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0680" activeTab="2"/>
  </bookViews>
  <sheets>
    <sheet name="Rekapitulace stavby" sheetId="1" r:id="rId1"/>
    <sheet name="01 - 2.NP" sheetId="2" state="hidden" r:id="rId2"/>
    <sheet name="02 - 3.NP" sheetId="3" r:id="rId3"/>
    <sheet name="Pokyny pro vyplnění" sheetId="4" r:id="rId4"/>
  </sheets>
  <definedNames>
    <definedName name="_xlnm._FilterDatabase" localSheetId="1" hidden="1">'01 - 2.NP'!$C$92:$K$372</definedName>
    <definedName name="_xlnm._FilterDatabase" localSheetId="2" hidden="1">'02 - 3.NP'!$C$92:$K$354</definedName>
    <definedName name="_xlnm.Print_Titles" localSheetId="1">'01 - 2.NP'!$92:$92</definedName>
    <definedName name="_xlnm.Print_Titles" localSheetId="2">'02 - 3.NP'!$92:$92</definedName>
    <definedName name="_xlnm.Print_Titles" localSheetId="0">'Rekapitulace stavby'!$52:$52</definedName>
    <definedName name="_xlnm.Print_Area" localSheetId="1">'01 - 2.NP'!$C$4:$J$39,'01 - 2.NP'!$C$45:$J$74,'01 - 2.NP'!$C$80:$K$372</definedName>
    <definedName name="_xlnm.Print_Area" localSheetId="2">'02 - 3.NP'!$C$4:$J$39,'02 - 3.NP'!$C$45:$J$74,'02 - 3.NP'!$C$80:$K$354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45621"/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/>
  <c r="BI354" i="3"/>
  <c r="BH354" i="3"/>
  <c r="BG354" i="3"/>
  <c r="BF354" i="3"/>
  <c r="T354" i="3"/>
  <c r="T353" i="3" s="1"/>
  <c r="R354" i="3"/>
  <c r="R353" i="3" s="1"/>
  <c r="P354" i="3"/>
  <c r="P353" i="3" s="1"/>
  <c r="BI328" i="3"/>
  <c r="BH328" i="3"/>
  <c r="BG328" i="3"/>
  <c r="BF328" i="3"/>
  <c r="T328" i="3"/>
  <c r="T327" i="3"/>
  <c r="R328" i="3"/>
  <c r="R327" i="3" s="1"/>
  <c r="P328" i="3"/>
  <c r="P327" i="3"/>
  <c r="BI325" i="3"/>
  <c r="BH325" i="3"/>
  <c r="BG325" i="3"/>
  <c r="BF325" i="3"/>
  <c r="T325" i="3"/>
  <c r="R325" i="3"/>
  <c r="P325" i="3"/>
  <c r="BI323" i="3"/>
  <c r="BH323" i="3"/>
  <c r="BG323" i="3"/>
  <c r="BF323" i="3"/>
  <c r="T323" i="3"/>
  <c r="R323" i="3"/>
  <c r="P323" i="3"/>
  <c r="BI316" i="3"/>
  <c r="BH316" i="3"/>
  <c r="BG316" i="3"/>
  <c r="BF316" i="3"/>
  <c r="T316" i="3"/>
  <c r="R316" i="3"/>
  <c r="P316" i="3"/>
  <c r="BI314" i="3"/>
  <c r="BH314" i="3"/>
  <c r="BG314" i="3"/>
  <c r="BF314" i="3"/>
  <c r="T314" i="3"/>
  <c r="R314" i="3"/>
  <c r="P314" i="3"/>
  <c r="BI302" i="3"/>
  <c r="BH302" i="3"/>
  <c r="BG302" i="3"/>
  <c r="BF302" i="3"/>
  <c r="T302" i="3"/>
  <c r="R302" i="3"/>
  <c r="P302" i="3"/>
  <c r="BI300" i="3"/>
  <c r="BH300" i="3"/>
  <c r="BG300" i="3"/>
  <c r="BF300" i="3"/>
  <c r="T300" i="3"/>
  <c r="R300" i="3"/>
  <c r="P300" i="3"/>
  <c r="BI298" i="3"/>
  <c r="BH298" i="3"/>
  <c r="BG298" i="3"/>
  <c r="BF298" i="3"/>
  <c r="T298" i="3"/>
  <c r="R298" i="3"/>
  <c r="P298" i="3"/>
  <c r="BI296" i="3"/>
  <c r="BH296" i="3"/>
  <c r="BG296" i="3"/>
  <c r="BF296" i="3"/>
  <c r="T296" i="3"/>
  <c r="R296" i="3"/>
  <c r="P296" i="3"/>
  <c r="BI289" i="3"/>
  <c r="BH289" i="3"/>
  <c r="BG289" i="3"/>
  <c r="BF289" i="3"/>
  <c r="T289" i="3"/>
  <c r="R289" i="3"/>
  <c r="P289" i="3"/>
  <c r="BI276" i="3"/>
  <c r="BH276" i="3"/>
  <c r="BG276" i="3"/>
  <c r="BF276" i="3"/>
  <c r="T276" i="3"/>
  <c r="R276" i="3"/>
  <c r="P276" i="3"/>
  <c r="BI269" i="3"/>
  <c r="BH269" i="3"/>
  <c r="BG269" i="3"/>
  <c r="BF269" i="3"/>
  <c r="T269" i="3"/>
  <c r="R269" i="3"/>
  <c r="R268" i="3" s="1"/>
  <c r="P269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1" i="3"/>
  <c r="BH231" i="3"/>
  <c r="BG231" i="3"/>
  <c r="BF231" i="3"/>
  <c r="T231" i="3"/>
  <c r="R231" i="3"/>
  <c r="P231" i="3"/>
  <c r="BI229" i="3"/>
  <c r="BH229" i="3"/>
  <c r="BG229" i="3"/>
  <c r="BF229" i="3"/>
  <c r="T229" i="3"/>
  <c r="T228" i="3" s="1"/>
  <c r="R229" i="3"/>
  <c r="R228" i="3"/>
  <c r="P229" i="3"/>
  <c r="P228" i="3" s="1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4" i="3"/>
  <c r="BH214" i="3"/>
  <c r="BG214" i="3"/>
  <c r="BF214" i="3"/>
  <c r="T214" i="3"/>
  <c r="T213" i="3" s="1"/>
  <c r="R214" i="3"/>
  <c r="R213" i="3"/>
  <c r="P214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51" i="3"/>
  <c r="BH151" i="3"/>
  <c r="BG151" i="3"/>
  <c r="BF151" i="3"/>
  <c r="T151" i="3"/>
  <c r="R151" i="3"/>
  <c r="P151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3" i="3"/>
  <c r="BH133" i="3"/>
  <c r="BG133" i="3"/>
  <c r="BF133" i="3"/>
  <c r="T133" i="3"/>
  <c r="R133" i="3"/>
  <c r="P133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BI96" i="3"/>
  <c r="BH96" i="3"/>
  <c r="BG96" i="3"/>
  <c r="BF96" i="3"/>
  <c r="T96" i="3"/>
  <c r="R96" i="3"/>
  <c r="P96" i="3"/>
  <c r="J90" i="3"/>
  <c r="F89" i="3"/>
  <c r="F87" i="3"/>
  <c r="E85" i="3"/>
  <c r="J55" i="3"/>
  <c r="F54" i="3"/>
  <c r="F52" i="3"/>
  <c r="E50" i="3"/>
  <c r="J21" i="3"/>
  <c r="E21" i="3"/>
  <c r="J54" i="3" s="1"/>
  <c r="J20" i="3"/>
  <c r="J18" i="3"/>
  <c r="E18" i="3"/>
  <c r="F90" i="3" s="1"/>
  <c r="J17" i="3"/>
  <c r="J12" i="3"/>
  <c r="J52" i="3"/>
  <c r="E7" i="3"/>
  <c r="E83" i="3" s="1"/>
  <c r="J37" i="2"/>
  <c r="J36" i="2"/>
  <c r="AY55" i="1" s="1"/>
  <c r="J35" i="2"/>
  <c r="AX55" i="1"/>
  <c r="BI372" i="2"/>
  <c r="BH372" i="2"/>
  <c r="BG372" i="2"/>
  <c r="BF372" i="2"/>
  <c r="T372" i="2"/>
  <c r="T371" i="2" s="1"/>
  <c r="R372" i="2"/>
  <c r="R371" i="2"/>
  <c r="P372" i="2"/>
  <c r="P371" i="2" s="1"/>
  <c r="BI342" i="2"/>
  <c r="BH342" i="2"/>
  <c r="BG342" i="2"/>
  <c r="BF342" i="2"/>
  <c r="T342" i="2"/>
  <c r="T341" i="2" s="1"/>
  <c r="R342" i="2"/>
  <c r="R341" i="2" s="1"/>
  <c r="P342" i="2"/>
  <c r="P341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2" i="2"/>
  <c r="BH302" i="2"/>
  <c r="BG302" i="2"/>
  <c r="BF302" i="2"/>
  <c r="T302" i="2"/>
  <c r="R302" i="2"/>
  <c r="P302" i="2"/>
  <c r="BI288" i="2"/>
  <c r="BH288" i="2"/>
  <c r="BG288" i="2"/>
  <c r="BF288" i="2"/>
  <c r="T288" i="2"/>
  <c r="R288" i="2"/>
  <c r="P288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T236" i="2" s="1"/>
  <c r="R237" i="2"/>
  <c r="R236" i="2" s="1"/>
  <c r="P237" i="2"/>
  <c r="P236" i="2" s="1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T221" i="2"/>
  <c r="R222" i="2"/>
  <c r="R221" i="2"/>
  <c r="P222" i="2"/>
  <c r="P221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55" i="2"/>
  <c r="BH155" i="2"/>
  <c r="BG155" i="2"/>
  <c r="BF155" i="2"/>
  <c r="T155" i="2"/>
  <c r="R155" i="2"/>
  <c r="P155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96" i="2"/>
  <c r="BH96" i="2"/>
  <c r="BG96" i="2"/>
  <c r="BF96" i="2"/>
  <c r="T96" i="2"/>
  <c r="R96" i="2"/>
  <c r="P96" i="2"/>
  <c r="J90" i="2"/>
  <c r="F89" i="2"/>
  <c r="F87" i="2"/>
  <c r="E85" i="2"/>
  <c r="J55" i="2"/>
  <c r="F54" i="2"/>
  <c r="F52" i="2"/>
  <c r="E50" i="2"/>
  <c r="J21" i="2"/>
  <c r="E21" i="2"/>
  <c r="J89" i="2" s="1"/>
  <c r="J20" i="2"/>
  <c r="J18" i="2"/>
  <c r="E18" i="2"/>
  <c r="F55" i="2" s="1"/>
  <c r="J17" i="2"/>
  <c r="J12" i="2"/>
  <c r="J87" i="2" s="1"/>
  <c r="E7" i="2"/>
  <c r="E48" i="2"/>
  <c r="L50" i="1"/>
  <c r="AM50" i="1"/>
  <c r="AM49" i="1"/>
  <c r="L49" i="1"/>
  <c r="AM47" i="1"/>
  <c r="L47" i="1"/>
  <c r="L45" i="1"/>
  <c r="L44" i="1"/>
  <c r="BK296" i="3"/>
  <c r="J231" i="3"/>
  <c r="BK209" i="3"/>
  <c r="BK183" i="3"/>
  <c r="BK96" i="3"/>
  <c r="BK302" i="2"/>
  <c r="BK254" i="2"/>
  <c r="BK186" i="2"/>
  <c r="BK323" i="3"/>
  <c r="J264" i="3"/>
  <c r="J225" i="3"/>
  <c r="J183" i="3"/>
  <c r="J342" i="2"/>
  <c r="J288" i="2"/>
  <c r="BK230" i="2"/>
  <c r="J206" i="2"/>
  <c r="J130" i="2"/>
  <c r="BK266" i="3"/>
  <c r="BK241" i="3"/>
  <c r="J218" i="3"/>
  <c r="J178" i="3"/>
  <c r="BK278" i="2"/>
  <c r="J254" i="2"/>
  <c r="BK222" i="2"/>
  <c r="J137" i="2"/>
  <c r="BK260" i="3"/>
  <c r="J191" i="3"/>
  <c r="BK330" i="2"/>
  <c r="BK239" i="2"/>
  <c r="J226" i="2"/>
  <c r="BK126" i="2"/>
  <c r="J314" i="3"/>
  <c r="J276" i="3"/>
  <c r="BK222" i="3"/>
  <c r="J177" i="3"/>
  <c r="J276" i="2"/>
  <c r="J259" i="2"/>
  <c r="BK229" i="2"/>
  <c r="BK155" i="2"/>
  <c r="J126" i="2"/>
  <c r="BK181" i="3"/>
  <c r="J328" i="2"/>
  <c r="BK276" i="2"/>
  <c r="BK226" i="2"/>
  <c r="BK191" i="2"/>
  <c r="J246" i="3"/>
  <c r="J222" i="3"/>
  <c r="BK133" i="3"/>
  <c r="BK277" i="2"/>
  <c r="BK251" i="2"/>
  <c r="BK201" i="2"/>
  <c r="BK316" i="3"/>
  <c r="J266" i="3"/>
  <c r="BK231" i="3"/>
  <c r="J198" i="3"/>
  <c r="J133" i="3"/>
  <c r="BK339" i="2"/>
  <c r="J278" i="2"/>
  <c r="J239" i="2"/>
  <c r="BK215" i="2"/>
  <c r="J186" i="2"/>
  <c r="BK328" i="3"/>
  <c r="J289" i="3"/>
  <c r="BK248" i="3"/>
  <c r="J220" i="3"/>
  <c r="J181" i="3"/>
  <c r="BK315" i="2"/>
  <c r="J266" i="2"/>
  <c r="J230" i="2"/>
  <c r="BK189" i="2"/>
  <c r="BK276" i="3"/>
  <c r="J243" i="3"/>
  <c r="BK214" i="3"/>
  <c r="BK122" i="3"/>
  <c r="BK328" i="2"/>
  <c r="J227" i="2"/>
  <c r="J354" i="3"/>
  <c r="BK300" i="3"/>
  <c r="J269" i="3"/>
  <c r="J219" i="3"/>
  <c r="J179" i="3"/>
  <c r="J96" i="3"/>
  <c r="BK268" i="2"/>
  <c r="J229" i="2"/>
  <c r="J189" i="2"/>
  <c r="BK144" i="2"/>
  <c r="J200" i="3"/>
  <c r="BK313" i="2"/>
  <c r="BK274" i="2"/>
  <c r="BK219" i="2"/>
  <c r="AS54" i="1"/>
  <c r="BK314" i="3"/>
  <c r="J241" i="3"/>
  <c r="BK220" i="3"/>
  <c r="BK191" i="3"/>
  <c r="J122" i="3"/>
  <c r="BK275" i="2"/>
  <c r="J249" i="2"/>
  <c r="BK129" i="2"/>
  <c r="J302" i="3"/>
  <c r="J257" i="3"/>
  <c r="J193" i="3"/>
  <c r="J125" i="3"/>
  <c r="J313" i="2"/>
  <c r="J275" i="2"/>
  <c r="J208" i="2"/>
  <c r="J185" i="2"/>
  <c r="BK325" i="3"/>
  <c r="J260" i="3"/>
  <c r="J229" i="3"/>
  <c r="BK211" i="3"/>
  <c r="BK151" i="3"/>
  <c r="BK309" i="2"/>
  <c r="J268" i="2"/>
  <c r="J234" i="2"/>
  <c r="BK203" i="2"/>
  <c r="BK96" i="2"/>
  <c r="BK257" i="3"/>
  <c r="BK178" i="3"/>
  <c r="J337" i="2"/>
  <c r="BK234" i="2"/>
  <c r="J129" i="2"/>
  <c r="J325" i="3"/>
  <c r="BK298" i="3"/>
  <c r="J226" i="3"/>
  <c r="J209" i="3"/>
  <c r="J309" i="2"/>
  <c r="BK266" i="2"/>
  <c r="BK228" i="2"/>
  <c r="J187" i="2"/>
  <c r="J211" i="3"/>
  <c r="J151" i="3"/>
  <c r="J302" i="2"/>
  <c r="J233" i="2"/>
  <c r="J199" i="2"/>
  <c r="J96" i="2"/>
  <c r="BK289" i="3"/>
  <c r="BK226" i="3"/>
  <c r="BK200" i="3"/>
  <c r="BK140" i="3"/>
  <c r="J311" i="2"/>
  <c r="BK259" i="2"/>
  <c r="BK208" i="2"/>
  <c r="BK354" i="3"/>
  <c r="J298" i="3"/>
  <c r="J262" i="3"/>
  <c r="BK219" i="3"/>
  <c r="BK177" i="3"/>
  <c r="BK337" i="2"/>
  <c r="J277" i="2"/>
  <c r="BK217" i="2"/>
  <c r="J203" i="2"/>
  <c r="J144" i="2"/>
  <c r="J300" i="3"/>
  <c r="BK264" i="3"/>
  <c r="BK243" i="3"/>
  <c r="BK195" i="3"/>
  <c r="J339" i="2"/>
  <c r="J274" i="2"/>
  <c r="BK237" i="2"/>
  <c r="BK206" i="2"/>
  <c r="J155" i="2"/>
  <c r="BK262" i="3"/>
  <c r="BK229" i="3"/>
  <c r="J140" i="3"/>
  <c r="J372" i="2"/>
  <c r="BK311" i="2"/>
  <c r="J228" i="2"/>
  <c r="J328" i="3"/>
  <c r="J296" i="3"/>
  <c r="J248" i="3"/>
  <c r="BK218" i="3"/>
  <c r="BK143" i="3"/>
  <c r="BK271" i="2"/>
  <c r="BK233" i="2"/>
  <c r="J201" i="2"/>
  <c r="BK147" i="2"/>
  <c r="BK221" i="3"/>
  <c r="J195" i="3"/>
  <c r="BK125" i="3"/>
  <c r="J257" i="2"/>
  <c r="J219" i="2"/>
  <c r="BK187" i="2"/>
  <c r="BK302" i="3"/>
  <c r="BK225" i="3"/>
  <c r="J207" i="3"/>
  <c r="BK179" i="3"/>
  <c r="J315" i="2"/>
  <c r="BK257" i="2"/>
  <c r="J147" i="2"/>
  <c r="BK269" i="3"/>
  <c r="J255" i="3"/>
  <c r="J214" i="3"/>
  <c r="J126" i="3"/>
  <c r="J330" i="2"/>
  <c r="BK249" i="2"/>
  <c r="J222" i="2"/>
  <c r="BK199" i="2"/>
  <c r="J323" i="3"/>
  <c r="BK265" i="3"/>
  <c r="BK255" i="3"/>
  <c r="BK207" i="3"/>
  <c r="BK372" i="2"/>
  <c r="BK288" i="2"/>
  <c r="J251" i="2"/>
  <c r="BK227" i="2"/>
  <c r="J191" i="2"/>
  <c r="J265" i="3"/>
  <c r="J221" i="3"/>
  <c r="BK126" i="3"/>
  <c r="BK342" i="2"/>
  <c r="J281" i="2"/>
  <c r="BK137" i="2"/>
  <c r="J316" i="3"/>
  <c r="BK246" i="3"/>
  <c r="BK193" i="3"/>
  <c r="BK281" i="2"/>
  <c r="J237" i="2"/>
  <c r="J215" i="2"/>
  <c r="BK185" i="2"/>
  <c r="BK130" i="2"/>
  <c r="BK198" i="3"/>
  <c r="J143" i="3"/>
  <c r="J271" i="2"/>
  <c r="J217" i="2"/>
  <c r="P268" i="3" l="1"/>
  <c r="T268" i="3"/>
  <c r="BK136" i="2"/>
  <c r="J136" i="2"/>
  <c r="J62" i="2" s="1"/>
  <c r="P198" i="2"/>
  <c r="P225" i="2"/>
  <c r="P232" i="2"/>
  <c r="T232" i="2"/>
  <c r="BK280" i="2"/>
  <c r="J280" i="2"/>
  <c r="J70" i="2"/>
  <c r="R301" i="2"/>
  <c r="R136" i="2"/>
  <c r="BK238" i="2"/>
  <c r="J238" i="2"/>
  <c r="J69" i="2" s="1"/>
  <c r="P280" i="2"/>
  <c r="T301" i="2"/>
  <c r="T95" i="3"/>
  <c r="BK190" i="3"/>
  <c r="J190" i="3"/>
  <c r="J63" i="3"/>
  <c r="BK217" i="3"/>
  <c r="J217" i="3" s="1"/>
  <c r="J66" i="3" s="1"/>
  <c r="T224" i="3"/>
  <c r="T288" i="3"/>
  <c r="R95" i="2"/>
  <c r="BK198" i="2"/>
  <c r="J198" i="2"/>
  <c r="J63" i="2"/>
  <c r="BK232" i="2"/>
  <c r="J232" i="2"/>
  <c r="J67" i="2"/>
  <c r="R238" i="2"/>
  <c r="P301" i="2"/>
  <c r="R95" i="3"/>
  <c r="T132" i="3"/>
  <c r="BK224" i="3"/>
  <c r="J224" i="3" s="1"/>
  <c r="J67" i="3" s="1"/>
  <c r="P230" i="3"/>
  <c r="P95" i="2"/>
  <c r="T136" i="2"/>
  <c r="R225" i="2"/>
  <c r="P238" i="2"/>
  <c r="BK301" i="2"/>
  <c r="J301" i="2" s="1"/>
  <c r="J71" i="2" s="1"/>
  <c r="BK132" i="3"/>
  <c r="J132" i="3"/>
  <c r="J62" i="3" s="1"/>
  <c r="P190" i="3"/>
  <c r="P217" i="3"/>
  <c r="R224" i="3"/>
  <c r="R230" i="3"/>
  <c r="BK288" i="3"/>
  <c r="J288" i="3"/>
  <c r="J71" i="3"/>
  <c r="BK95" i="2"/>
  <c r="J95" i="2"/>
  <c r="J61" i="2"/>
  <c r="P136" i="2"/>
  <c r="T198" i="2"/>
  <c r="T225" i="2"/>
  <c r="T238" i="2"/>
  <c r="T280" i="2"/>
  <c r="BK95" i="3"/>
  <c r="J95" i="3"/>
  <c r="J61" i="3"/>
  <c r="P132" i="3"/>
  <c r="R190" i="3"/>
  <c r="T217" i="3"/>
  <c r="T230" i="3"/>
  <c r="P288" i="3"/>
  <c r="T95" i="2"/>
  <c r="T94" i="2"/>
  <c r="R198" i="2"/>
  <c r="BK225" i="2"/>
  <c r="R232" i="2"/>
  <c r="R280" i="2"/>
  <c r="P95" i="3"/>
  <c r="P94" i="3"/>
  <c r="R132" i="3"/>
  <c r="T190" i="3"/>
  <c r="R217" i="3"/>
  <c r="P224" i="3"/>
  <c r="BK230" i="3"/>
  <c r="J230" i="3" s="1"/>
  <c r="J69" i="3" s="1"/>
  <c r="R288" i="3"/>
  <c r="BE130" i="2"/>
  <c r="BE201" i="2"/>
  <c r="BE217" i="2"/>
  <c r="BE219" i="2"/>
  <c r="BE228" i="2"/>
  <c r="BE254" i="2"/>
  <c r="BE268" i="2"/>
  <c r="BE288" i="2"/>
  <c r="BE311" i="2"/>
  <c r="BE315" i="2"/>
  <c r="BE342" i="2"/>
  <c r="BK236" i="2"/>
  <c r="J236" i="2" s="1"/>
  <c r="J68" i="2" s="1"/>
  <c r="BK371" i="2"/>
  <c r="J371" i="2"/>
  <c r="J73" i="2" s="1"/>
  <c r="J87" i="3"/>
  <c r="J89" i="3"/>
  <c r="BE122" i="3"/>
  <c r="BE214" i="3"/>
  <c r="BE219" i="3"/>
  <c r="BE328" i="3"/>
  <c r="J52" i="2"/>
  <c r="E83" i="2"/>
  <c r="F90" i="2"/>
  <c r="BE96" i="2"/>
  <c r="BE129" i="2"/>
  <c r="BE137" i="2"/>
  <c r="BE199" i="2"/>
  <c r="BE203" i="2"/>
  <c r="BE227" i="2"/>
  <c r="BE230" i="2"/>
  <c r="BE234" i="2"/>
  <c r="BE251" i="2"/>
  <c r="BE257" i="2"/>
  <c r="BE275" i="2"/>
  <c r="BE277" i="2"/>
  <c r="BE278" i="2"/>
  <c r="E48" i="3"/>
  <c r="BE140" i="3"/>
  <c r="BE151" i="3"/>
  <c r="BE191" i="3"/>
  <c r="BE207" i="3"/>
  <c r="BE229" i="3"/>
  <c r="BE266" i="3"/>
  <c r="BE289" i="3"/>
  <c r="BK213" i="3"/>
  <c r="J213" i="3" s="1"/>
  <c r="J64" i="3" s="1"/>
  <c r="BE233" i="2"/>
  <c r="BE302" i="2"/>
  <c r="BE339" i="2"/>
  <c r="BE96" i="3"/>
  <c r="BE125" i="3"/>
  <c r="BE133" i="3"/>
  <c r="BE177" i="3"/>
  <c r="BE179" i="3"/>
  <c r="BE211" i="3"/>
  <c r="BE218" i="3"/>
  <c r="BE220" i="3"/>
  <c r="BE225" i="3"/>
  <c r="BE226" i="3"/>
  <c r="BE246" i="3"/>
  <c r="BE248" i="3"/>
  <c r="BE255" i="3"/>
  <c r="BE269" i="3"/>
  <c r="BE300" i="3"/>
  <c r="BE314" i="3"/>
  <c r="BK327" i="3"/>
  <c r="J327" i="3"/>
  <c r="J72" i="3"/>
  <c r="J54" i="2"/>
  <c r="BE186" i="2"/>
  <c r="BE187" i="2"/>
  <c r="BE208" i="2"/>
  <c r="BE215" i="2"/>
  <c r="BE249" i="2"/>
  <c r="BE259" i="2"/>
  <c r="BE328" i="2"/>
  <c r="BE337" i="2"/>
  <c r="BK221" i="2"/>
  <c r="J221" i="2"/>
  <c r="J64" i="2"/>
  <c r="BE143" i="3"/>
  <c r="BE183" i="3"/>
  <c r="BE193" i="3"/>
  <c r="BE200" i="3"/>
  <c r="BE209" i="3"/>
  <c r="BE221" i="3"/>
  <c r="BE222" i="3"/>
  <c r="BE262" i="3"/>
  <c r="BE276" i="3"/>
  <c r="BE298" i="3"/>
  <c r="BE302" i="3"/>
  <c r="BE323" i="3"/>
  <c r="BE354" i="3"/>
  <c r="BK228" i="3"/>
  <c r="J228" i="3"/>
  <c r="J68" i="3"/>
  <c r="BE147" i="2"/>
  <c r="BE189" i="2"/>
  <c r="BE191" i="2"/>
  <c r="BE266" i="2"/>
  <c r="BE271" i="2"/>
  <c r="BE281" i="2"/>
  <c r="BE372" i="2"/>
  <c r="BK341" i="2"/>
  <c r="J341" i="2" s="1"/>
  <c r="J72" i="2" s="1"/>
  <c r="BE241" i="3"/>
  <c r="BE260" i="3"/>
  <c r="BE265" i="3"/>
  <c r="BE296" i="3"/>
  <c r="BE316" i="3"/>
  <c r="BE325" i="3"/>
  <c r="BE126" i="2"/>
  <c r="BE144" i="2"/>
  <c r="BE155" i="2"/>
  <c r="BE185" i="2"/>
  <c r="BE206" i="2"/>
  <c r="BE222" i="2"/>
  <c r="BE226" i="2"/>
  <c r="BE229" i="2"/>
  <c r="BE237" i="2"/>
  <c r="BE239" i="2"/>
  <c r="BE274" i="2"/>
  <c r="BE276" i="2"/>
  <c r="BE309" i="2"/>
  <c r="BE313" i="2"/>
  <c r="BE330" i="2"/>
  <c r="F55" i="3"/>
  <c r="BE126" i="3"/>
  <c r="BE178" i="3"/>
  <c r="BE181" i="3"/>
  <c r="BE195" i="3"/>
  <c r="BE198" i="3"/>
  <c r="BE231" i="3"/>
  <c r="BE243" i="3"/>
  <c r="BE257" i="3"/>
  <c r="BE264" i="3"/>
  <c r="BK268" i="3"/>
  <c r="J268" i="3"/>
  <c r="J70" i="3"/>
  <c r="BK353" i="3"/>
  <c r="J353" i="3" s="1"/>
  <c r="J73" i="3" s="1"/>
  <c r="F37" i="3"/>
  <c r="BD56" i="1" s="1"/>
  <c r="J34" i="3"/>
  <c r="AW56" i="1"/>
  <c r="F34" i="3"/>
  <c r="BA56" i="1" s="1"/>
  <c r="F34" i="2"/>
  <c r="BA55" i="1"/>
  <c r="F36" i="3"/>
  <c r="BC56" i="1" s="1"/>
  <c r="F37" i="2"/>
  <c r="BD55" i="1" s="1"/>
  <c r="J34" i="2"/>
  <c r="AW55" i="1" s="1"/>
  <c r="F36" i="2"/>
  <c r="BC55" i="1" s="1"/>
  <c r="F35" i="2"/>
  <c r="BB55" i="1" s="1"/>
  <c r="F35" i="3"/>
  <c r="BB56" i="1" s="1"/>
  <c r="T224" i="2" l="1"/>
  <c r="T93" i="2" s="1"/>
  <c r="R94" i="2"/>
  <c r="R216" i="3"/>
  <c r="BK224" i="2"/>
  <c r="J224" i="2" s="1"/>
  <c r="J65" i="2" s="1"/>
  <c r="P216" i="3"/>
  <c r="P93" i="3" s="1"/>
  <c r="AU56" i="1" s="1"/>
  <c r="P94" i="2"/>
  <c r="T94" i="3"/>
  <c r="P224" i="2"/>
  <c r="T216" i="3"/>
  <c r="R224" i="2"/>
  <c r="R94" i="3"/>
  <c r="R93" i="3" s="1"/>
  <c r="BK94" i="2"/>
  <c r="J94" i="2"/>
  <c r="J60" i="2"/>
  <c r="J225" i="2"/>
  <c r="J66" i="2"/>
  <c r="BK94" i="3"/>
  <c r="J94" i="3"/>
  <c r="J60" i="3" s="1"/>
  <c r="BK216" i="3"/>
  <c r="J216" i="3"/>
  <c r="J65" i="3"/>
  <c r="J33" i="3"/>
  <c r="AV56" i="1" s="1"/>
  <c r="AT56" i="1" s="1"/>
  <c r="BC54" i="1"/>
  <c r="W32" i="1" s="1"/>
  <c r="BA54" i="1"/>
  <c r="W30" i="1"/>
  <c r="F33" i="3"/>
  <c r="AZ56" i="1" s="1"/>
  <c r="BB54" i="1"/>
  <c r="AX54" i="1"/>
  <c r="J33" i="2"/>
  <c r="AV55" i="1" s="1"/>
  <c r="AT55" i="1" s="1"/>
  <c r="BD54" i="1"/>
  <c r="W33" i="1"/>
  <c r="F33" i="2"/>
  <c r="AZ55" i="1" s="1"/>
  <c r="T93" i="3" l="1"/>
  <c r="P93" i="2"/>
  <c r="AU55" i="1"/>
  <c r="AU54" i="1" s="1"/>
  <c r="R93" i="2"/>
  <c r="BK93" i="2"/>
  <c r="J93" i="2"/>
  <c r="BK93" i="3"/>
  <c r="J93" i="3"/>
  <c r="J30" i="3" s="1"/>
  <c r="AG56" i="1" s="1"/>
  <c r="AN56" i="1" s="1"/>
  <c r="AZ54" i="1"/>
  <c r="W29" i="1"/>
  <c r="W31" i="1"/>
  <c r="J30" i="2"/>
  <c r="AG55" i="1"/>
  <c r="AN55" i="1"/>
  <c r="AY54" i="1"/>
  <c r="AW54" i="1"/>
  <c r="AK30" i="1" s="1"/>
  <c r="J39" i="2" l="1"/>
  <c r="J59" i="2"/>
  <c r="J59" i="3"/>
  <c r="J39" i="3"/>
  <c r="AV54" i="1"/>
  <c r="AK29" i="1" s="1"/>
  <c r="AG54" i="1"/>
  <c r="AK26" i="1"/>
  <c r="AK35" i="1" l="1"/>
  <c r="AT54" i="1"/>
  <c r="AN54" i="1" l="1"/>
</calcChain>
</file>

<file path=xl/sharedStrings.xml><?xml version="1.0" encoding="utf-8"?>
<sst xmlns="http://schemas.openxmlformats.org/spreadsheetml/2006/main" count="6010" uniqueCount="744">
  <si>
    <t>Export Komplet</t>
  </si>
  <si>
    <t>VZ</t>
  </si>
  <si>
    <t>2.0</t>
  </si>
  <si>
    <t>ZAMOK</t>
  </si>
  <si>
    <t>False</t>
  </si>
  <si>
    <t>{c38a469e-0d1a-4fe4-abce-e4d53db17bce}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</si>
  <si>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</si>
  <si>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</si>
  <si>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</si>
  <si>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</si>
  <si>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</si>
  <si>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</si>
  <si>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</si>
  <si>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</si>
  <si>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</si>
  <si>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</si>
  <si>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</si>
  <si>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Rokycanova - oprava podlah chodeb 2.NP a 3.NP</t>
  </si>
  <si>
    <t>KSO:</t>
  </si>
  <si>
    <t/>
  </si>
  <si>
    <t>CC-CZ:</t>
  </si>
  <si>
    <t>Místo:</t>
  </si>
  <si>
    <t>Sokolov, Rokycanova 258</t>
  </si>
  <si>
    <t>Datum:</t>
  </si>
  <si>
    <t>17. 3. 2026</t>
  </si>
  <si>
    <t>Zadavatel:</t>
  </si>
  <si>
    <t>IČ:</t>
  </si>
  <si>
    <t>Město Sokolov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</si>
  <si>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</si>
  <si>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</si>
  <si>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</si>
  <si>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</si>
  <si>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</si>
  <si>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</si>
  <si>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</si>
  <si>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Michal Kubelka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</si>
  <si>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</si>
  <si>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</si>
  <si>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</si>
  <si>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</si>
  <si>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</si>
  <si>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</si>
  <si>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</si>
  <si>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</si>
  <si>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</si>
  <si>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</si>
  <si>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</si>
  <si>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</si>
  <si>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</si>
  <si>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</si>
  <si>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</si>
  <si>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</si>
  <si>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</si>
  <si>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</si>
  <si>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</si>
  <si>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</si>
  <si>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</si>
  <si>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</si>
  <si>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</si>
  <si>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</si>
  <si>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</si>
  <si>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</si>
  <si>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</si>
  <si>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</si>
  <si>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</si>
  <si>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</si>
  <si>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</si>
  <si>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</si>
  <si>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</si>
  <si>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</si>
  <si>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</si>
  <si>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</si>
  <si>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</si>
  <si>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</si>
  <si>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</si>
  <si>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</si>
  <si>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</si>
  <si>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</si>
  <si>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2.NP</t>
  </si>
  <si>
    <t>STA</t>
  </si>
  <si>
    <t>1</t>
  </si>
  <si>
    <t>{54cf20c3-3e03-4565-a429-0fa524919f2f}</t>
  </si>
  <si>
    <t>2</t>
  </si>
  <si>
    <t>02</t>
  </si>
  <si>
    <t>3.NP</t>
  </si>
  <si>
    <t>{55c3d467-c888-4b0e-a24e-4c0819246765}</t>
  </si>
  <si>
    <t>KRYCÍ LIST SOUPISU PRACÍ</t>
  </si>
  <si>
    <t>Objekt:</t>
  </si>
  <si>
    <t>01 - 2.NP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</si>
  <si>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</si>
  <si>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</si>
  <si>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</si>
  <si>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</si>
  <si>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</si>
  <si>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</si>
  <si>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</si>
  <si>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</si>
  <si>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</si>
  <si>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</si>
  <si>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</si>
  <si>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</si>
  <si>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</si>
  <si>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</si>
  <si>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</si>
  <si>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</si>
  <si>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783 - Dokončovací práce - nátěry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</si>
  <si>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</si>
  <si>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</si>
  <si>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</si>
  <si>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</si>
  <si>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</si>
  <si>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</si>
  <si>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</si>
  <si>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</si>
  <si>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</si>
  <si>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</si>
  <si>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</si>
  <si>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</si>
  <si>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</si>
  <si>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</si>
  <si>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</si>
  <si>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</si>
  <si>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</si>
  <si>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</si>
  <si>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</si>
  <si>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</si>
  <si>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612321141</t>
  </si>
  <si>
    <t>Omítka vápenocementová vnitřních ploch nanášená ručně dvouvrstvá, tloušťky jádrové omítky do 10 mm a tloušťky štuku do 3 mm štuková svislých konstrukcí stěn</t>
  </si>
  <si>
    <t>m2</t>
  </si>
  <si>
    <t>CS ÚRS 2026 01</t>
  </si>
  <si>
    <t>4</t>
  </si>
  <si>
    <t>-623168469</t>
  </si>
  <si>
    <t>Online PSC</t>
  </si>
  <si>
    <t>https://podminky.urs.cz/item/CS_URS_2026_01/612321141</t>
  </si>
  <si>
    <t>VV</t>
  </si>
  <si>
    <t>2.NP bez zdobných sloupů a sloupků  u schodiště</t>
  </si>
  <si>
    <t>(2,69-0,9+11,57*2+0,17*4-0,9-1+0,54*2+0,08*4+0,64*2+11,15*2-0,9-1+0,17*2+0,54*2+0,08*4+0,6*2)*1,8</t>
  </si>
  <si>
    <t>(6,65*2-1,92+0,33*2+0,15*2-1*2+0,46*4+0,08*8+0,62*2+8,29*2+0,17*6+0,08*4+0,65*2+2,6-1+0,54*2+2,69-1+0,46*2)*1,8</t>
  </si>
  <si>
    <t>(0,08*4+0,66*2+21,97*2+0,13*2-0,8-1*2+0,14*2-1*2+0,54*2+0,08*4+0,62*2+2,68+2,65-1*2+0,56*4+0,08*4+0,65*2)*1,8</t>
  </si>
  <si>
    <t>(7,15*2-0,9-1+0,48*2+0,55*2+0,17*4+0,45*2+0,47*2+0,15*2+0,97*2+0,08*4+0,63*2+6,63-1+0,55*2+4,61+0,13+0,15*2+0,32*2)*1,8</t>
  </si>
  <si>
    <t>(0,08*4+0,63*2+1,33*2+0,42*2+0,48*2+9,63*2-1+0,57*2+0,08*2-0,9+0,08*4+0,65*2+17,65*2-1*2+0,57*4-0,9+0,14*4)*1,8</t>
  </si>
  <si>
    <t>-1,16*0,79*2</t>
  </si>
  <si>
    <t>-1,21*0,8*4</t>
  </si>
  <si>
    <t>-1.18*0.78*2</t>
  </si>
  <si>
    <t>-1,18*0,83*2</t>
  </si>
  <si>
    <t>-0,8*0,75</t>
  </si>
  <si>
    <t>-1,23*0,93</t>
  </si>
  <si>
    <t>0,79*0,16*4</t>
  </si>
  <si>
    <t>0,8*0,13*8</t>
  </si>
  <si>
    <t>0.78*0.25*2</t>
  </si>
  <si>
    <t>0,83*0,15*4</t>
  </si>
  <si>
    <t>0,93*0,3*2</t>
  </si>
  <si>
    <t>Mezisoučet</t>
  </si>
  <si>
    <t>3</t>
  </si>
  <si>
    <t>Schodiště - obvodové stěny</t>
  </si>
  <si>
    <t>(0,33+0,08+5,02+0,08*2+6,65+0,08*4+5,68+0,08*4)*1,8*2</t>
  </si>
  <si>
    <t>-0,99*0,8*2</t>
  </si>
  <si>
    <t>-0,99*0,1*2</t>
  </si>
  <si>
    <t>-0,99*0,66*2</t>
  </si>
  <si>
    <t>0,8*0,24*4</t>
  </si>
  <si>
    <t>0,1*0,24*4</t>
  </si>
  <si>
    <t>0,66*0,24*4</t>
  </si>
  <si>
    <t>Součet</t>
  </si>
  <si>
    <t>612321191</t>
  </si>
  <si>
    <t>Omítka vápenocementová vnitřních ploch nanášená ručně Příplatek k cenám za každých dalších i započatých 5 mm tloušťky omítky přes 10 mm stěn</t>
  </si>
  <si>
    <t>1037907272</t>
  </si>
  <si>
    <t>https://podminky.urs.cz/item/CS_URS_2026_01/612321191</t>
  </si>
  <si>
    <t>478,356*3</t>
  </si>
  <si>
    <t>006-x1</t>
  </si>
  <si>
    <t>D+M+PH Oprava omítek a maleb stěn nad novým soklem (od výšky +1,8m) poškozených v rámci stavby</t>
  </si>
  <si>
    <t>soubor</t>
  </si>
  <si>
    <t>501111199</t>
  </si>
  <si>
    <t>63245110/R</t>
  </si>
  <si>
    <t>Potěr cementový samonivelační ze suchých směsí tloušťky přes 10 do 15 mm vč. podkladní penetrace</t>
  </si>
  <si>
    <t>-485401719</t>
  </si>
  <si>
    <t>Chodba 2.NP</t>
  </si>
  <si>
    <t>324,34</t>
  </si>
  <si>
    <t>Podesty</t>
  </si>
  <si>
    <t>4,77*2+4,63*2</t>
  </si>
  <si>
    <t>9</t>
  </si>
  <si>
    <t>Ostatní konstrukce a práce, bourání</t>
  </si>
  <si>
    <t>5</t>
  </si>
  <si>
    <t>965046111</t>
  </si>
  <si>
    <t>Broušení stávajících betonových podlah úběr do 3 mm</t>
  </si>
  <si>
    <t>1603643882</t>
  </si>
  <si>
    <t>https://podminky.urs.cz/item/CS_URS_2026_01/965046111</t>
  </si>
  <si>
    <t>965046119</t>
  </si>
  <si>
    <t>Broušení stávajících betonových podlah Příplatek k ceně za každý další 1 mm úběru</t>
  </si>
  <si>
    <t>-1222609688</t>
  </si>
  <si>
    <t>https://podminky.urs.cz/item/CS_URS_2026_01/965046119</t>
  </si>
  <si>
    <t>343,14*2</t>
  </si>
  <si>
    <t>7</t>
  </si>
  <si>
    <t>952902611</t>
  </si>
  <si>
    <t>Čištění budov při provádění oprav a udržovacích prací vysátím prachu z ostatních ploch</t>
  </si>
  <si>
    <t>75202857</t>
  </si>
  <si>
    <t>https://podminky.urs.cz/item/CS_URS_2026_01/952902611</t>
  </si>
  <si>
    <t>Před provedením samonivelační stěrky</t>
  </si>
  <si>
    <t>8</t>
  </si>
  <si>
    <t>978013191</t>
  </si>
  <si>
    <t>Otlučení vápenných, vápenocementových nebo vápenosádrových omítek vnitřních ploch tloušťky do 25 mm stěn, včetně vyškrabání spar, v rozsahu přes 50 do 100 %</t>
  </si>
  <si>
    <t>-553493224</t>
  </si>
  <si>
    <t>https://podminky.urs.cz/item/CS_URS_2026_01/978013191</t>
  </si>
  <si>
    <t>009-x1</t>
  </si>
  <si>
    <t>D+M+PH Kompletní opatření proti prašnosti do tříd a ostatních pater školy vč. následného odstranění a úklidu</t>
  </si>
  <si>
    <t>-1370076507</t>
  </si>
  <si>
    <t>10</t>
  </si>
  <si>
    <t>009-x2</t>
  </si>
  <si>
    <t>D+M+PH Ostatní zakrývací práce (např. kamenné schodiště, apod.) vč. následného odstranění a úklidu</t>
  </si>
  <si>
    <t>566391285</t>
  </si>
  <si>
    <t>11</t>
  </si>
  <si>
    <t>953942121</t>
  </si>
  <si>
    <t>Osazování drobných kovových předmětů se zalitím maltou cementovou, do vysekaných kapes nebo připravených otvorů ochranných úhelníků</t>
  </si>
  <si>
    <t>kus</t>
  </si>
  <si>
    <t>-854506361</t>
  </si>
  <si>
    <t>https://podminky.urs.cz/item/CS_URS_2026_01/953942121</t>
  </si>
  <si>
    <t>M</t>
  </si>
  <si>
    <t>1941603/R</t>
  </si>
  <si>
    <t>profil Al ochranný rohový 30x30 - 50x50 mm dl. 1,8m</t>
  </si>
  <si>
    <t>1204766288</t>
  </si>
  <si>
    <t>130*1,1 'Přepočtené koeficientem množství</t>
  </si>
  <si>
    <t>13</t>
  </si>
  <si>
    <t>952901111</t>
  </si>
  <si>
    <t>Vyčištění budov nebo objektů před předáním do užívání budov bytové nebo občanské výstavby, světlé výšky podlaží do 4 m</t>
  </si>
  <si>
    <t>1433869727</t>
  </si>
  <si>
    <t>https://podminky.urs.cz/item/CS_URS_2026_01/952901111</t>
  </si>
  <si>
    <t>Schodiště</t>
  </si>
  <si>
    <t>28,92*2</t>
  </si>
  <si>
    <t>997</t>
  </si>
  <si>
    <t>Doprava suti a vybouraných hmot</t>
  </si>
  <si>
    <t>14</t>
  </si>
  <si>
    <t>997002611</t>
  </si>
  <si>
    <t>Nakládání suti a vybouraných hmot na dopravní prostředek pro vodorovné přemístění</t>
  </si>
  <si>
    <t>t</t>
  </si>
  <si>
    <t>-1811168288</t>
  </si>
  <si>
    <t>https://podminky.urs.cz/item/CS_URS_2026_01/997002611</t>
  </si>
  <si>
    <t>15</t>
  </si>
  <si>
    <t>997013212</t>
  </si>
  <si>
    <t>Vnitrostaveništní doprava suti a vybouraných hmot vodorovně do 50 m s naložením ručně pro budovy a haly výšky přes 6 do 9 m</t>
  </si>
  <si>
    <t>1992700379</t>
  </si>
  <si>
    <t>https://podminky.urs.cz/item/CS_URS_2026_01/997013212</t>
  </si>
  <si>
    <t>16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</si>
  <si>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</si>
  <si>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</si>
  <si>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-1906983679</t>
  </si>
  <si>
    <t>https://podminky.urs.cz/item/CS_URS_2026_01/997013219</t>
  </si>
  <si>
    <t>61,508*2</t>
  </si>
  <si>
    <t>17</t>
  </si>
  <si>
    <t>997013501</t>
  </si>
  <si>
    <t>Odvoz suti a vybouraných hmot na skládku nebo meziskládku se složením, na vzdálenost do 1 km</t>
  </si>
  <si>
    <t>1405179857</t>
  </si>
  <si>
    <t>https://podminky.urs.cz/item/CS_URS_2026_01/997013501</t>
  </si>
  <si>
    <t>18</t>
  </si>
  <si>
    <t>997013509</t>
  </si>
  <si>
    <t>Odvoz suti a vybouraných hmot na skládku nebo meziskládku se složením, na vzdálenost Příplatek k ceně za každý další započatý 1 km přes 1 km</t>
  </si>
  <si>
    <t>1236211752</t>
  </si>
  <si>
    <t>https://podminky.urs.cz/item/CS_URS_2026_01/997013509</t>
  </si>
  <si>
    <t>Dřevěný odpad na skládku směsného odpadu</t>
  </si>
  <si>
    <t>5,598*4</t>
  </si>
  <si>
    <t>Cihelný a keramický odpad na recyklační skládku</t>
  </si>
  <si>
    <t>(24,396+31,514)*7</t>
  </si>
  <si>
    <t>19</t>
  </si>
  <si>
    <t>997013811</t>
  </si>
  <si>
    <t>Poplatek za uložení stavebního odpadu na skládce (skládkovné) dřevěného zatříděného do Katalogu odpadů pod kódem 17 02 01</t>
  </si>
  <si>
    <t>1948034267</t>
  </si>
  <si>
    <t>https://podminky.urs.cz/item/CS_URS_2026_01/997013811</t>
  </si>
  <si>
    <t>20</t>
  </si>
  <si>
    <t>997013863</t>
  </si>
  <si>
    <t>Poplatek za předání stavebního odpadu recyklačnímu zařízení cihelného zatříděného do Katalogu odpadů pod kódem 17 01 02</t>
  </si>
  <si>
    <t>-1116442053</t>
  </si>
  <si>
    <t>https://podminky.urs.cz/item/CS_URS_2026_01/997013863</t>
  </si>
  <si>
    <t>997013867</t>
  </si>
  <si>
    <t>Poplatek za předání stavebního odpadu recyklačnímu zařízení z tašek a keramických výrobků zatříděného do Katalogu odpadů pod kódem 17 01 03</t>
  </si>
  <si>
    <t>-1853943006</t>
  </si>
  <si>
    <t>https://podminky.urs.cz/item/CS_URS_2026_01/997013867</t>
  </si>
  <si>
    <t>998</t>
  </si>
  <si>
    <t>Přesun hmot</t>
  </si>
  <si>
    <t>22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</si>
  <si>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</si>
  <si>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</si>
  <si>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-1965177962</t>
  </si>
  <si>
    <t>https://podminky.urs.cz/item/CS_URS_2026_01/998018002</t>
  </si>
  <si>
    <t>PSV</t>
  </si>
  <si>
    <t>Práce a dodávky PSV</t>
  </si>
  <si>
    <t>735</t>
  </si>
  <si>
    <t>Ústřední vytápění - otopná tělesa</t>
  </si>
  <si>
    <t>23</t>
  </si>
  <si>
    <t>735-x1</t>
  </si>
  <si>
    <t>Vypuštění otopného systému</t>
  </si>
  <si>
    <t>1021404090</t>
  </si>
  <si>
    <t>24</t>
  </si>
  <si>
    <t>735-x2</t>
  </si>
  <si>
    <t>Demontáž radiátoru vč. uschování</t>
  </si>
  <si>
    <t>2041532493</t>
  </si>
  <si>
    <t>25</t>
  </si>
  <si>
    <t>735-x3</t>
  </si>
  <si>
    <t>Zpětná montáž radiátoru</t>
  </si>
  <si>
    <t>838738340</t>
  </si>
  <si>
    <t>26</t>
  </si>
  <si>
    <t>735-x4</t>
  </si>
  <si>
    <t>Napuštění otopného systému, odvzdušnění</t>
  </si>
  <si>
    <t>1604338352</t>
  </si>
  <si>
    <t>27</t>
  </si>
  <si>
    <t>998735312</t>
  </si>
  <si>
    <t>Přesun hmot pro otopná tělesa stanovený procentní sazbou (%) z ceny vodorovná dopravní vzdálenost do 50 m ruční (bez užití mechanizace) v objektech výšky přes 6 do 12 m</t>
  </si>
  <si>
    <t>%</t>
  </si>
  <si>
    <t>-1694903002</t>
  </si>
  <si>
    <t>https://podminky.urs.cz/item/CS_URS_2026_01/998735312</t>
  </si>
  <si>
    <t>741</t>
  </si>
  <si>
    <t>Elektroinstalace - silnoproud</t>
  </si>
  <si>
    <t>28</t>
  </si>
  <si>
    <t>741-x1</t>
  </si>
  <si>
    <t>Demontáž prvků silnoproudu v místě otloukání omítek, uschování a zpětná montáž po dokončení prací</t>
  </si>
  <si>
    <t>-1901887413</t>
  </si>
  <si>
    <t>29</t>
  </si>
  <si>
    <t>998741312</t>
  </si>
  <si>
    <t>Přesun hmot pro silnoproud stanovený procentní sazbou (%) z ceny vodorovná dopravní vzdálenost do 50 m ruční (bez užití mechanizace) v objektech výšky přes 6 do 12 m</t>
  </si>
  <si>
    <t>-985376528</t>
  </si>
  <si>
    <t>https://podminky.urs.cz/item/CS_URS_2026_01/998741312</t>
  </si>
  <si>
    <t>742</t>
  </si>
  <si>
    <t>Elektroinstalace - slaboproud</t>
  </si>
  <si>
    <t>30</t>
  </si>
  <si>
    <t>742-x1</t>
  </si>
  <si>
    <t>Vystěhování a zpětné nastěhování Racku - cena vč. odpojení, zapojení, apod.</t>
  </si>
  <si>
    <t>-877852283</t>
  </si>
  <si>
    <t>766</t>
  </si>
  <si>
    <t>Konstrukce truhlářské</t>
  </si>
  <si>
    <t>31</t>
  </si>
  <si>
    <t>766411821</t>
  </si>
  <si>
    <t>Demontáž obložení stěn palubkami</t>
  </si>
  <si>
    <t>1768582346</t>
  </si>
  <si>
    <t>https://podminky.urs.cz/item/CS_URS_2026_01/766411821</t>
  </si>
  <si>
    <t>(12,36-1*2+0,47*4+0,08*2+1,33+1,6+0,08+0,81+1,73+0,08*2+10,45-1*2+0,45*4+0,08*2+28,61+23,32+0,08*8-1*4+0,47*8-0,8-1*2)*1,33</t>
  </si>
  <si>
    <t>(9,64+12,18+0,08*8-1+0,46*2+24,22+2,69+23,96+0,08*8-0,9*3-1*3-1,5*12)*1,33</t>
  </si>
  <si>
    <t>(5,68*2+6,65*2+5,76*2+0,08*24)*1,33</t>
  </si>
  <si>
    <t>32</t>
  </si>
  <si>
    <t>766411822</t>
  </si>
  <si>
    <t>Demontáž obložení stěn podkladových roštů</t>
  </si>
  <si>
    <t>1529232422</t>
  </si>
  <si>
    <t>https://podminky.urs.cz/item/CS_URS_2026_01/766411822</t>
  </si>
  <si>
    <t>33</t>
  </si>
  <si>
    <t>766691811</t>
  </si>
  <si>
    <t>Demontáž ostatních truhlářských konstrukcí parapetních desek šířky do 300 mm</t>
  </si>
  <si>
    <t>m</t>
  </si>
  <si>
    <t>-1567714122</t>
  </si>
  <si>
    <t>https://podminky.urs.cz/item/CS_URS_2026_01/766691811</t>
  </si>
  <si>
    <t>1,5*6+1,49*5+2,66+1,22*3</t>
  </si>
  <si>
    <t>34</t>
  </si>
  <si>
    <t>766691812</t>
  </si>
  <si>
    <t>Demontáž ostatních truhlářských konstrukcí parapetních desek šířky přes 300 mm</t>
  </si>
  <si>
    <t>-2017739537</t>
  </si>
  <si>
    <t>https://podminky.urs.cz/item/CS_URS_2026_01/766691812</t>
  </si>
  <si>
    <t>1,34*3</t>
  </si>
  <si>
    <t>35</t>
  </si>
  <si>
    <t>766691851</t>
  </si>
  <si>
    <t>Demontáž ostatních truhlářských konstrukcí prahů dveří jednokřídlových</t>
  </si>
  <si>
    <t>-200837320</t>
  </si>
  <si>
    <t>https://podminky.urs.cz/item/CS_URS_2026_01/766691851</t>
  </si>
  <si>
    <t>36</t>
  </si>
  <si>
    <t>766691914</t>
  </si>
  <si>
    <t>Ostatní práce vyvěšení nebo zavěšení křídel dřevěných dveřních, plochy do 2 m2</t>
  </si>
  <si>
    <t>1533855785</t>
  </si>
  <si>
    <t>https://podminky.urs.cz/item/CS_URS_2026_01/766691914</t>
  </si>
  <si>
    <t>Vyvěšení</t>
  </si>
  <si>
    <t>Zavěšení</t>
  </si>
  <si>
    <t>37</t>
  </si>
  <si>
    <t>766663915</t>
  </si>
  <si>
    <t>Oprava dveřních křídel dřevěných ruční seříznutí dveřních křídel z měkkého dřeva</t>
  </si>
  <si>
    <t>-1262661895</t>
  </si>
  <si>
    <t>https://podminky.urs.cz/item/CS_URS_2026_01/766663915</t>
  </si>
  <si>
    <t>38</t>
  </si>
  <si>
    <t>766694116</t>
  </si>
  <si>
    <t>Montáž ostatních truhlářských konstrukcí parapetních desek dřevěných nebo plastových šířky do 300 mm</t>
  </si>
  <si>
    <t>-644277626</t>
  </si>
  <si>
    <t>https://podminky.urs.cz/item/CS_URS_2026_01/766694116</t>
  </si>
  <si>
    <t>39</t>
  </si>
  <si>
    <t>766694126</t>
  </si>
  <si>
    <t>Montáž ostatních truhlářských konstrukcí parapetních desek dřevěných nebo plastových šířky přes 300 mm</t>
  </si>
  <si>
    <t>-1779061592</t>
  </si>
  <si>
    <t>https://podminky.urs.cz/item/CS_URS_2026_01/766694126</t>
  </si>
  <si>
    <t>1,34*3+1,53</t>
  </si>
  <si>
    <t>40</t>
  </si>
  <si>
    <t>6114007/R1</t>
  </si>
  <si>
    <t>parapet plastový vnitřní š cca. 200mm</t>
  </si>
  <si>
    <t>922586730</t>
  </si>
  <si>
    <t>41</t>
  </si>
  <si>
    <t>6114440/R</t>
  </si>
  <si>
    <t>parapet plastový vnitřní š cca. 350mm</t>
  </si>
  <si>
    <t>1302241540</t>
  </si>
  <si>
    <t>42</t>
  </si>
  <si>
    <t>61144019</t>
  </si>
  <si>
    <t>koncovka k parapetu plastovému vnitřnímu 1 pár</t>
  </si>
  <si>
    <t>sada</t>
  </si>
  <si>
    <t>-1720456202</t>
  </si>
  <si>
    <t>43</t>
  </si>
  <si>
    <t>766-x1</t>
  </si>
  <si>
    <t>Demontáž šatních skříněk (přišroubované do stěny a prošroubované mezi sebou) vč. truhlářských lemování ke dveřím apod., vystěhování a po dokončení prací zpětné nastěhování s ukotvením</t>
  </si>
  <si>
    <t>-1083408258</t>
  </si>
  <si>
    <t>44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</si>
  <si>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</si>
  <si>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</si>
  <si>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1006108145</t>
  </si>
  <si>
    <t>https://podminky.urs.cz/item/CS_URS_2026_01/998766122</t>
  </si>
  <si>
    <t>771</t>
  </si>
  <si>
    <t>Podlahy z dlaždic</t>
  </si>
  <si>
    <t>45</t>
  </si>
  <si>
    <t>771571810</t>
  </si>
  <si>
    <t>Demontáž podlah z dlaždic keramických kladených do malty</t>
  </si>
  <si>
    <t>-203705568</t>
  </si>
  <si>
    <t>https://podminky.urs.cz/item/CS_URS_2026_01/771571810</t>
  </si>
  <si>
    <t>46</t>
  </si>
  <si>
    <t>771471810</t>
  </si>
  <si>
    <t>Demontáž soklíků z dlaždic keramických kladených do malty rovných</t>
  </si>
  <si>
    <t>-1186191339</t>
  </si>
  <si>
    <t>https://podminky.urs.cz/item/CS_URS_2026_01/771471810</t>
  </si>
  <si>
    <t>2,69-0,9+11,57*2+0,17*4-0,9-1+0,54*2+0,08*4+0,64*2+11,15*2-0,9-1+0,17*2+0,54*2+0,08*4+0,6*2</t>
  </si>
  <si>
    <t>6,65*2-1,92+0,33*2+0,15*2-1*2+0,46*4+0,08*8+0,62*2+8,29*2+0,17*6+0,08*4+0,65*2+2,6-1+0,54*2+2,69-1+0,46*2</t>
  </si>
  <si>
    <t>0,08*4+0,66*2+21,97*2+0,13*2-0,8-1*2+0,14*2-1*2+0,54*2+0,08*4+0,62*2+2,68+2,65-1*2+0,56*4+0,08*4+0,65*2</t>
  </si>
  <si>
    <t>7,15*2-0,9-1+0,48*2+0,55*2+0,17*4+0,45*2+0,47*2+0,15*2+0,97*2+0,08*4+0,63*2+6,63-1+0,55*2+4,61+0,13+0,15*2+0,32*2</t>
  </si>
  <si>
    <t>0,08*4+0,63*2+1,33*2+0,42*2+0,48*2+9,63*2-1+0,57*2+0,08*2-0,9+0,08*4+0,65*2+17,65*2-1*2+0,57*4-0,9+0,14*4</t>
  </si>
  <si>
    <t>0,33*2+0,07*2+2*2+1,99*2+0,33*2+0,41*2+0,08*2+2,03*2+1,96*2+0,41*2</t>
  </si>
  <si>
    <t>776</t>
  </si>
  <si>
    <t>Podlahy povlakové</t>
  </si>
  <si>
    <t>47</t>
  </si>
  <si>
    <t>776111311</t>
  </si>
  <si>
    <t>Příprava podkladu povlakových podlah a stěn vysátí podlah</t>
  </si>
  <si>
    <t>403518076</t>
  </si>
  <si>
    <t>https://podminky.urs.cz/item/CS_URS_2026_01/776111311</t>
  </si>
  <si>
    <t>48</t>
  </si>
  <si>
    <t>776121112</t>
  </si>
  <si>
    <t>Příprava podkladu povlakových podlah a stěn penetrace vodou ředitelná podlah</t>
  </si>
  <si>
    <t>1869193983</t>
  </si>
  <si>
    <t>https://podminky.urs.cz/item/CS_URS_2026_01/776121112</t>
  </si>
  <si>
    <t>49</t>
  </si>
  <si>
    <t>776221111</t>
  </si>
  <si>
    <t>Montáž podlahovin z PVC lepením standardním lepidlem z pásů</t>
  </si>
  <si>
    <t>1604854760</t>
  </si>
  <si>
    <t>https://podminky.urs.cz/item/CS_URS_2026_01/776221111</t>
  </si>
  <si>
    <t>50</t>
  </si>
  <si>
    <t>2841114/R</t>
  </si>
  <si>
    <t>podlahovina PVC, třída zátěže min. 34, celková tloušťka min. 2,5mm, nášlapná tloušťka vrstvy min. 0,7m, třída hořlavosti Bfl-S1, protiskluznost R10 - výběr dle ředitelky školy</t>
  </si>
  <si>
    <t>160167869</t>
  </si>
  <si>
    <t>343,14*1,1 'Přepočtené koeficientem množství</t>
  </si>
  <si>
    <t>51</t>
  </si>
  <si>
    <t>776411111</t>
  </si>
  <si>
    <t>Montáž soklíků lepením obvodových, výšky do 80 mm</t>
  </si>
  <si>
    <t>984471387</t>
  </si>
  <si>
    <t>https://podminky.urs.cz/item/CS_URS_2026_01/776411111</t>
  </si>
  <si>
    <t>52</t>
  </si>
  <si>
    <t>28411004</t>
  </si>
  <si>
    <t>lišta soklová PVC samolepící 30x30mm</t>
  </si>
  <si>
    <t>43604431</t>
  </si>
  <si>
    <t>253,44*1,05 'Přepočtené koeficientem množství</t>
  </si>
  <si>
    <t>53</t>
  </si>
  <si>
    <t>776421312</t>
  </si>
  <si>
    <t>Montáž lišt přechodových šroubovaných</t>
  </si>
  <si>
    <t>131965568</t>
  </si>
  <si>
    <t>https://podminky.urs.cz/item/CS_URS_2026_01/776421312</t>
  </si>
  <si>
    <t>0,7+0,8*6+0,9*18+1,92*2</t>
  </si>
  <si>
    <t>1,92*2+1,97*2</t>
  </si>
  <si>
    <t>54</t>
  </si>
  <si>
    <t>5534312/R</t>
  </si>
  <si>
    <t>profil přechodový Al vrtaný - výběr dle investora</t>
  </si>
  <si>
    <t>607698494</t>
  </si>
  <si>
    <t>33,32*1,08 'Přepočtené koeficientem množství</t>
  </si>
  <si>
    <t>55</t>
  </si>
  <si>
    <t>998776122</t>
  </si>
  <si>
    <t>Přesun hmot pro podlahy povlakové stanovený z hmotnosti přesunovaného materiálu vodorovná dopravní vzdálenost do 50 m ruční (bez užití mechanizace) v objektech výšky přes 6 do 12 m</t>
  </si>
  <si>
    <t>2060047894</t>
  </si>
  <si>
    <t>https://podminky.urs.cz/item/CS_URS_2026_01/998776122</t>
  </si>
  <si>
    <t>783</t>
  </si>
  <si>
    <t>Dokončovací práce - nátěry</t>
  </si>
  <si>
    <t>56</t>
  </si>
  <si>
    <t>783-x1</t>
  </si>
  <si>
    <t>D+M+PH Dvojnásobný omyvatelný a otěruvzdorný nátěr stěn (např. olejový nátěr, nátěr s keramickým efektem, apod.) vč. podkladní penetrace a olepování</t>
  </si>
  <si>
    <t>1383172243</t>
  </si>
  <si>
    <t>VRN</t>
  </si>
  <si>
    <t>Vedlejší rozpočtové náklady</t>
  </si>
  <si>
    <t>57</t>
  </si>
  <si>
    <t>VRN-x1</t>
  </si>
  <si>
    <t>Vedlejší rozpočtové náklady - např. průběžný úklid školy stavbou dotčených prostor, inženýrská činnost, apod.</t>
  </si>
  <si>
    <t>-772103647</t>
  </si>
  <si>
    <t>02 - 3.NP</t>
  </si>
  <si>
    <t>3.NP bez zdobných sloupů a sloupků  u schodiště</t>
  </si>
  <si>
    <t>(2,67+19,93*2-1*3+0,56*6+0,16*6-0,9*3+0,07*4+0,62*2+6,66*2-1,89+0,46+0,4+0,2*4-1+0,56*2+0,07*4+0,62*2+8,32*2-1+0,56*2+0,16*6+0,07*4+0,62*2)*1,8</t>
  </si>
  <si>
    <t>(2,59+2,65-1+0,53*2+0,07*4+0,63*2+22,03*2-1*4+0,53*4+0,15*4+0,07*4+0,62*2+2,66+2,68-1*2+0,53*4+0,08*4+0,62*2)*1,8</t>
  </si>
  <si>
    <t>(7,2*2+2,72-1,88-0,9+0,47*2+0,16*4+0,95*2+0,07*4+0,63*2+6,62*2-1,85-1+0,54*2+0,38+0,39+0,2*4+0,08*4+0,62*2)*1,8</t>
  </si>
  <si>
    <t>(1,39*2+2,7-1,88+2,7+9,73*2-1,88-0,9-1*2+0,16*2+0,08*4+0,6*2+14,07*2+2,65-0,9-2-1*3+0,54*6+0,16*4)*1,8</t>
  </si>
  <si>
    <t>-1,2*0,79</t>
  </si>
  <si>
    <t>-1,19*0,82*3</t>
  </si>
  <si>
    <t>-0,99*0,82*2</t>
  </si>
  <si>
    <t>-1,2*0,85</t>
  </si>
  <si>
    <t>-1,2*0,83*2</t>
  </si>
  <si>
    <t>0,79*0,16*6</t>
  </si>
  <si>
    <t>0,82*0,13*8</t>
  </si>
  <si>
    <t>0,82*0,16*2</t>
  </si>
  <si>
    <t>0,81*0,14*4</t>
  </si>
  <si>
    <t>0,85*0,13*2</t>
  </si>
  <si>
    <t>0,83*0,17*2</t>
  </si>
  <si>
    <t>(0,22+0,07+2,43+0,62+0,07*2+2,03+6,68+0,07*4+5,07+0,07*3+0,47)*1,8*2</t>
  </si>
  <si>
    <t>-1*0,61*2</t>
  </si>
  <si>
    <t>0,61*0,21*4</t>
  </si>
  <si>
    <t>454*3</t>
  </si>
  <si>
    <t>-1168791044</t>
  </si>
  <si>
    <t>Chodba 3.NP</t>
  </si>
  <si>
    <t>307,24</t>
  </si>
  <si>
    <t>4,55*2+4,64*2</t>
  </si>
  <si>
    <t>325,62*2</t>
  </si>
  <si>
    <t>125,454545454545*1,1 'Přepočtené koeficientem množství</t>
  </si>
  <si>
    <t>26,73*2</t>
  </si>
  <si>
    <t>997013214</t>
  </si>
  <si>
    <t>Vnitrostaveništní doprava suti a vybouraných hmot vodorovně do 50 m s naložením ručně pro budovy a haly výšky přes 12 do 15 m</t>
  </si>
  <si>
    <t>-667769370</t>
  </si>
  <si>
    <t>https://podminky.urs.cz/item/CS_URS_2026_01/997013214</t>
  </si>
  <si>
    <t>58,418*2</t>
  </si>
  <si>
    <t>5,378*4</t>
  </si>
  <si>
    <t>(23,154+29,886)*7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</si>
  <si>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</si>
  <si>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</si>
  <si>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1057986660</t>
  </si>
  <si>
    <t>https://podminky.urs.cz/item/CS_URS_2026_01/998018003</t>
  </si>
  <si>
    <t>998735313</t>
  </si>
  <si>
    <t>Přesun hmot pro otopná tělesa stanovený procentní sazbou (%) z ceny vodorovná dopravní vzdálenost do 50 m ruční (bez užití mechanizace) v objektech výšky přes 12 do 24 m</t>
  </si>
  <si>
    <t>1893329544</t>
  </si>
  <si>
    <t>https://podminky.urs.cz/item/CS_URS_2026_01/998735313</t>
  </si>
  <si>
    <t>998741313</t>
  </si>
  <si>
    <t>Přesun hmot pro silnoproud stanovený procentní sazbou (%) z ceny vodorovná dopravní vzdálenost do 50 m ruční (bez užití mechanizace) v objektech výšky přes 12 do 24 m</t>
  </si>
  <si>
    <t>1990014999</t>
  </si>
  <si>
    <t>https://podminky.urs.cz/item/CS_URS_2026_01/998741313</t>
  </si>
  <si>
    <t>(2,65-0,9+14,07-1*3+0,46*6+0,08*2+8,69-1*2+0,46*4+1,39+8,82-1+0,08*3+0,46*2+1,69+0,08*2+0,8+0,8+1,78+0,08*2+0,28-1,5*3)*1,33</t>
  </si>
  <si>
    <t>(0,45+0,51+6,11+0,08*2-1+0,45*2+16,43+0,08*2-1+0,45*2+23,25+0,08*4-1*2-1,5-1,5+2,65-1+0,45*2+9,7+0,08*4-1,5*2+20,62-0,9*2+0,08*2+3,15+0,23-0,9)*1,33</t>
  </si>
  <si>
    <t>(5,7*2+6,68*2+5,76*2+0,08*24)*1,5</t>
  </si>
  <si>
    <t>1,5*4+1,49*2+1,47+1,46*2+2,71+2,74+1,53*2+1,22*3+1,33*3</t>
  </si>
  <si>
    <t>1,5*4+1,49*2+1,47+1,46*2+2,71+2,74+1,53*2</t>
  </si>
  <si>
    <t>6114008/R3</t>
  </si>
  <si>
    <t>parapet plastový vnitřní š cca. 300mm</t>
  </si>
  <si>
    <t>1754953405</t>
  </si>
  <si>
    <t>1,22*3+1,33*3</t>
  </si>
  <si>
    <t>998766123</t>
  </si>
  <si>
    <t>Přesun hmot pro konstrukce truhlářské stanovený z hmotnosti přesunovaného materiálu vodorovná dopravní vzdálenost do 50 m ruční (bez užití mechanizace) v objektech výšky přes 12 do 24 m</t>
  </si>
  <si>
    <t>-732665377</t>
  </si>
  <si>
    <t>https://podminky.urs.cz/item/CS_URS_2026_01/998766123</t>
  </si>
  <si>
    <t>2,67+19,93*2-1*3+0,56*6+0,16*6-0,9*3+0,07*4+0,62*2+6,66*2-1,89+0,46+0,4+0,2*4-1+0,56*2+0,07*4+0,62*2+8,32*2-1+0,56*2+0,16*6+0,07*4+0,62*2</t>
  </si>
  <si>
    <t>2,59+2,65-1+0,53*2+0,07*4+0,63*2+22,03*2-1*4+0,53*4+0,15*4+0,07*4+0,62*2+2,66+2,68-1*2+0,53*4+0,08*4+0,62*2</t>
  </si>
  <si>
    <t>7,2*2+2,72-1,88-0,9+0,47*2+0,16*4+0,95*2+0,07*4+0,63*2+6,62*2-1,85-1+0,54*2+0,38+0,39+0,2*4+0,08*4+0,62*2</t>
  </si>
  <si>
    <t>1,39*2+2,7-1,88+2,7+9,73*2-1,88-0,9-1*2+0,16*2+0,08*4+0,6*2+14,07*2+2,65-0,9-2-1*3+0,54*6+0,16*4</t>
  </si>
  <si>
    <t>0,33*2+0,07*2+2,33*2+1,95*2+0,07*2+0,34*2+0,07*2+2*4+0,08*2</t>
  </si>
  <si>
    <t>325,62*1,1 'Přepočtené koeficientem množství</t>
  </si>
  <si>
    <t>238,83*1,05 'Přepočtené koeficientem množství</t>
  </si>
  <si>
    <t>0,8*7+0,9*19+1,9+1,95</t>
  </si>
  <si>
    <t>1,82*2+1,85*2</t>
  </si>
  <si>
    <t>33,89*1,08 'Přepočtené koeficientem množství</t>
  </si>
  <si>
    <t>998776123</t>
  </si>
  <si>
    <t>Přesun hmot pro podlahy povlakové stanovený z hmotnosti přesunovaného materiálu vodorovná dopravní vzdálenost do 50 m ruční (bez užití mechanizace) v objektech výšky přes 12 do 24 m</t>
  </si>
  <si>
    <t>-1801900006</t>
  </si>
  <si>
    <t>https://podminky.urs.cz/item/CS_URS_2026_01/998776123</t>
  </si>
  <si>
    <t>-535017722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</si>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</sst>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52901111" TargetMode="External"/><Relationship Id="rId13" Type="http://schemas.openxmlformats.org/officeDocument/2006/relationships/hyperlink" Target="https://podminky.urs.cz/item/CS_URS_2026_01/997013509" TargetMode="External"/><Relationship Id="rId18" Type="http://schemas.openxmlformats.org/officeDocument/2006/relationships/hyperlink" Target="https://podminky.urs.cz/item/CS_URS_2026_01/998735312" TargetMode="External"/><Relationship Id="rId26" Type="http://schemas.openxmlformats.org/officeDocument/2006/relationships/hyperlink" Target="https://podminky.urs.cz/item/CS_URS_2026_01/766663915" TargetMode="External"/><Relationship Id="rId3" Type="http://schemas.openxmlformats.org/officeDocument/2006/relationships/hyperlink" Target="https://podminky.urs.cz/item/CS_URS_2026_01/965046111" TargetMode="External"/><Relationship Id="rId21" Type="http://schemas.openxmlformats.org/officeDocument/2006/relationships/hyperlink" Target="https://podminky.urs.cz/item/CS_URS_2026_01/766411822" TargetMode="External"/><Relationship Id="rId34" Type="http://schemas.openxmlformats.org/officeDocument/2006/relationships/hyperlink" Target="https://podminky.urs.cz/item/CS_URS_2026_01/776221111" TargetMode="External"/><Relationship Id="rId7" Type="http://schemas.openxmlformats.org/officeDocument/2006/relationships/hyperlink" Target="https://podminky.urs.cz/item/CS_URS_2026_01/953942121" TargetMode="External"/><Relationship Id="rId12" Type="http://schemas.openxmlformats.org/officeDocument/2006/relationships/hyperlink" Target="https://podminky.urs.cz/item/CS_URS_2026_01/997013501" TargetMode="External"/><Relationship Id="rId17" Type="http://schemas.openxmlformats.org/officeDocument/2006/relationships/hyperlink" Target="https://podminky.urs.cz/item/CS_URS_2026_01/998018002" TargetMode="External"/><Relationship Id="rId25" Type="http://schemas.openxmlformats.org/officeDocument/2006/relationships/hyperlink" Target="https://podminky.urs.cz/item/CS_URS_2026_01/766691914" TargetMode="External"/><Relationship Id="rId33" Type="http://schemas.openxmlformats.org/officeDocument/2006/relationships/hyperlink" Target="https://podminky.urs.cz/item/CS_URS_2026_01/776121112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podminky.urs.cz/item/CS_URS_2026_01/612321191" TargetMode="External"/><Relationship Id="rId16" Type="http://schemas.openxmlformats.org/officeDocument/2006/relationships/hyperlink" Target="https://podminky.urs.cz/item/CS_URS_2026_01/997013867" TargetMode="External"/><Relationship Id="rId20" Type="http://schemas.openxmlformats.org/officeDocument/2006/relationships/hyperlink" Target="https://podminky.urs.cz/item/CS_URS_2026_01/766411821" TargetMode="External"/><Relationship Id="rId29" Type="http://schemas.openxmlformats.org/officeDocument/2006/relationships/hyperlink" Target="https://podminky.urs.cz/item/CS_URS_2026_01/998766122" TargetMode="External"/><Relationship Id="rId1" Type="http://schemas.openxmlformats.org/officeDocument/2006/relationships/hyperlink" Target="https://podminky.urs.cz/item/CS_URS_2026_01/612321141" TargetMode="External"/><Relationship Id="rId6" Type="http://schemas.openxmlformats.org/officeDocument/2006/relationships/hyperlink" Target="https://podminky.urs.cz/item/CS_URS_2026_01/978013191" TargetMode="External"/><Relationship Id="rId11" Type="http://schemas.openxmlformats.org/officeDocument/2006/relationships/hyperlink" Target="https://podminky.urs.cz/item/CS_URS_2026_01/997013219" TargetMode="External"/><Relationship Id="rId24" Type="http://schemas.openxmlformats.org/officeDocument/2006/relationships/hyperlink" Target="https://podminky.urs.cz/item/CS_URS_2026_01/766691851" TargetMode="External"/><Relationship Id="rId32" Type="http://schemas.openxmlformats.org/officeDocument/2006/relationships/hyperlink" Target="https://podminky.urs.cz/item/CS_URS_2026_01/776111311" TargetMode="External"/><Relationship Id="rId37" Type="http://schemas.openxmlformats.org/officeDocument/2006/relationships/hyperlink" Target="https://podminky.urs.cz/item/CS_URS_2026_01/998776122" TargetMode="External"/><Relationship Id="rId5" Type="http://schemas.openxmlformats.org/officeDocument/2006/relationships/hyperlink" Target="https://podminky.urs.cz/item/CS_URS_2026_01/952902611" TargetMode="External"/><Relationship Id="rId15" Type="http://schemas.openxmlformats.org/officeDocument/2006/relationships/hyperlink" Target="https://podminky.urs.cz/item/CS_URS_2026_01/997013863" TargetMode="External"/><Relationship Id="rId23" Type="http://schemas.openxmlformats.org/officeDocument/2006/relationships/hyperlink" Target="https://podminky.urs.cz/item/CS_URS_2026_01/766691812" TargetMode="External"/><Relationship Id="rId28" Type="http://schemas.openxmlformats.org/officeDocument/2006/relationships/hyperlink" Target="https://podminky.urs.cz/item/CS_URS_2026_01/766694126" TargetMode="External"/><Relationship Id="rId36" Type="http://schemas.openxmlformats.org/officeDocument/2006/relationships/hyperlink" Target="https://podminky.urs.cz/item/CS_URS_2026_01/776421312" TargetMode="External"/><Relationship Id="rId10" Type="http://schemas.openxmlformats.org/officeDocument/2006/relationships/hyperlink" Target="https://podminky.urs.cz/item/CS_URS_2026_01/997013212" TargetMode="External"/><Relationship Id="rId19" Type="http://schemas.openxmlformats.org/officeDocument/2006/relationships/hyperlink" Target="https://podminky.urs.cz/item/CS_URS_2026_01/998741312" TargetMode="External"/><Relationship Id="rId31" Type="http://schemas.openxmlformats.org/officeDocument/2006/relationships/hyperlink" Target="https://podminky.urs.cz/item/CS_URS_2026_01/771471810" TargetMode="External"/><Relationship Id="rId4" Type="http://schemas.openxmlformats.org/officeDocument/2006/relationships/hyperlink" Target="https://podminky.urs.cz/item/CS_URS_2026_01/965046119" TargetMode="External"/><Relationship Id="rId9" Type="http://schemas.openxmlformats.org/officeDocument/2006/relationships/hyperlink" Target="https://podminky.urs.cz/item/CS_URS_2026_01/997002611" TargetMode="External"/><Relationship Id="rId14" Type="http://schemas.openxmlformats.org/officeDocument/2006/relationships/hyperlink" Target="https://podminky.urs.cz/item/CS_URS_2026_01/997013811" TargetMode="External"/><Relationship Id="rId22" Type="http://schemas.openxmlformats.org/officeDocument/2006/relationships/hyperlink" Target="https://podminky.urs.cz/item/CS_URS_2026_01/766691811" TargetMode="External"/><Relationship Id="rId27" Type="http://schemas.openxmlformats.org/officeDocument/2006/relationships/hyperlink" Target="https://podminky.urs.cz/item/CS_URS_2026_01/766694116" TargetMode="External"/><Relationship Id="rId30" Type="http://schemas.openxmlformats.org/officeDocument/2006/relationships/hyperlink" Target="https://podminky.urs.cz/item/CS_URS_2026_01/771571810" TargetMode="External"/><Relationship Id="rId35" Type="http://schemas.openxmlformats.org/officeDocument/2006/relationships/hyperlink" Target="https://podminky.urs.cz/item/CS_URS_2026_01/7764111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952901111" TargetMode="External"/><Relationship Id="rId13" Type="http://schemas.openxmlformats.org/officeDocument/2006/relationships/hyperlink" Target="https://podminky.urs.cz/item/CS_URS_2026_01/997013509" TargetMode="External"/><Relationship Id="rId18" Type="http://schemas.openxmlformats.org/officeDocument/2006/relationships/hyperlink" Target="https://podminky.urs.cz/item/CS_URS_2026_01/998735313" TargetMode="External"/><Relationship Id="rId26" Type="http://schemas.openxmlformats.org/officeDocument/2006/relationships/hyperlink" Target="https://podminky.urs.cz/item/CS_URS_2026_01/766694116" TargetMode="External"/><Relationship Id="rId3" Type="http://schemas.openxmlformats.org/officeDocument/2006/relationships/hyperlink" Target="https://podminky.urs.cz/item/CS_URS_2026_01/965046111" TargetMode="External"/><Relationship Id="rId21" Type="http://schemas.openxmlformats.org/officeDocument/2006/relationships/hyperlink" Target="https://podminky.urs.cz/item/CS_URS_2026_01/766411822" TargetMode="External"/><Relationship Id="rId34" Type="http://schemas.openxmlformats.org/officeDocument/2006/relationships/hyperlink" Target="https://podminky.urs.cz/item/CS_URS_2026_01/776421312" TargetMode="External"/><Relationship Id="rId7" Type="http://schemas.openxmlformats.org/officeDocument/2006/relationships/hyperlink" Target="https://podminky.urs.cz/item/CS_URS_2026_01/953942121" TargetMode="External"/><Relationship Id="rId12" Type="http://schemas.openxmlformats.org/officeDocument/2006/relationships/hyperlink" Target="https://podminky.urs.cz/item/CS_URS_2026_01/997013501" TargetMode="External"/><Relationship Id="rId17" Type="http://schemas.openxmlformats.org/officeDocument/2006/relationships/hyperlink" Target="https://podminky.urs.cz/item/CS_URS_2026_01/998018003" TargetMode="External"/><Relationship Id="rId25" Type="http://schemas.openxmlformats.org/officeDocument/2006/relationships/hyperlink" Target="https://podminky.urs.cz/item/CS_URS_2026_01/766663915" TargetMode="External"/><Relationship Id="rId33" Type="http://schemas.openxmlformats.org/officeDocument/2006/relationships/hyperlink" Target="https://podminky.urs.cz/item/CS_URS_2026_01/776411111" TargetMode="External"/><Relationship Id="rId2" Type="http://schemas.openxmlformats.org/officeDocument/2006/relationships/hyperlink" Target="https://podminky.urs.cz/item/CS_URS_2026_01/612321191" TargetMode="External"/><Relationship Id="rId16" Type="http://schemas.openxmlformats.org/officeDocument/2006/relationships/hyperlink" Target="https://podminky.urs.cz/item/CS_URS_2026_01/997013867" TargetMode="External"/><Relationship Id="rId20" Type="http://schemas.openxmlformats.org/officeDocument/2006/relationships/hyperlink" Target="https://podminky.urs.cz/item/CS_URS_2026_01/766411821" TargetMode="External"/><Relationship Id="rId29" Type="http://schemas.openxmlformats.org/officeDocument/2006/relationships/hyperlink" Target="https://podminky.urs.cz/item/CS_URS_2026_01/771471810" TargetMode="External"/><Relationship Id="rId1" Type="http://schemas.openxmlformats.org/officeDocument/2006/relationships/hyperlink" Target="https://podminky.urs.cz/item/CS_URS_2026_01/612321141" TargetMode="External"/><Relationship Id="rId6" Type="http://schemas.openxmlformats.org/officeDocument/2006/relationships/hyperlink" Target="https://podminky.urs.cz/item/CS_URS_2026_01/978013191" TargetMode="External"/><Relationship Id="rId11" Type="http://schemas.openxmlformats.org/officeDocument/2006/relationships/hyperlink" Target="https://podminky.urs.cz/item/CS_URS_2026_01/997013219" TargetMode="External"/><Relationship Id="rId24" Type="http://schemas.openxmlformats.org/officeDocument/2006/relationships/hyperlink" Target="https://podminky.urs.cz/item/CS_URS_2026_01/766691914" TargetMode="External"/><Relationship Id="rId32" Type="http://schemas.openxmlformats.org/officeDocument/2006/relationships/hyperlink" Target="https://podminky.urs.cz/item/CS_URS_2026_01/776221111" TargetMode="External"/><Relationship Id="rId5" Type="http://schemas.openxmlformats.org/officeDocument/2006/relationships/hyperlink" Target="https://podminky.urs.cz/item/CS_URS_2026_01/952902611" TargetMode="External"/><Relationship Id="rId15" Type="http://schemas.openxmlformats.org/officeDocument/2006/relationships/hyperlink" Target="https://podminky.urs.cz/item/CS_URS_2026_01/997013863" TargetMode="External"/><Relationship Id="rId23" Type="http://schemas.openxmlformats.org/officeDocument/2006/relationships/hyperlink" Target="https://podminky.urs.cz/item/CS_URS_2026_01/766691851" TargetMode="External"/><Relationship Id="rId28" Type="http://schemas.openxmlformats.org/officeDocument/2006/relationships/hyperlink" Target="https://podminky.urs.cz/item/CS_URS_2026_01/771571810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https://podminky.urs.cz/item/CS_URS_2026_01/997013214" TargetMode="External"/><Relationship Id="rId19" Type="http://schemas.openxmlformats.org/officeDocument/2006/relationships/hyperlink" Target="https://podminky.urs.cz/item/CS_URS_2026_01/998741313" TargetMode="External"/><Relationship Id="rId31" Type="http://schemas.openxmlformats.org/officeDocument/2006/relationships/hyperlink" Target="https://podminky.urs.cz/item/CS_URS_2026_01/776121112" TargetMode="External"/><Relationship Id="rId4" Type="http://schemas.openxmlformats.org/officeDocument/2006/relationships/hyperlink" Target="https://podminky.urs.cz/item/CS_URS_2026_01/965046119" TargetMode="External"/><Relationship Id="rId9" Type="http://schemas.openxmlformats.org/officeDocument/2006/relationships/hyperlink" Target="https://podminky.urs.cz/item/CS_URS_2026_01/997002611" TargetMode="External"/><Relationship Id="rId14" Type="http://schemas.openxmlformats.org/officeDocument/2006/relationships/hyperlink" Target="https://podminky.urs.cz/item/CS_URS_2026_01/997013811" TargetMode="External"/><Relationship Id="rId22" Type="http://schemas.openxmlformats.org/officeDocument/2006/relationships/hyperlink" Target="https://podminky.urs.cz/item/CS_URS_2026_01/766691811" TargetMode="External"/><Relationship Id="rId27" Type="http://schemas.openxmlformats.org/officeDocument/2006/relationships/hyperlink" Target="https://podminky.urs.cz/item/CS_URS_2026_01/998766123" TargetMode="External"/><Relationship Id="rId30" Type="http://schemas.openxmlformats.org/officeDocument/2006/relationships/hyperlink" Target="https://podminky.urs.cz/item/CS_URS_2026_01/776111311" TargetMode="External"/><Relationship Id="rId35" Type="http://schemas.openxmlformats.org/officeDocument/2006/relationships/hyperlink" Target="https://podminky.urs.cz/item/CS_URS_2026_01/99877612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opLeftCell="A3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44" t="s">
        <v>14</v>
      </c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25"/>
      <c r="AQ5" s="25"/>
      <c r="AR5" s="23"/>
      <c r="BE5" s="341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6" t="s">
        <v>17</v>
      </c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25"/>
      <c r="AQ6" s="25"/>
      <c r="AR6" s="23"/>
      <c r="BE6" s="342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42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42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2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2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2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2"/>
      <c r="BS12" s="20" t="s">
        <v>6</v>
      </c>
    </row>
    <row r="13" spans="1:74" s="1" customFormat="1" ht="12" customHeight="1">
      <c r="B13" s="24"/>
      <c r="C13" s="25"/>
      <c r="D13" s="32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30</v>
      </c>
      <c r="AO13" s="25"/>
      <c r="AP13" s="25"/>
      <c r="AQ13" s="25"/>
      <c r="AR13" s="23"/>
      <c r="BE13" s="342"/>
      <c r="BS13" s="20" t="s">
        <v>6</v>
      </c>
    </row>
    <row r="14" spans="1:74" ht="12.75">
      <c r="B14" s="24"/>
      <c r="C14" s="25"/>
      <c r="D14" s="25"/>
      <c r="E14" s="347" t="s">
        <v>30</v>
      </c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2" t="s">
        <v>28</v>
      </c>
      <c r="AL14" s="25"/>
      <c r="AM14" s="25"/>
      <c r="AN14" s="34" t="s">
        <v>30</v>
      </c>
      <c r="AO14" s="25"/>
      <c r="AP14" s="25"/>
      <c r="AQ14" s="25"/>
      <c r="AR14" s="23"/>
      <c r="BE14" s="342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2"/>
      <c r="BS15" s="20" t="s">
        <v>4</v>
      </c>
    </row>
    <row r="16" spans="1:74" s="1" customFormat="1" ht="12" customHeight="1">
      <c r="B16" s="24"/>
      <c r="C16" s="25"/>
      <c r="D16" s="32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2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2"/>
      <c r="BS17" s="20" t="s">
        <v>33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2"/>
      <c r="BS18" s="20" t="s">
        <v>6</v>
      </c>
    </row>
    <row r="19" spans="1:71" s="1" customFormat="1" ht="12" customHeight="1">
      <c r="B19" s="24"/>
      <c r="C19" s="25"/>
      <c r="D19" s="32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2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2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2"/>
    </row>
    <row r="22" spans="1:71" s="1" customFormat="1" ht="12" customHeight="1">
      <c r="B22" s="24"/>
      <c r="C22" s="25"/>
      <c r="D22" s="32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2"/>
    </row>
    <row r="23" spans="1:71" s="1" customFormat="1" ht="47.25" customHeight="1">
      <c r="B23" s="24"/>
      <c r="C23" s="25"/>
      <c r="D23" s="25"/>
      <c r="E23" s="349" t="s">
        <v>37</v>
      </c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25"/>
      <c r="AP23" s="25"/>
      <c r="AQ23" s="25"/>
      <c r="AR23" s="23"/>
      <c r="BE23" s="342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2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42"/>
    </row>
    <row r="26" spans="1:71" s="2" customFormat="1" ht="25.9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50">
        <f>ROUND(AG54,2)</f>
        <v>0</v>
      </c>
      <c r="AL26" s="351"/>
      <c r="AM26" s="351"/>
      <c r="AN26" s="351"/>
      <c r="AO26" s="351"/>
      <c r="AP26" s="39"/>
      <c r="AQ26" s="39"/>
      <c r="AR26" s="42"/>
      <c r="BE26" s="342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42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52" t="s">
        <v>39</v>
      </c>
      <c r="M28" s="352"/>
      <c r="N28" s="352"/>
      <c r="O28" s="352"/>
      <c r="P28" s="352"/>
      <c r="Q28" s="39"/>
      <c r="R28" s="39"/>
      <c r="S28" s="39"/>
      <c r="T28" s="39"/>
      <c r="U28" s="39"/>
      <c r="V28" s="39"/>
      <c r="W28" s="352" t="s">
        <v>40</v>
      </c>
      <c r="X28" s="352"/>
      <c r="Y28" s="352"/>
      <c r="Z28" s="352"/>
      <c r="AA28" s="352"/>
      <c r="AB28" s="352"/>
      <c r="AC28" s="352"/>
      <c r="AD28" s="352"/>
      <c r="AE28" s="352"/>
      <c r="AF28" s="39"/>
      <c r="AG28" s="39"/>
      <c r="AH28" s="39"/>
      <c r="AI28" s="39"/>
      <c r="AJ28" s="39"/>
      <c r="AK28" s="352" t="s">
        <v>41</v>
      </c>
      <c r="AL28" s="352"/>
      <c r="AM28" s="352"/>
      <c r="AN28" s="352"/>
      <c r="AO28" s="352"/>
      <c r="AP28" s="39"/>
      <c r="AQ28" s="39"/>
      <c r="AR28" s="42"/>
      <c r="BE28" s="342"/>
    </row>
    <row r="29" spans="1:71" s="3" customFormat="1" ht="14.45" customHeight="1">
      <c r="B29" s="43"/>
      <c r="C29" s="44"/>
      <c r="D29" s="32" t="s">
        <v>42</v>
      </c>
      <c r="E29" s="44"/>
      <c r="F29" s="32" t="s">
        <v>43</v>
      </c>
      <c r="G29" s="44"/>
      <c r="H29" s="44"/>
      <c r="I29" s="44"/>
      <c r="J29" s="44"/>
      <c r="K29" s="44"/>
      <c r="L29" s="355">
        <v>0.21</v>
      </c>
      <c r="M29" s="354"/>
      <c r="N29" s="354"/>
      <c r="O29" s="354"/>
      <c r="P29" s="354"/>
      <c r="Q29" s="44"/>
      <c r="R29" s="44"/>
      <c r="S29" s="44"/>
      <c r="T29" s="44"/>
      <c r="U29" s="44"/>
      <c r="V29" s="44"/>
      <c r="W29" s="353">
        <f>ROUND(AZ54, 2)</f>
        <v>0</v>
      </c>
      <c r="X29" s="354"/>
      <c r="Y29" s="354"/>
      <c r="Z29" s="354"/>
      <c r="AA29" s="354"/>
      <c r="AB29" s="354"/>
      <c r="AC29" s="354"/>
      <c r="AD29" s="354"/>
      <c r="AE29" s="354"/>
      <c r="AF29" s="44"/>
      <c r="AG29" s="44"/>
      <c r="AH29" s="44"/>
      <c r="AI29" s="44"/>
      <c r="AJ29" s="44"/>
      <c r="AK29" s="353">
        <f>ROUND(AV54, 2)</f>
        <v>0</v>
      </c>
      <c r="AL29" s="354"/>
      <c r="AM29" s="354"/>
      <c r="AN29" s="354"/>
      <c r="AO29" s="354"/>
      <c r="AP29" s="44"/>
      <c r="AQ29" s="44"/>
      <c r="AR29" s="45"/>
      <c r="BE29" s="343"/>
    </row>
    <row r="30" spans="1:71" s="3" customFormat="1" ht="14.45" customHeight="1">
      <c r="B30" s="43"/>
      <c r="C30" s="44"/>
      <c r="D30" s="44"/>
      <c r="E30" s="44"/>
      <c r="F30" s="32" t="s">
        <v>44</v>
      </c>
      <c r="G30" s="44"/>
      <c r="H30" s="44"/>
      <c r="I30" s="44"/>
      <c r="J30" s="44"/>
      <c r="K30" s="44"/>
      <c r="L30" s="355">
        <v>0.12</v>
      </c>
      <c r="M30" s="354"/>
      <c r="N30" s="354"/>
      <c r="O30" s="354"/>
      <c r="P30" s="354"/>
      <c r="Q30" s="44"/>
      <c r="R30" s="44"/>
      <c r="S30" s="44"/>
      <c r="T30" s="44"/>
      <c r="U30" s="44"/>
      <c r="V30" s="44"/>
      <c r="W30" s="353">
        <f>ROUND(BA54, 2)</f>
        <v>0</v>
      </c>
      <c r="X30" s="354"/>
      <c r="Y30" s="354"/>
      <c r="Z30" s="354"/>
      <c r="AA30" s="354"/>
      <c r="AB30" s="354"/>
      <c r="AC30" s="354"/>
      <c r="AD30" s="354"/>
      <c r="AE30" s="354"/>
      <c r="AF30" s="44"/>
      <c r="AG30" s="44"/>
      <c r="AH30" s="44"/>
      <c r="AI30" s="44"/>
      <c r="AJ30" s="44"/>
      <c r="AK30" s="353">
        <f>ROUND(AW54, 2)</f>
        <v>0</v>
      </c>
      <c r="AL30" s="354"/>
      <c r="AM30" s="354"/>
      <c r="AN30" s="354"/>
      <c r="AO30" s="354"/>
      <c r="AP30" s="44"/>
      <c r="AQ30" s="44"/>
      <c r="AR30" s="45"/>
      <c r="BE30" s="343"/>
    </row>
    <row r="31" spans="1:71" s="3" customFormat="1" ht="14.45" hidden="1" customHeight="1">
      <c r="B31" s="43"/>
      <c r="C31" s="44"/>
      <c r="D31" s="44"/>
      <c r="E31" s="44"/>
      <c r="F31" s="32" t="s">
        <v>45</v>
      </c>
      <c r="G31" s="44"/>
      <c r="H31" s="44"/>
      <c r="I31" s="44"/>
      <c r="J31" s="44"/>
      <c r="K31" s="44"/>
      <c r="L31" s="355">
        <v>0.21</v>
      </c>
      <c r="M31" s="354"/>
      <c r="N31" s="354"/>
      <c r="O31" s="354"/>
      <c r="P31" s="354"/>
      <c r="Q31" s="44"/>
      <c r="R31" s="44"/>
      <c r="S31" s="44"/>
      <c r="T31" s="44"/>
      <c r="U31" s="44"/>
      <c r="V31" s="44"/>
      <c r="W31" s="353">
        <f>ROUND(BB54, 2)</f>
        <v>0</v>
      </c>
      <c r="X31" s="354"/>
      <c r="Y31" s="354"/>
      <c r="Z31" s="354"/>
      <c r="AA31" s="354"/>
      <c r="AB31" s="354"/>
      <c r="AC31" s="354"/>
      <c r="AD31" s="354"/>
      <c r="AE31" s="354"/>
      <c r="AF31" s="44"/>
      <c r="AG31" s="44"/>
      <c r="AH31" s="44"/>
      <c r="AI31" s="44"/>
      <c r="AJ31" s="44"/>
      <c r="AK31" s="353">
        <v>0</v>
      </c>
      <c r="AL31" s="354"/>
      <c r="AM31" s="354"/>
      <c r="AN31" s="354"/>
      <c r="AO31" s="354"/>
      <c r="AP31" s="44"/>
      <c r="AQ31" s="44"/>
      <c r="AR31" s="45"/>
      <c r="BE31" s="343"/>
    </row>
    <row r="32" spans="1:71" s="3" customFormat="1" ht="14.45" hidden="1" customHeight="1">
      <c r="B32" s="43"/>
      <c r="C32" s="44"/>
      <c r="D32" s="44"/>
      <c r="E32" s="44"/>
      <c r="F32" s="32" t="s">
        <v>46</v>
      </c>
      <c r="G32" s="44"/>
      <c r="H32" s="44"/>
      <c r="I32" s="44"/>
      <c r="J32" s="44"/>
      <c r="K32" s="44"/>
      <c r="L32" s="355">
        <v>0.12</v>
      </c>
      <c r="M32" s="354"/>
      <c r="N32" s="354"/>
      <c r="O32" s="354"/>
      <c r="P32" s="354"/>
      <c r="Q32" s="44"/>
      <c r="R32" s="44"/>
      <c r="S32" s="44"/>
      <c r="T32" s="44"/>
      <c r="U32" s="44"/>
      <c r="V32" s="44"/>
      <c r="W32" s="353">
        <f>ROUND(BC54, 2)</f>
        <v>0</v>
      </c>
      <c r="X32" s="354"/>
      <c r="Y32" s="354"/>
      <c r="Z32" s="354"/>
      <c r="AA32" s="354"/>
      <c r="AB32" s="354"/>
      <c r="AC32" s="354"/>
      <c r="AD32" s="354"/>
      <c r="AE32" s="354"/>
      <c r="AF32" s="44"/>
      <c r="AG32" s="44"/>
      <c r="AH32" s="44"/>
      <c r="AI32" s="44"/>
      <c r="AJ32" s="44"/>
      <c r="AK32" s="353">
        <v>0</v>
      </c>
      <c r="AL32" s="354"/>
      <c r="AM32" s="354"/>
      <c r="AN32" s="354"/>
      <c r="AO32" s="354"/>
      <c r="AP32" s="44"/>
      <c r="AQ32" s="44"/>
      <c r="AR32" s="45"/>
      <c r="BE32" s="343"/>
    </row>
    <row r="33" spans="1:57" s="3" customFormat="1" ht="14.45" hidden="1" customHeight="1">
      <c r="B33" s="43"/>
      <c r="C33" s="44"/>
      <c r="D33" s="44"/>
      <c r="E33" s="44"/>
      <c r="F33" s="32" t="s">
        <v>47</v>
      </c>
      <c r="G33" s="44"/>
      <c r="H33" s="44"/>
      <c r="I33" s="44"/>
      <c r="J33" s="44"/>
      <c r="K33" s="44"/>
      <c r="L33" s="355">
        <v>0</v>
      </c>
      <c r="M33" s="354"/>
      <c r="N33" s="354"/>
      <c r="O33" s="354"/>
      <c r="P33" s="354"/>
      <c r="Q33" s="44"/>
      <c r="R33" s="44"/>
      <c r="S33" s="44"/>
      <c r="T33" s="44"/>
      <c r="U33" s="44"/>
      <c r="V33" s="44"/>
      <c r="W33" s="353">
        <f>ROUND(BD54, 2)</f>
        <v>0</v>
      </c>
      <c r="X33" s="354"/>
      <c r="Y33" s="354"/>
      <c r="Z33" s="354"/>
      <c r="AA33" s="354"/>
      <c r="AB33" s="354"/>
      <c r="AC33" s="354"/>
      <c r="AD33" s="354"/>
      <c r="AE33" s="354"/>
      <c r="AF33" s="44"/>
      <c r="AG33" s="44"/>
      <c r="AH33" s="44"/>
      <c r="AI33" s="44"/>
      <c r="AJ33" s="44"/>
      <c r="AK33" s="353">
        <v>0</v>
      </c>
      <c r="AL33" s="354"/>
      <c r="AM33" s="354"/>
      <c r="AN33" s="354"/>
      <c r="AO33" s="354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48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49</v>
      </c>
      <c r="U35" s="48"/>
      <c r="V35" s="48"/>
      <c r="W35" s="48"/>
      <c r="X35" s="356" t="s">
        <v>50</v>
      </c>
      <c r="Y35" s="357"/>
      <c r="Z35" s="357"/>
      <c r="AA35" s="357"/>
      <c r="AB35" s="357"/>
      <c r="AC35" s="48"/>
      <c r="AD35" s="48"/>
      <c r="AE35" s="48"/>
      <c r="AF35" s="48"/>
      <c r="AG35" s="48"/>
      <c r="AH35" s="48"/>
      <c r="AI35" s="48"/>
      <c r="AJ35" s="48"/>
      <c r="AK35" s="358">
        <f>SUM(AK26:AK33)</f>
        <v>0</v>
      </c>
      <c r="AL35" s="357"/>
      <c r="AM35" s="357"/>
      <c r="AN35" s="357"/>
      <c r="AO35" s="359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00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60" t="str">
        <f>K6</f>
        <v>ZŠ Rokycanova - oprava podlah chodeb 2.NP a 3.NP</v>
      </c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1"/>
      <c r="AJ45" s="361"/>
      <c r="AK45" s="361"/>
      <c r="AL45" s="361"/>
      <c r="AM45" s="361"/>
      <c r="AN45" s="361"/>
      <c r="AO45" s="361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Sokolov, Rokycanova 258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62" t="str">
        <f>IF(AN8= "","",AN8)</f>
        <v>17. 3. 2026</v>
      </c>
      <c r="AN47" s="362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Sokolov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31</v>
      </c>
      <c r="AJ49" s="39"/>
      <c r="AK49" s="39"/>
      <c r="AL49" s="39"/>
      <c r="AM49" s="363" t="str">
        <f>IF(E17="","",E17)</f>
        <v xml:space="preserve"> </v>
      </c>
      <c r="AN49" s="364"/>
      <c r="AO49" s="364"/>
      <c r="AP49" s="364"/>
      <c r="AQ49" s="39"/>
      <c r="AR49" s="42"/>
      <c r="AS49" s="365" t="s">
        <v>52</v>
      </c>
      <c r="AT49" s="366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29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34</v>
      </c>
      <c r="AJ50" s="39"/>
      <c r="AK50" s="39"/>
      <c r="AL50" s="39"/>
      <c r="AM50" s="363" t="str">
        <f>IF(E20="","",E20)</f>
        <v>Michal Kubelka</v>
      </c>
      <c r="AN50" s="364"/>
      <c r="AO50" s="364"/>
      <c r="AP50" s="364"/>
      <c r="AQ50" s="39"/>
      <c r="AR50" s="42"/>
      <c r="AS50" s="367"/>
      <c r="AT50" s="368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9"/>
      <c r="AT51" s="370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71" t="s">
        <v>53</v>
      </c>
      <c r="D52" s="372"/>
      <c r="E52" s="372"/>
      <c r="F52" s="372"/>
      <c r="G52" s="372"/>
      <c r="H52" s="69"/>
      <c r="I52" s="373" t="s">
        <v>54</v>
      </c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372"/>
      <c r="AC52" s="372"/>
      <c r="AD52" s="372"/>
      <c r="AE52" s="372"/>
      <c r="AF52" s="372"/>
      <c r="AG52" s="374" t="s">
        <v>55</v>
      </c>
      <c r="AH52" s="372"/>
      <c r="AI52" s="372"/>
      <c r="AJ52" s="372"/>
      <c r="AK52" s="372"/>
      <c r="AL52" s="372"/>
      <c r="AM52" s="372"/>
      <c r="AN52" s="373" t="s">
        <v>56</v>
      </c>
      <c r="AO52" s="372"/>
      <c r="AP52" s="372"/>
      <c r="AQ52" s="70" t="s">
        <v>57</v>
      </c>
      <c r="AR52" s="42"/>
      <c r="AS52" s="71" t="s">
        <v>58</v>
      </c>
      <c r="AT52" s="72" t="s">
        <v>59</v>
      </c>
      <c r="AU52" s="72" t="s">
        <v>60</v>
      </c>
      <c r="AV52" s="72" t="s">
        <v>61</v>
      </c>
      <c r="AW52" s="72" t="s">
        <v>62</v>
      </c>
      <c r="AX52" s="72" t="s">
        <v>63</v>
      </c>
      <c r="AY52" s="72" t="s">
        <v>64</v>
      </c>
      <c r="AZ52" s="72" t="s">
        <v>65</v>
      </c>
      <c r="BA52" s="72" t="s">
        <v>66</v>
      </c>
      <c r="BB52" s="72" t="s">
        <v>67</v>
      </c>
      <c r="BC52" s="72" t="s">
        <v>68</v>
      </c>
      <c r="BD52" s="73" t="s">
        <v>69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70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8">
        <f>ROUND(SUM(AG55:AG56),2)</f>
        <v>0</v>
      </c>
      <c r="AH54" s="378"/>
      <c r="AI54" s="378"/>
      <c r="AJ54" s="378"/>
      <c r="AK54" s="378"/>
      <c r="AL54" s="378"/>
      <c r="AM54" s="378"/>
      <c r="AN54" s="379">
        <f>SUM(AG54,AT54)</f>
        <v>0</v>
      </c>
      <c r="AO54" s="379"/>
      <c r="AP54" s="379"/>
      <c r="AQ54" s="81" t="s">
        <v>19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71</v>
      </c>
      <c r="BT54" s="87" t="s">
        <v>72</v>
      </c>
      <c r="BU54" s="88" t="s">
        <v>73</v>
      </c>
      <c r="BV54" s="87" t="s">
        <v>74</v>
      </c>
      <c r="BW54" s="87" t="s">
        <v>5</v>
      </c>
      <c r="BX54" s="87" t="s">
        <v>75</v>
      </c>
      <c r="CL54" s="87" t="s">
        <v>19</v>
      </c>
    </row>
    <row r="55" spans="1:91" s="7" customFormat="1" ht="16.5" customHeight="1">
      <c r="A55" s="89" t="s">
        <v>76</v>
      </c>
      <c r="B55" s="90"/>
      <c r="C55" s="91"/>
      <c r="D55" s="377" t="s">
        <v>77</v>
      </c>
      <c r="E55" s="377"/>
      <c r="F55" s="377"/>
      <c r="G55" s="377"/>
      <c r="H55" s="377"/>
      <c r="I55" s="92"/>
      <c r="J55" s="377" t="s">
        <v>78</v>
      </c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377"/>
      <c r="Y55" s="377"/>
      <c r="Z55" s="377"/>
      <c r="AA55" s="377"/>
      <c r="AB55" s="377"/>
      <c r="AC55" s="377"/>
      <c r="AD55" s="377"/>
      <c r="AE55" s="377"/>
      <c r="AF55" s="377"/>
      <c r="AG55" s="375">
        <f>'01 - 2.NP'!J30</f>
        <v>0</v>
      </c>
      <c r="AH55" s="376"/>
      <c r="AI55" s="376"/>
      <c r="AJ55" s="376"/>
      <c r="AK55" s="376"/>
      <c r="AL55" s="376"/>
      <c r="AM55" s="376"/>
      <c r="AN55" s="375">
        <f>SUM(AG55,AT55)</f>
        <v>0</v>
      </c>
      <c r="AO55" s="376"/>
      <c r="AP55" s="376"/>
      <c r="AQ55" s="93" t="s">
        <v>79</v>
      </c>
      <c r="AR55" s="94"/>
      <c r="AS55" s="95">
        <v>0</v>
      </c>
      <c r="AT55" s="96">
        <f>ROUND(SUM(AV55:AW55),2)</f>
        <v>0</v>
      </c>
      <c r="AU55" s="97">
        <f>'01 - 2.NP'!P93</f>
        <v>0</v>
      </c>
      <c r="AV55" s="96">
        <f>'01 - 2.NP'!J33</f>
        <v>0</v>
      </c>
      <c r="AW55" s="96">
        <f>'01 - 2.NP'!J34</f>
        <v>0</v>
      </c>
      <c r="AX55" s="96">
        <f>'01 - 2.NP'!J35</f>
        <v>0</v>
      </c>
      <c r="AY55" s="96">
        <f>'01 - 2.NP'!J36</f>
        <v>0</v>
      </c>
      <c r="AZ55" s="96">
        <f>'01 - 2.NP'!F33</f>
        <v>0</v>
      </c>
      <c r="BA55" s="96">
        <f>'01 - 2.NP'!F34</f>
        <v>0</v>
      </c>
      <c r="BB55" s="96">
        <f>'01 - 2.NP'!F35</f>
        <v>0</v>
      </c>
      <c r="BC55" s="96">
        <f>'01 - 2.NP'!F36</f>
        <v>0</v>
      </c>
      <c r="BD55" s="98">
        <f>'01 - 2.NP'!F37</f>
        <v>0</v>
      </c>
      <c r="BT55" s="99" t="s">
        <v>80</v>
      </c>
      <c r="BV55" s="99" t="s">
        <v>74</v>
      </c>
      <c r="BW55" s="99" t="s">
        <v>81</v>
      </c>
      <c r="BX55" s="99" t="s">
        <v>5</v>
      </c>
      <c r="CL55" s="99" t="s">
        <v>19</v>
      </c>
      <c r="CM55" s="99" t="s">
        <v>82</v>
      </c>
    </row>
    <row r="56" spans="1:91" s="7" customFormat="1" ht="16.5" customHeight="1">
      <c r="A56" s="89" t="s">
        <v>76</v>
      </c>
      <c r="B56" s="90"/>
      <c r="C56" s="91"/>
      <c r="D56" s="377" t="s">
        <v>83</v>
      </c>
      <c r="E56" s="377"/>
      <c r="F56" s="377"/>
      <c r="G56" s="377"/>
      <c r="H56" s="377"/>
      <c r="I56" s="92"/>
      <c r="J56" s="377" t="s">
        <v>84</v>
      </c>
      <c r="K56" s="377"/>
      <c r="L56" s="377"/>
      <c r="M56" s="377"/>
      <c r="N56" s="377"/>
      <c r="O56" s="377"/>
      <c r="P56" s="377"/>
      <c r="Q56" s="377"/>
      <c r="R56" s="377"/>
      <c r="S56" s="377"/>
      <c r="T56" s="377"/>
      <c r="U56" s="377"/>
      <c r="V56" s="377"/>
      <c r="W56" s="377"/>
      <c r="X56" s="377"/>
      <c r="Y56" s="377"/>
      <c r="Z56" s="377"/>
      <c r="AA56" s="377"/>
      <c r="AB56" s="377"/>
      <c r="AC56" s="377"/>
      <c r="AD56" s="377"/>
      <c r="AE56" s="377"/>
      <c r="AF56" s="377"/>
      <c r="AG56" s="375">
        <f>'02 - 3.NP'!J30</f>
        <v>0</v>
      </c>
      <c r="AH56" s="376"/>
      <c r="AI56" s="376"/>
      <c r="AJ56" s="376"/>
      <c r="AK56" s="376"/>
      <c r="AL56" s="376"/>
      <c r="AM56" s="376"/>
      <c r="AN56" s="375">
        <f>SUM(AG56,AT56)</f>
        <v>0</v>
      </c>
      <c r="AO56" s="376"/>
      <c r="AP56" s="376"/>
      <c r="AQ56" s="93" t="s">
        <v>79</v>
      </c>
      <c r="AR56" s="94"/>
      <c r="AS56" s="100">
        <v>0</v>
      </c>
      <c r="AT56" s="101">
        <f>ROUND(SUM(AV56:AW56),2)</f>
        <v>0</v>
      </c>
      <c r="AU56" s="102">
        <f>'02 - 3.NP'!P93</f>
        <v>0</v>
      </c>
      <c r="AV56" s="101">
        <f>'02 - 3.NP'!J33</f>
        <v>0</v>
      </c>
      <c r="AW56" s="101">
        <f>'02 - 3.NP'!J34</f>
        <v>0</v>
      </c>
      <c r="AX56" s="101">
        <f>'02 - 3.NP'!J35</f>
        <v>0</v>
      </c>
      <c r="AY56" s="101">
        <f>'02 - 3.NP'!J36</f>
        <v>0</v>
      </c>
      <c r="AZ56" s="101">
        <f>'02 - 3.NP'!F33</f>
        <v>0</v>
      </c>
      <c r="BA56" s="101">
        <f>'02 - 3.NP'!F34</f>
        <v>0</v>
      </c>
      <c r="BB56" s="101">
        <f>'02 - 3.NP'!F35</f>
        <v>0</v>
      </c>
      <c r="BC56" s="101">
        <f>'02 - 3.NP'!F36</f>
        <v>0</v>
      </c>
      <c r="BD56" s="103">
        <f>'02 - 3.NP'!F37</f>
        <v>0</v>
      </c>
      <c r="BT56" s="99" t="s">
        <v>80</v>
      </c>
      <c r="BV56" s="99" t="s">
        <v>74</v>
      </c>
      <c r="BW56" s="99" t="s">
        <v>85</v>
      </c>
      <c r="BX56" s="99" t="s">
        <v>5</v>
      </c>
      <c r="CL56" s="99" t="s">
        <v>19</v>
      </c>
      <c r="CM56" s="99" t="s">
        <v>82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nRZYhJbo930s72wbrE+CKl9LID0ES/lXxdXL3meX5zoMBoVuvS+RtFB5B8zlCOGAw2MOQL1PWGIcN1OR25ilDg==" saltValue="4GxKClMsniXypfZUXPm+7sy0Ptn6fdZJ5V/Q4wvxY0jdKAWPWzRfnA4bW4LQUATWTCYQqLaY5hy/kMuzevymc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2.NP'!C2" display="/"/>
    <hyperlink ref="A56" location="'02 - 3.NP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81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82</v>
      </c>
    </row>
    <row r="4" spans="1:46" s="1" customFormat="1" ht="24.95" customHeight="1">
      <c r="B4" s="23"/>
      <c r="D4" s="106" t="s">
        <v>86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1" t="str">
        <f>'Rekapitulace stavby'!K6</f>
        <v>ZŠ Rokycanova - oprava podlah chodeb 2.NP a 3.NP</v>
      </c>
      <c r="F7" s="382"/>
      <c r="G7" s="382"/>
      <c r="H7" s="382"/>
      <c r="L7" s="23"/>
    </row>
    <row r="8" spans="1:46" s="2" customFormat="1" ht="12" customHeight="1">
      <c r="A8" s="37"/>
      <c r="B8" s="42"/>
      <c r="C8" s="37"/>
      <c r="D8" s="108" t="s">
        <v>87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3" t="s">
        <v>88</v>
      </c>
      <c r="F9" s="384"/>
      <c r="G9" s="384"/>
      <c r="H9" s="38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17. 3. 2026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29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5" t="str">
        <f>'Rekapitulace stavby'!E14</f>
        <v>Vyplň údaj</v>
      </c>
      <c r="F18" s="386"/>
      <c r="G18" s="386"/>
      <c r="H18" s="386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31</v>
      </c>
      <c r="E20" s="37"/>
      <c r="F20" s="37"/>
      <c r="G20" s="37"/>
      <c r="H20" s="37"/>
      <c r="I20" s="108" t="s">
        <v>26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28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35</v>
      </c>
      <c r="F24" s="37"/>
      <c r="G24" s="37"/>
      <c r="H24" s="37"/>
      <c r="I24" s="108" t="s">
        <v>28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7" t="s">
        <v>19</v>
      </c>
      <c r="F27" s="387"/>
      <c r="G27" s="387"/>
      <c r="H27" s="38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38</v>
      </c>
      <c r="E30" s="37"/>
      <c r="F30" s="37"/>
      <c r="G30" s="37"/>
      <c r="H30" s="37"/>
      <c r="I30" s="37"/>
      <c r="J30" s="117">
        <f>ROUND(J93,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40</v>
      </c>
      <c r="G32" s="37"/>
      <c r="H32" s="37"/>
      <c r="I32" s="118" t="s">
        <v>39</v>
      </c>
      <c r="J32" s="118" t="s">
        <v>41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42</v>
      </c>
      <c r="E33" s="108" t="s">
        <v>43</v>
      </c>
      <c r="F33" s="120">
        <f>ROUND((SUM(BE93:BE372)),  2)</f>
        <v>0</v>
      </c>
      <c r="G33" s="37"/>
      <c r="H33" s="37"/>
      <c r="I33" s="121">
        <v>0.21</v>
      </c>
      <c r="J33" s="120">
        <f>ROUND(((SUM(BE93:BE372))*I33),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44</v>
      </c>
      <c r="F34" s="120">
        <f>ROUND((SUM(BF93:BF372)),  2)</f>
        <v>0</v>
      </c>
      <c r="G34" s="37"/>
      <c r="H34" s="37"/>
      <c r="I34" s="121">
        <v>0.12</v>
      </c>
      <c r="J34" s="120">
        <f>ROUND(((SUM(BF93:BF372))*I34),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45</v>
      </c>
      <c r="F35" s="120">
        <f>ROUND((SUM(BG93:BG372)),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46</v>
      </c>
      <c r="F36" s="120">
        <f>ROUND((SUM(BH93:BH372)),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47</v>
      </c>
      <c r="F37" s="120">
        <f>ROUND((SUM(BI93:BI372)),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48</v>
      </c>
      <c r="E39" s="124"/>
      <c r="F39" s="124"/>
      <c r="G39" s="125" t="s">
        <v>49</v>
      </c>
      <c r="H39" s="126" t="s">
        <v>50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89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8" t="str">
        <f>E7</f>
        <v>ZŠ Rokycanova - oprava podlah chodeb 2.NP a 3.NP</v>
      </c>
      <c r="F48" s="389"/>
      <c r="G48" s="389"/>
      <c r="H48" s="389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0" t="str">
        <f>E9</f>
        <v>01 - 2.NP</v>
      </c>
      <c r="F50" s="390"/>
      <c r="G50" s="390"/>
      <c r="H50" s="390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Sokolov, Rokycanova 258</v>
      </c>
      <c r="G52" s="39"/>
      <c r="H52" s="39"/>
      <c r="I52" s="32" t="s">
        <v>23</v>
      </c>
      <c r="J52" s="62" t="str">
        <f>IF(J12="","",J12)</f>
        <v>17. 3. 2026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Město Sokolov</v>
      </c>
      <c r="G54" s="39"/>
      <c r="H54" s="39"/>
      <c r="I54" s="32" t="s">
        <v>31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Michal Kubelka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90</v>
      </c>
      <c r="D57" s="134"/>
      <c r="E57" s="134"/>
      <c r="F57" s="134"/>
      <c r="G57" s="134"/>
      <c r="H57" s="134"/>
      <c r="I57" s="134"/>
      <c r="J57" s="135" t="s">
        <v>91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70</v>
      </c>
      <c r="D59" s="39"/>
      <c r="E59" s="39"/>
      <c r="F59" s="39"/>
      <c r="G59" s="39"/>
      <c r="H59" s="39"/>
      <c r="I59" s="39"/>
      <c r="J59" s="80">
        <f>J93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92</v>
      </c>
    </row>
    <row r="60" spans="1:47" s="9" customFormat="1" ht="24.95" customHeight="1">
      <c r="B60" s="137"/>
      <c r="C60" s="138"/>
      <c r="D60" s="139" t="s">
        <v>93</v>
      </c>
      <c r="E60" s="140"/>
      <c r="F60" s="140"/>
      <c r="G60" s="140"/>
      <c r="H60" s="140"/>
      <c r="I60" s="140"/>
      <c r="J60" s="141">
        <f>J94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94</v>
      </c>
      <c r="E61" s="146"/>
      <c r="F61" s="146"/>
      <c r="G61" s="146"/>
      <c r="H61" s="146"/>
      <c r="I61" s="146"/>
      <c r="J61" s="147">
        <f>J95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95</v>
      </c>
      <c r="E62" s="146"/>
      <c r="F62" s="146"/>
      <c r="G62" s="146"/>
      <c r="H62" s="146"/>
      <c r="I62" s="146"/>
      <c r="J62" s="147">
        <f>J136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96</v>
      </c>
      <c r="E63" s="146"/>
      <c r="F63" s="146"/>
      <c r="G63" s="146"/>
      <c r="H63" s="146"/>
      <c r="I63" s="146"/>
      <c r="J63" s="147">
        <f>J198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97</v>
      </c>
      <c r="E64" s="146"/>
      <c r="F64" s="146"/>
      <c r="G64" s="146"/>
      <c r="H64" s="146"/>
      <c r="I64" s="146"/>
      <c r="J64" s="147">
        <f>J221</f>
        <v>0</v>
      </c>
      <c r="K64" s="144"/>
      <c r="L64" s="148"/>
    </row>
    <row r="65" spans="1:31" s="9" customFormat="1" ht="24.95" customHeight="1">
      <c r="B65" s="137"/>
      <c r="C65" s="138"/>
      <c r="D65" s="139" t="s">
        <v>98</v>
      </c>
      <c r="E65" s="140"/>
      <c r="F65" s="140"/>
      <c r="G65" s="140"/>
      <c r="H65" s="140"/>
      <c r="I65" s="140"/>
      <c r="J65" s="141">
        <f>J224</f>
        <v>0</v>
      </c>
      <c r="K65" s="138"/>
      <c r="L65" s="142"/>
    </row>
    <row r="66" spans="1:31" s="10" customFormat="1" ht="19.899999999999999" customHeight="1">
      <c r="B66" s="143"/>
      <c r="C66" s="144"/>
      <c r="D66" s="145" t="s">
        <v>99</v>
      </c>
      <c r="E66" s="146"/>
      <c r="F66" s="146"/>
      <c r="G66" s="146"/>
      <c r="H66" s="146"/>
      <c r="I66" s="146"/>
      <c r="J66" s="147">
        <f>J225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100</v>
      </c>
      <c r="E67" s="146"/>
      <c r="F67" s="146"/>
      <c r="G67" s="146"/>
      <c r="H67" s="146"/>
      <c r="I67" s="146"/>
      <c r="J67" s="147">
        <f>J232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101</v>
      </c>
      <c r="E68" s="146"/>
      <c r="F68" s="146"/>
      <c r="G68" s="146"/>
      <c r="H68" s="146"/>
      <c r="I68" s="146"/>
      <c r="J68" s="147">
        <f>J236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102</v>
      </c>
      <c r="E69" s="146"/>
      <c r="F69" s="146"/>
      <c r="G69" s="146"/>
      <c r="H69" s="146"/>
      <c r="I69" s="146"/>
      <c r="J69" s="147">
        <f>J238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103</v>
      </c>
      <c r="E70" s="146"/>
      <c r="F70" s="146"/>
      <c r="G70" s="146"/>
      <c r="H70" s="146"/>
      <c r="I70" s="146"/>
      <c r="J70" s="147">
        <f>J280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104</v>
      </c>
      <c r="E71" s="146"/>
      <c r="F71" s="146"/>
      <c r="G71" s="146"/>
      <c r="H71" s="146"/>
      <c r="I71" s="146"/>
      <c r="J71" s="147">
        <f>J301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105</v>
      </c>
      <c r="E72" s="146"/>
      <c r="F72" s="146"/>
      <c r="G72" s="146"/>
      <c r="H72" s="146"/>
      <c r="I72" s="146"/>
      <c r="J72" s="147">
        <f>J341</f>
        <v>0</v>
      </c>
      <c r="K72" s="144"/>
      <c r="L72" s="148"/>
    </row>
    <row r="73" spans="1:31" s="9" customFormat="1" ht="24.95" customHeight="1">
      <c r="B73" s="137"/>
      <c r="C73" s="138"/>
      <c r="D73" s="139" t="s">
        <v>106</v>
      </c>
      <c r="E73" s="140"/>
      <c r="F73" s="140"/>
      <c r="G73" s="140"/>
      <c r="H73" s="140"/>
      <c r="I73" s="140"/>
      <c r="J73" s="141">
        <f>J371</f>
        <v>0</v>
      </c>
      <c r="K73" s="138"/>
      <c r="L73" s="142"/>
    </row>
    <row r="74" spans="1:31" s="2" customFormat="1" ht="21.7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>
      <c r="A80" s="37"/>
      <c r="B80" s="38"/>
      <c r="C80" s="26" t="s">
        <v>107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388" t="str">
        <f>E7</f>
        <v>ZŠ Rokycanova - oprava podlah chodeb 2.NP a 3.NP</v>
      </c>
      <c r="F83" s="389"/>
      <c r="G83" s="389"/>
      <c r="H83" s="38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2" customHeight="1">
      <c r="A84" s="37"/>
      <c r="B84" s="38"/>
      <c r="C84" s="32" t="s">
        <v>87</v>
      </c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6.5" customHeight="1">
      <c r="A85" s="37"/>
      <c r="B85" s="38"/>
      <c r="C85" s="39"/>
      <c r="D85" s="39"/>
      <c r="E85" s="360" t="str">
        <f>E9</f>
        <v>01 - 2.NP</v>
      </c>
      <c r="F85" s="390"/>
      <c r="G85" s="390"/>
      <c r="H85" s="390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2" customHeight="1">
      <c r="A87" s="37"/>
      <c r="B87" s="38"/>
      <c r="C87" s="32" t="s">
        <v>21</v>
      </c>
      <c r="D87" s="39"/>
      <c r="E87" s="39"/>
      <c r="F87" s="30" t="str">
        <f>F12</f>
        <v>Sokolov, Rokycanova 258</v>
      </c>
      <c r="G87" s="39"/>
      <c r="H87" s="39"/>
      <c r="I87" s="32" t="s">
        <v>23</v>
      </c>
      <c r="J87" s="62" t="str">
        <f>IF(J12="","",J12)</f>
        <v>17. 3. 2026</v>
      </c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>
      <c r="A89" s="37"/>
      <c r="B89" s="38"/>
      <c r="C89" s="32" t="s">
        <v>25</v>
      </c>
      <c r="D89" s="39"/>
      <c r="E89" s="39"/>
      <c r="F89" s="30" t="str">
        <f>E15</f>
        <v>Město Sokolov</v>
      </c>
      <c r="G89" s="39"/>
      <c r="H89" s="39"/>
      <c r="I89" s="32" t="s">
        <v>31</v>
      </c>
      <c r="J89" s="35" t="str">
        <f>E21</f>
        <v xml:space="preserve"> 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5.2" customHeight="1">
      <c r="A90" s="37"/>
      <c r="B90" s="38"/>
      <c r="C90" s="32" t="s">
        <v>29</v>
      </c>
      <c r="D90" s="39"/>
      <c r="E90" s="39"/>
      <c r="F90" s="30" t="str">
        <f>IF(E18="","",E18)</f>
        <v>Vyplň údaj</v>
      </c>
      <c r="G90" s="39"/>
      <c r="H90" s="39"/>
      <c r="I90" s="32" t="s">
        <v>34</v>
      </c>
      <c r="J90" s="35" t="str">
        <f>E24</f>
        <v>Michal Kubelka</v>
      </c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2" customFormat="1" ht="10.35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5" s="11" customFormat="1" ht="29.25" customHeight="1">
      <c r="A92" s="149"/>
      <c r="B92" s="150"/>
      <c r="C92" s="151" t="s">
        <v>108</v>
      </c>
      <c r="D92" s="152" t="s">
        <v>57</v>
      </c>
      <c r="E92" s="152" t="s">
        <v>53</v>
      </c>
      <c r="F92" s="152" t="s">
        <v>54</v>
      </c>
      <c r="G92" s="152" t="s">
        <v>109</v>
      </c>
      <c r="H92" s="152" t="s">
        <v>110</v>
      </c>
      <c r="I92" s="152" t="s">
        <v>111</v>
      </c>
      <c r="J92" s="152" t="s">
        <v>91</v>
      </c>
      <c r="K92" s="153" t="s">
        <v>112</v>
      </c>
      <c r="L92" s="154"/>
      <c r="M92" s="71" t="s">
        <v>19</v>
      </c>
      <c r="N92" s="72" t="s">
        <v>42</v>
      </c>
      <c r="O92" s="72" t="s">
        <v>113</v>
      </c>
      <c r="P92" s="72" t="s">
        <v>114</v>
      </c>
      <c r="Q92" s="72" t="s">
        <v>115</v>
      </c>
      <c r="R92" s="72" t="s">
        <v>116</v>
      </c>
      <c r="S92" s="72" t="s">
        <v>117</v>
      </c>
      <c r="T92" s="73" t="s">
        <v>118</v>
      </c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</row>
    <row r="93" spans="1:65" s="2" customFormat="1" ht="22.9" customHeight="1">
      <c r="A93" s="37"/>
      <c r="B93" s="38"/>
      <c r="C93" s="78" t="s">
        <v>119</v>
      </c>
      <c r="D93" s="39"/>
      <c r="E93" s="39"/>
      <c r="F93" s="39"/>
      <c r="G93" s="39"/>
      <c r="H93" s="39"/>
      <c r="I93" s="39"/>
      <c r="J93" s="155">
        <f>BK93</f>
        <v>0</v>
      </c>
      <c r="K93" s="39"/>
      <c r="L93" s="42"/>
      <c r="M93" s="74"/>
      <c r="N93" s="156"/>
      <c r="O93" s="75"/>
      <c r="P93" s="157">
        <f>P94+P224+P371</f>
        <v>0</v>
      </c>
      <c r="Q93" s="75"/>
      <c r="R93" s="157">
        <f>R94+R224+R371</f>
        <v>32.646500080000003</v>
      </c>
      <c r="S93" s="75"/>
      <c r="T93" s="158">
        <f>T94+T224+T371</f>
        <v>61.508287739999993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71</v>
      </c>
      <c r="AU93" s="20" t="s">
        <v>92</v>
      </c>
      <c r="BK93" s="159">
        <f>BK94+BK224+BK371</f>
        <v>0</v>
      </c>
    </row>
    <row r="94" spans="1:65" s="12" customFormat="1" ht="25.9" customHeight="1">
      <c r="B94" s="160"/>
      <c r="C94" s="161"/>
      <c r="D94" s="162" t="s">
        <v>71</v>
      </c>
      <c r="E94" s="163" t="s">
        <v>120</v>
      </c>
      <c r="F94" s="163" t="s">
        <v>121</v>
      </c>
      <c r="G94" s="161"/>
      <c r="H94" s="161"/>
      <c r="I94" s="164"/>
      <c r="J94" s="165">
        <f>BK94</f>
        <v>0</v>
      </c>
      <c r="K94" s="161"/>
      <c r="L94" s="166"/>
      <c r="M94" s="167"/>
      <c r="N94" s="168"/>
      <c r="O94" s="168"/>
      <c r="P94" s="169">
        <f>P95+P136+P198+P221</f>
        <v>0</v>
      </c>
      <c r="Q94" s="168"/>
      <c r="R94" s="169">
        <f>R95+R136+R198+R221</f>
        <v>31.446821680000003</v>
      </c>
      <c r="S94" s="168"/>
      <c r="T94" s="170">
        <f>T95+T136+T198+T221</f>
        <v>24.396155999999998</v>
      </c>
      <c r="AR94" s="171" t="s">
        <v>80</v>
      </c>
      <c r="AT94" s="172" t="s">
        <v>71</v>
      </c>
      <c r="AU94" s="172" t="s">
        <v>72</v>
      </c>
      <c r="AY94" s="171" t="s">
        <v>122</v>
      </c>
      <c r="BK94" s="173">
        <f>BK95+BK136+BK198+BK221</f>
        <v>0</v>
      </c>
    </row>
    <row r="95" spans="1:65" s="12" customFormat="1" ht="22.9" customHeight="1">
      <c r="B95" s="160"/>
      <c r="C95" s="161"/>
      <c r="D95" s="162" t="s">
        <v>71</v>
      </c>
      <c r="E95" s="174" t="s">
        <v>123</v>
      </c>
      <c r="F95" s="174" t="s">
        <v>124</v>
      </c>
      <c r="G95" s="161"/>
      <c r="H95" s="161"/>
      <c r="I95" s="164"/>
      <c r="J95" s="175">
        <f>BK95</f>
        <v>0</v>
      </c>
      <c r="K95" s="161"/>
      <c r="L95" s="166"/>
      <c r="M95" s="167"/>
      <c r="N95" s="168"/>
      <c r="O95" s="168"/>
      <c r="P95" s="169">
        <f>SUM(P96:P135)</f>
        <v>0</v>
      </c>
      <c r="Q95" s="168"/>
      <c r="R95" s="169">
        <f>SUM(R96:R135)</f>
        <v>30.629304480000002</v>
      </c>
      <c r="S95" s="168"/>
      <c r="T95" s="170">
        <f>SUM(T96:T135)</f>
        <v>0</v>
      </c>
      <c r="AR95" s="171" t="s">
        <v>80</v>
      </c>
      <c r="AT95" s="172" t="s">
        <v>71</v>
      </c>
      <c r="AU95" s="172" t="s">
        <v>80</v>
      </c>
      <c r="AY95" s="171" t="s">
        <v>122</v>
      </c>
      <c r="BK95" s="173">
        <f>SUM(BK96:BK135)</f>
        <v>0</v>
      </c>
    </row>
    <row r="96" spans="1:65" s="2" customFormat="1" ht="24.2" customHeight="1">
      <c r="A96" s="37"/>
      <c r="B96" s="38"/>
      <c r="C96" s="176" t="s">
        <v>80</v>
      </c>
      <c r="D96" s="176" t="s">
        <v>125</v>
      </c>
      <c r="E96" s="177" t="s">
        <v>126</v>
      </c>
      <c r="F96" s="178" t="s">
        <v>127</v>
      </c>
      <c r="G96" s="179" t="s">
        <v>128</v>
      </c>
      <c r="H96" s="180">
        <v>478.35599999999999</v>
      </c>
      <c r="I96" s="181"/>
      <c r="J96" s="182">
        <f>ROUND(I96*H96,2)</f>
        <v>0</v>
      </c>
      <c r="K96" s="178" t="s">
        <v>129</v>
      </c>
      <c r="L96" s="42"/>
      <c r="M96" s="183" t="s">
        <v>19</v>
      </c>
      <c r="N96" s="184" t="s">
        <v>43</v>
      </c>
      <c r="O96" s="67"/>
      <c r="P96" s="185">
        <f>O96*H96</f>
        <v>0</v>
      </c>
      <c r="Q96" s="185">
        <v>1.8380000000000001E-2</v>
      </c>
      <c r="R96" s="185">
        <f>Q96*H96</f>
        <v>8.7921832799999997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130</v>
      </c>
      <c r="AT96" s="187" t="s">
        <v>125</v>
      </c>
      <c r="AU96" s="187" t="s">
        <v>82</v>
      </c>
      <c r="AY96" s="20" t="s">
        <v>122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80</v>
      </c>
      <c r="BK96" s="188">
        <f>ROUND(I96*H96,2)</f>
        <v>0</v>
      </c>
      <c r="BL96" s="20" t="s">
        <v>130</v>
      </c>
      <c r="BM96" s="187" t="s">
        <v>131</v>
      </c>
    </row>
    <row r="97" spans="1:51" s="2" customFormat="1" ht="11.25">
      <c r="A97" s="37"/>
      <c r="B97" s="38"/>
      <c r="C97" s="39"/>
      <c r="D97" s="189" t="s">
        <v>132</v>
      </c>
      <c r="E97" s="39"/>
      <c r="F97" s="190" t="s">
        <v>133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132</v>
      </c>
      <c r="AU97" s="20" t="s">
        <v>82</v>
      </c>
    </row>
    <row r="98" spans="1:51" s="13" customFormat="1" ht="11.25">
      <c r="B98" s="194"/>
      <c r="C98" s="195"/>
      <c r="D98" s="196" t="s">
        <v>134</v>
      </c>
      <c r="E98" s="197" t="s">
        <v>19</v>
      </c>
      <c r="F98" s="198" t="s">
        <v>135</v>
      </c>
      <c r="G98" s="195"/>
      <c r="H98" s="197" t="s">
        <v>19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134</v>
      </c>
      <c r="AU98" s="204" t="s">
        <v>82</v>
      </c>
      <c r="AV98" s="13" t="s">
        <v>80</v>
      </c>
      <c r="AW98" s="13" t="s">
        <v>33</v>
      </c>
      <c r="AX98" s="13" t="s">
        <v>72</v>
      </c>
      <c r="AY98" s="204" t="s">
        <v>122</v>
      </c>
    </row>
    <row r="99" spans="1:51" s="14" customFormat="1" ht="11.25">
      <c r="B99" s="205"/>
      <c r="C99" s="206"/>
      <c r="D99" s="196" t="s">
        <v>134</v>
      </c>
      <c r="E99" s="207" t="s">
        <v>19</v>
      </c>
      <c r="F99" s="208" t="s">
        <v>136</v>
      </c>
      <c r="G99" s="206"/>
      <c r="H99" s="209">
        <v>89.513999999999996</v>
      </c>
      <c r="I99" s="210"/>
      <c r="J99" s="206"/>
      <c r="K99" s="206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134</v>
      </c>
      <c r="AU99" s="215" t="s">
        <v>82</v>
      </c>
      <c r="AV99" s="14" t="s">
        <v>82</v>
      </c>
      <c r="AW99" s="14" t="s">
        <v>33</v>
      </c>
      <c r="AX99" s="14" t="s">
        <v>72</v>
      </c>
      <c r="AY99" s="215" t="s">
        <v>122</v>
      </c>
    </row>
    <row r="100" spans="1:51" s="14" customFormat="1" ht="22.5">
      <c r="B100" s="205"/>
      <c r="C100" s="206"/>
      <c r="D100" s="196" t="s">
        <v>134</v>
      </c>
      <c r="E100" s="207" t="s">
        <v>19</v>
      </c>
      <c r="F100" s="208" t="s">
        <v>137</v>
      </c>
      <c r="G100" s="206"/>
      <c r="H100" s="209">
        <v>69.426000000000002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134</v>
      </c>
      <c r="AU100" s="215" t="s">
        <v>82</v>
      </c>
      <c r="AV100" s="14" t="s">
        <v>82</v>
      </c>
      <c r="AW100" s="14" t="s">
        <v>33</v>
      </c>
      <c r="AX100" s="14" t="s">
        <v>72</v>
      </c>
      <c r="AY100" s="215" t="s">
        <v>122</v>
      </c>
    </row>
    <row r="101" spans="1:51" s="14" customFormat="1" ht="11.25">
      <c r="B101" s="205"/>
      <c r="C101" s="206"/>
      <c r="D101" s="196" t="s">
        <v>134</v>
      </c>
      <c r="E101" s="207" t="s">
        <v>19</v>
      </c>
      <c r="F101" s="208" t="s">
        <v>138</v>
      </c>
      <c r="G101" s="206"/>
      <c r="H101" s="209">
        <v>92.07</v>
      </c>
      <c r="I101" s="210"/>
      <c r="J101" s="206"/>
      <c r="K101" s="206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134</v>
      </c>
      <c r="AU101" s="215" t="s">
        <v>82</v>
      </c>
      <c r="AV101" s="14" t="s">
        <v>82</v>
      </c>
      <c r="AW101" s="14" t="s">
        <v>33</v>
      </c>
      <c r="AX101" s="14" t="s">
        <v>72</v>
      </c>
      <c r="AY101" s="215" t="s">
        <v>122</v>
      </c>
    </row>
    <row r="102" spans="1:51" s="14" customFormat="1" ht="22.5">
      <c r="B102" s="205"/>
      <c r="C102" s="206"/>
      <c r="D102" s="196" t="s">
        <v>134</v>
      </c>
      <c r="E102" s="207" t="s">
        <v>19</v>
      </c>
      <c r="F102" s="208" t="s">
        <v>139</v>
      </c>
      <c r="G102" s="206"/>
      <c r="H102" s="209">
        <v>59.777999999999999</v>
      </c>
      <c r="I102" s="210"/>
      <c r="J102" s="206"/>
      <c r="K102" s="206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134</v>
      </c>
      <c r="AU102" s="215" t="s">
        <v>82</v>
      </c>
      <c r="AV102" s="14" t="s">
        <v>82</v>
      </c>
      <c r="AW102" s="14" t="s">
        <v>33</v>
      </c>
      <c r="AX102" s="14" t="s">
        <v>72</v>
      </c>
      <c r="AY102" s="215" t="s">
        <v>122</v>
      </c>
    </row>
    <row r="103" spans="1:51" s="14" customFormat="1" ht="11.25">
      <c r="B103" s="205"/>
      <c r="C103" s="206"/>
      <c r="D103" s="196" t="s">
        <v>134</v>
      </c>
      <c r="E103" s="207" t="s">
        <v>19</v>
      </c>
      <c r="F103" s="208" t="s">
        <v>140</v>
      </c>
      <c r="G103" s="206"/>
      <c r="H103" s="209">
        <v>110.80800000000001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134</v>
      </c>
      <c r="AU103" s="215" t="s">
        <v>82</v>
      </c>
      <c r="AV103" s="14" t="s">
        <v>82</v>
      </c>
      <c r="AW103" s="14" t="s">
        <v>33</v>
      </c>
      <c r="AX103" s="14" t="s">
        <v>72</v>
      </c>
      <c r="AY103" s="215" t="s">
        <v>122</v>
      </c>
    </row>
    <row r="104" spans="1:51" s="14" customFormat="1" ht="11.25">
      <c r="B104" s="205"/>
      <c r="C104" s="206"/>
      <c r="D104" s="196" t="s">
        <v>134</v>
      </c>
      <c r="E104" s="207" t="s">
        <v>19</v>
      </c>
      <c r="F104" s="208" t="s">
        <v>141</v>
      </c>
      <c r="G104" s="206"/>
      <c r="H104" s="209">
        <v>-1.833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134</v>
      </c>
      <c r="AU104" s="215" t="s">
        <v>82</v>
      </c>
      <c r="AV104" s="14" t="s">
        <v>82</v>
      </c>
      <c r="AW104" s="14" t="s">
        <v>33</v>
      </c>
      <c r="AX104" s="14" t="s">
        <v>72</v>
      </c>
      <c r="AY104" s="215" t="s">
        <v>122</v>
      </c>
    </row>
    <row r="105" spans="1:51" s="14" customFormat="1" ht="11.25">
      <c r="B105" s="205"/>
      <c r="C105" s="206"/>
      <c r="D105" s="196" t="s">
        <v>134</v>
      </c>
      <c r="E105" s="207" t="s">
        <v>19</v>
      </c>
      <c r="F105" s="208" t="s">
        <v>142</v>
      </c>
      <c r="G105" s="206"/>
      <c r="H105" s="209">
        <v>-3.8719999999999999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134</v>
      </c>
      <c r="AU105" s="215" t="s">
        <v>82</v>
      </c>
      <c r="AV105" s="14" t="s">
        <v>82</v>
      </c>
      <c r="AW105" s="14" t="s">
        <v>33</v>
      </c>
      <c r="AX105" s="14" t="s">
        <v>72</v>
      </c>
      <c r="AY105" s="215" t="s">
        <v>122</v>
      </c>
    </row>
    <row r="106" spans="1:51" s="14" customFormat="1" ht="11.25">
      <c r="B106" s="205"/>
      <c r="C106" s="206"/>
      <c r="D106" s="196" t="s">
        <v>134</v>
      </c>
      <c r="E106" s="207" t="s">
        <v>19</v>
      </c>
      <c r="F106" s="208" t="s">
        <v>143</v>
      </c>
      <c r="G106" s="206"/>
      <c r="H106" s="209">
        <v>-1.841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134</v>
      </c>
      <c r="AU106" s="215" t="s">
        <v>82</v>
      </c>
      <c r="AV106" s="14" t="s">
        <v>82</v>
      </c>
      <c r="AW106" s="14" t="s">
        <v>33</v>
      </c>
      <c r="AX106" s="14" t="s">
        <v>72</v>
      </c>
      <c r="AY106" s="215" t="s">
        <v>122</v>
      </c>
    </row>
    <row r="107" spans="1:51" s="14" customFormat="1" ht="11.25">
      <c r="B107" s="205"/>
      <c r="C107" s="206"/>
      <c r="D107" s="196" t="s">
        <v>134</v>
      </c>
      <c r="E107" s="207" t="s">
        <v>19</v>
      </c>
      <c r="F107" s="208" t="s">
        <v>144</v>
      </c>
      <c r="G107" s="206"/>
      <c r="H107" s="209">
        <v>-1.9590000000000001</v>
      </c>
      <c r="I107" s="210"/>
      <c r="J107" s="206"/>
      <c r="K107" s="206"/>
      <c r="L107" s="211"/>
      <c r="M107" s="212"/>
      <c r="N107" s="213"/>
      <c r="O107" s="213"/>
      <c r="P107" s="213"/>
      <c r="Q107" s="213"/>
      <c r="R107" s="213"/>
      <c r="S107" s="213"/>
      <c r="T107" s="214"/>
      <c r="AT107" s="215" t="s">
        <v>134</v>
      </c>
      <c r="AU107" s="215" t="s">
        <v>82</v>
      </c>
      <c r="AV107" s="14" t="s">
        <v>82</v>
      </c>
      <c r="AW107" s="14" t="s">
        <v>33</v>
      </c>
      <c r="AX107" s="14" t="s">
        <v>72</v>
      </c>
      <c r="AY107" s="215" t="s">
        <v>122</v>
      </c>
    </row>
    <row r="108" spans="1:51" s="14" customFormat="1" ht="11.25">
      <c r="B108" s="205"/>
      <c r="C108" s="206"/>
      <c r="D108" s="196" t="s">
        <v>134</v>
      </c>
      <c r="E108" s="207" t="s">
        <v>19</v>
      </c>
      <c r="F108" s="208" t="s">
        <v>145</v>
      </c>
      <c r="G108" s="206"/>
      <c r="H108" s="209">
        <v>-0.6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134</v>
      </c>
      <c r="AU108" s="215" t="s">
        <v>82</v>
      </c>
      <c r="AV108" s="14" t="s">
        <v>82</v>
      </c>
      <c r="AW108" s="14" t="s">
        <v>33</v>
      </c>
      <c r="AX108" s="14" t="s">
        <v>72</v>
      </c>
      <c r="AY108" s="215" t="s">
        <v>122</v>
      </c>
    </row>
    <row r="109" spans="1:51" s="14" customFormat="1" ht="11.25">
      <c r="B109" s="205"/>
      <c r="C109" s="206"/>
      <c r="D109" s="196" t="s">
        <v>134</v>
      </c>
      <c r="E109" s="207" t="s">
        <v>19</v>
      </c>
      <c r="F109" s="208" t="s">
        <v>146</v>
      </c>
      <c r="G109" s="206"/>
      <c r="H109" s="209">
        <v>-1.1439999999999999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134</v>
      </c>
      <c r="AU109" s="215" t="s">
        <v>82</v>
      </c>
      <c r="AV109" s="14" t="s">
        <v>82</v>
      </c>
      <c r="AW109" s="14" t="s">
        <v>33</v>
      </c>
      <c r="AX109" s="14" t="s">
        <v>72</v>
      </c>
      <c r="AY109" s="215" t="s">
        <v>122</v>
      </c>
    </row>
    <row r="110" spans="1:51" s="14" customFormat="1" ht="11.25">
      <c r="B110" s="205"/>
      <c r="C110" s="206"/>
      <c r="D110" s="196" t="s">
        <v>134</v>
      </c>
      <c r="E110" s="207" t="s">
        <v>19</v>
      </c>
      <c r="F110" s="208" t="s">
        <v>147</v>
      </c>
      <c r="G110" s="206"/>
      <c r="H110" s="209">
        <v>0.50600000000000001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134</v>
      </c>
      <c r="AU110" s="215" t="s">
        <v>82</v>
      </c>
      <c r="AV110" s="14" t="s">
        <v>82</v>
      </c>
      <c r="AW110" s="14" t="s">
        <v>33</v>
      </c>
      <c r="AX110" s="14" t="s">
        <v>72</v>
      </c>
      <c r="AY110" s="215" t="s">
        <v>122</v>
      </c>
    </row>
    <row r="111" spans="1:51" s="14" customFormat="1" ht="11.25">
      <c r="B111" s="205"/>
      <c r="C111" s="206"/>
      <c r="D111" s="196" t="s">
        <v>134</v>
      </c>
      <c r="E111" s="207" t="s">
        <v>19</v>
      </c>
      <c r="F111" s="208" t="s">
        <v>148</v>
      </c>
      <c r="G111" s="206"/>
      <c r="H111" s="209">
        <v>0.83199999999999996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134</v>
      </c>
      <c r="AU111" s="215" t="s">
        <v>82</v>
      </c>
      <c r="AV111" s="14" t="s">
        <v>82</v>
      </c>
      <c r="AW111" s="14" t="s">
        <v>33</v>
      </c>
      <c r="AX111" s="14" t="s">
        <v>72</v>
      </c>
      <c r="AY111" s="215" t="s">
        <v>122</v>
      </c>
    </row>
    <row r="112" spans="1:51" s="14" customFormat="1" ht="11.25">
      <c r="B112" s="205"/>
      <c r="C112" s="206"/>
      <c r="D112" s="196" t="s">
        <v>134</v>
      </c>
      <c r="E112" s="207" t="s">
        <v>19</v>
      </c>
      <c r="F112" s="208" t="s">
        <v>149</v>
      </c>
      <c r="G112" s="206"/>
      <c r="H112" s="209">
        <v>0.39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134</v>
      </c>
      <c r="AU112" s="215" t="s">
        <v>82</v>
      </c>
      <c r="AV112" s="14" t="s">
        <v>82</v>
      </c>
      <c r="AW112" s="14" t="s">
        <v>33</v>
      </c>
      <c r="AX112" s="14" t="s">
        <v>72</v>
      </c>
      <c r="AY112" s="215" t="s">
        <v>122</v>
      </c>
    </row>
    <row r="113" spans="1:65" s="14" customFormat="1" ht="11.25">
      <c r="B113" s="205"/>
      <c r="C113" s="206"/>
      <c r="D113" s="196" t="s">
        <v>134</v>
      </c>
      <c r="E113" s="207" t="s">
        <v>19</v>
      </c>
      <c r="F113" s="208" t="s">
        <v>150</v>
      </c>
      <c r="G113" s="206"/>
      <c r="H113" s="209">
        <v>0.498</v>
      </c>
      <c r="I113" s="210"/>
      <c r="J113" s="206"/>
      <c r="K113" s="206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134</v>
      </c>
      <c r="AU113" s="215" t="s">
        <v>82</v>
      </c>
      <c r="AV113" s="14" t="s">
        <v>82</v>
      </c>
      <c r="AW113" s="14" t="s">
        <v>33</v>
      </c>
      <c r="AX113" s="14" t="s">
        <v>72</v>
      </c>
      <c r="AY113" s="215" t="s">
        <v>122</v>
      </c>
    </row>
    <row r="114" spans="1:65" s="14" customFormat="1" ht="11.25">
      <c r="B114" s="205"/>
      <c r="C114" s="206"/>
      <c r="D114" s="196" t="s">
        <v>134</v>
      </c>
      <c r="E114" s="207" t="s">
        <v>19</v>
      </c>
      <c r="F114" s="208" t="s">
        <v>151</v>
      </c>
      <c r="G114" s="206"/>
      <c r="H114" s="209">
        <v>0.55800000000000005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134</v>
      </c>
      <c r="AU114" s="215" t="s">
        <v>82</v>
      </c>
      <c r="AV114" s="14" t="s">
        <v>82</v>
      </c>
      <c r="AW114" s="14" t="s">
        <v>33</v>
      </c>
      <c r="AX114" s="14" t="s">
        <v>72</v>
      </c>
      <c r="AY114" s="215" t="s">
        <v>122</v>
      </c>
    </row>
    <row r="115" spans="1:65" s="15" customFormat="1" ht="11.25">
      <c r="B115" s="216"/>
      <c r="C115" s="217"/>
      <c r="D115" s="196" t="s">
        <v>134</v>
      </c>
      <c r="E115" s="218" t="s">
        <v>19</v>
      </c>
      <c r="F115" s="219" t="s">
        <v>152</v>
      </c>
      <c r="G115" s="217"/>
      <c r="H115" s="220">
        <v>413.13099999999986</v>
      </c>
      <c r="I115" s="221"/>
      <c r="J115" s="217"/>
      <c r="K115" s="217"/>
      <c r="L115" s="222"/>
      <c r="M115" s="223"/>
      <c r="N115" s="224"/>
      <c r="O115" s="224"/>
      <c r="P115" s="224"/>
      <c r="Q115" s="224"/>
      <c r="R115" s="224"/>
      <c r="S115" s="224"/>
      <c r="T115" s="225"/>
      <c r="AT115" s="226" t="s">
        <v>134</v>
      </c>
      <c r="AU115" s="226" t="s">
        <v>82</v>
      </c>
      <c r="AV115" s="15" t="s">
        <v>153</v>
      </c>
      <c r="AW115" s="15" t="s">
        <v>33</v>
      </c>
      <c r="AX115" s="15" t="s">
        <v>72</v>
      </c>
      <c r="AY115" s="226" t="s">
        <v>122</v>
      </c>
    </row>
    <row r="116" spans="1:65" s="13" customFormat="1" ht="11.25">
      <c r="B116" s="194"/>
      <c r="C116" s="195"/>
      <c r="D116" s="196" t="s">
        <v>134</v>
      </c>
      <c r="E116" s="197" t="s">
        <v>19</v>
      </c>
      <c r="F116" s="198" t="s">
        <v>154</v>
      </c>
      <c r="G116" s="195"/>
      <c r="H116" s="197" t="s">
        <v>19</v>
      </c>
      <c r="I116" s="199"/>
      <c r="J116" s="195"/>
      <c r="K116" s="195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134</v>
      </c>
      <c r="AU116" s="204" t="s">
        <v>82</v>
      </c>
      <c r="AV116" s="13" t="s">
        <v>80</v>
      </c>
      <c r="AW116" s="13" t="s">
        <v>33</v>
      </c>
      <c r="AX116" s="13" t="s">
        <v>72</v>
      </c>
      <c r="AY116" s="204" t="s">
        <v>122</v>
      </c>
    </row>
    <row r="117" spans="1:65" s="14" customFormat="1" ht="11.25">
      <c r="B117" s="205"/>
      <c r="C117" s="206"/>
      <c r="D117" s="196" t="s">
        <v>134</v>
      </c>
      <c r="E117" s="207" t="s">
        <v>19</v>
      </c>
      <c r="F117" s="208" t="s">
        <v>155</v>
      </c>
      <c r="G117" s="206"/>
      <c r="H117" s="209">
        <v>66.816000000000003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134</v>
      </c>
      <c r="AU117" s="215" t="s">
        <v>82</v>
      </c>
      <c r="AV117" s="14" t="s">
        <v>82</v>
      </c>
      <c r="AW117" s="14" t="s">
        <v>33</v>
      </c>
      <c r="AX117" s="14" t="s">
        <v>72</v>
      </c>
      <c r="AY117" s="215" t="s">
        <v>122</v>
      </c>
    </row>
    <row r="118" spans="1:65" s="14" customFormat="1" ht="11.25">
      <c r="B118" s="205"/>
      <c r="C118" s="206"/>
      <c r="D118" s="196" t="s">
        <v>134</v>
      </c>
      <c r="E118" s="207" t="s">
        <v>19</v>
      </c>
      <c r="F118" s="208" t="s">
        <v>156</v>
      </c>
      <c r="G118" s="206"/>
      <c r="H118" s="209">
        <v>-1.5840000000000001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134</v>
      </c>
      <c r="AU118" s="215" t="s">
        <v>82</v>
      </c>
      <c r="AV118" s="14" t="s">
        <v>82</v>
      </c>
      <c r="AW118" s="14" t="s">
        <v>33</v>
      </c>
      <c r="AX118" s="14" t="s">
        <v>72</v>
      </c>
      <c r="AY118" s="215" t="s">
        <v>122</v>
      </c>
    </row>
    <row r="119" spans="1:65" s="14" customFormat="1" ht="11.25">
      <c r="B119" s="205"/>
      <c r="C119" s="206"/>
      <c r="D119" s="196" t="s">
        <v>134</v>
      </c>
      <c r="E119" s="207" t="s">
        <v>19</v>
      </c>
      <c r="F119" s="208" t="s">
        <v>157</v>
      </c>
      <c r="G119" s="206"/>
      <c r="H119" s="209">
        <v>-0.19800000000000001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134</v>
      </c>
      <c r="AU119" s="215" t="s">
        <v>82</v>
      </c>
      <c r="AV119" s="14" t="s">
        <v>82</v>
      </c>
      <c r="AW119" s="14" t="s">
        <v>33</v>
      </c>
      <c r="AX119" s="14" t="s">
        <v>72</v>
      </c>
      <c r="AY119" s="215" t="s">
        <v>122</v>
      </c>
    </row>
    <row r="120" spans="1:65" s="14" customFormat="1" ht="11.25">
      <c r="B120" s="205"/>
      <c r="C120" s="206"/>
      <c r="D120" s="196" t="s">
        <v>134</v>
      </c>
      <c r="E120" s="207" t="s">
        <v>19</v>
      </c>
      <c r="F120" s="208" t="s">
        <v>158</v>
      </c>
      <c r="G120" s="206"/>
      <c r="H120" s="209">
        <v>-1.3069999999999999</v>
      </c>
      <c r="I120" s="210"/>
      <c r="J120" s="206"/>
      <c r="K120" s="206"/>
      <c r="L120" s="211"/>
      <c r="M120" s="212"/>
      <c r="N120" s="213"/>
      <c r="O120" s="213"/>
      <c r="P120" s="213"/>
      <c r="Q120" s="213"/>
      <c r="R120" s="213"/>
      <c r="S120" s="213"/>
      <c r="T120" s="214"/>
      <c r="AT120" s="215" t="s">
        <v>134</v>
      </c>
      <c r="AU120" s="215" t="s">
        <v>82</v>
      </c>
      <c r="AV120" s="14" t="s">
        <v>82</v>
      </c>
      <c r="AW120" s="14" t="s">
        <v>33</v>
      </c>
      <c r="AX120" s="14" t="s">
        <v>72</v>
      </c>
      <c r="AY120" s="215" t="s">
        <v>122</v>
      </c>
    </row>
    <row r="121" spans="1:65" s="14" customFormat="1" ht="11.25">
      <c r="B121" s="205"/>
      <c r="C121" s="206"/>
      <c r="D121" s="196" t="s">
        <v>134</v>
      </c>
      <c r="E121" s="207" t="s">
        <v>19</v>
      </c>
      <c r="F121" s="208" t="s">
        <v>159</v>
      </c>
      <c r="G121" s="206"/>
      <c r="H121" s="209">
        <v>0.76800000000000002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134</v>
      </c>
      <c r="AU121" s="215" t="s">
        <v>82</v>
      </c>
      <c r="AV121" s="14" t="s">
        <v>82</v>
      </c>
      <c r="AW121" s="14" t="s">
        <v>33</v>
      </c>
      <c r="AX121" s="14" t="s">
        <v>72</v>
      </c>
      <c r="AY121" s="215" t="s">
        <v>122</v>
      </c>
    </row>
    <row r="122" spans="1:65" s="14" customFormat="1" ht="11.25">
      <c r="B122" s="205"/>
      <c r="C122" s="206"/>
      <c r="D122" s="196" t="s">
        <v>134</v>
      </c>
      <c r="E122" s="207" t="s">
        <v>19</v>
      </c>
      <c r="F122" s="208" t="s">
        <v>160</v>
      </c>
      <c r="G122" s="206"/>
      <c r="H122" s="209">
        <v>9.6000000000000002E-2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134</v>
      </c>
      <c r="AU122" s="215" t="s">
        <v>82</v>
      </c>
      <c r="AV122" s="14" t="s">
        <v>82</v>
      </c>
      <c r="AW122" s="14" t="s">
        <v>33</v>
      </c>
      <c r="AX122" s="14" t="s">
        <v>72</v>
      </c>
      <c r="AY122" s="215" t="s">
        <v>122</v>
      </c>
    </row>
    <row r="123" spans="1:65" s="14" customFormat="1" ht="11.25">
      <c r="B123" s="205"/>
      <c r="C123" s="206"/>
      <c r="D123" s="196" t="s">
        <v>134</v>
      </c>
      <c r="E123" s="207" t="s">
        <v>19</v>
      </c>
      <c r="F123" s="208" t="s">
        <v>161</v>
      </c>
      <c r="G123" s="206"/>
      <c r="H123" s="209">
        <v>0.63400000000000001</v>
      </c>
      <c r="I123" s="210"/>
      <c r="J123" s="206"/>
      <c r="K123" s="206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134</v>
      </c>
      <c r="AU123" s="215" t="s">
        <v>82</v>
      </c>
      <c r="AV123" s="14" t="s">
        <v>82</v>
      </c>
      <c r="AW123" s="14" t="s">
        <v>33</v>
      </c>
      <c r="AX123" s="14" t="s">
        <v>72</v>
      </c>
      <c r="AY123" s="215" t="s">
        <v>122</v>
      </c>
    </row>
    <row r="124" spans="1:65" s="15" customFormat="1" ht="11.25">
      <c r="B124" s="216"/>
      <c r="C124" s="217"/>
      <c r="D124" s="196" t="s">
        <v>134</v>
      </c>
      <c r="E124" s="218" t="s">
        <v>19</v>
      </c>
      <c r="F124" s="219" t="s">
        <v>152</v>
      </c>
      <c r="G124" s="217"/>
      <c r="H124" s="220">
        <v>65.225000000000009</v>
      </c>
      <c r="I124" s="221"/>
      <c r="J124" s="217"/>
      <c r="K124" s="217"/>
      <c r="L124" s="222"/>
      <c r="M124" s="223"/>
      <c r="N124" s="224"/>
      <c r="O124" s="224"/>
      <c r="P124" s="224"/>
      <c r="Q124" s="224"/>
      <c r="R124" s="224"/>
      <c r="S124" s="224"/>
      <c r="T124" s="225"/>
      <c r="AT124" s="226" t="s">
        <v>134</v>
      </c>
      <c r="AU124" s="226" t="s">
        <v>82</v>
      </c>
      <c r="AV124" s="15" t="s">
        <v>153</v>
      </c>
      <c r="AW124" s="15" t="s">
        <v>33</v>
      </c>
      <c r="AX124" s="15" t="s">
        <v>72</v>
      </c>
      <c r="AY124" s="226" t="s">
        <v>122</v>
      </c>
    </row>
    <row r="125" spans="1:65" s="16" customFormat="1" ht="11.25">
      <c r="B125" s="227"/>
      <c r="C125" s="228"/>
      <c r="D125" s="196" t="s">
        <v>134</v>
      </c>
      <c r="E125" s="229" t="s">
        <v>19</v>
      </c>
      <c r="F125" s="230" t="s">
        <v>162</v>
      </c>
      <c r="G125" s="228"/>
      <c r="H125" s="231">
        <v>478.35599999999988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AT125" s="237" t="s">
        <v>134</v>
      </c>
      <c r="AU125" s="237" t="s">
        <v>82</v>
      </c>
      <c r="AV125" s="16" t="s">
        <v>130</v>
      </c>
      <c r="AW125" s="16" t="s">
        <v>33</v>
      </c>
      <c r="AX125" s="16" t="s">
        <v>80</v>
      </c>
      <c r="AY125" s="237" t="s">
        <v>122</v>
      </c>
    </row>
    <row r="126" spans="1:65" s="2" customFormat="1" ht="24.2" customHeight="1">
      <c r="A126" s="37"/>
      <c r="B126" s="38"/>
      <c r="C126" s="176" t="s">
        <v>82</v>
      </c>
      <c r="D126" s="176" t="s">
        <v>125</v>
      </c>
      <c r="E126" s="177" t="s">
        <v>163</v>
      </c>
      <c r="F126" s="178" t="s">
        <v>164</v>
      </c>
      <c r="G126" s="179" t="s">
        <v>128</v>
      </c>
      <c r="H126" s="180">
        <v>1435.068</v>
      </c>
      <c r="I126" s="181"/>
      <c r="J126" s="182">
        <f>ROUND(I126*H126,2)</f>
        <v>0</v>
      </c>
      <c r="K126" s="178" t="s">
        <v>129</v>
      </c>
      <c r="L126" s="42"/>
      <c r="M126" s="183" t="s">
        <v>19</v>
      </c>
      <c r="N126" s="184" t="s">
        <v>43</v>
      </c>
      <c r="O126" s="67"/>
      <c r="P126" s="185">
        <f>O126*H126</f>
        <v>0</v>
      </c>
      <c r="Q126" s="185">
        <v>7.9000000000000008E-3</v>
      </c>
      <c r="R126" s="185">
        <f>Q126*H126</f>
        <v>11.337037200000001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130</v>
      </c>
      <c r="AT126" s="187" t="s">
        <v>125</v>
      </c>
      <c r="AU126" s="187" t="s">
        <v>82</v>
      </c>
      <c r="AY126" s="20" t="s">
        <v>122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80</v>
      </c>
      <c r="BK126" s="188">
        <f>ROUND(I126*H126,2)</f>
        <v>0</v>
      </c>
      <c r="BL126" s="20" t="s">
        <v>130</v>
      </c>
      <c r="BM126" s="187" t="s">
        <v>165</v>
      </c>
    </row>
    <row r="127" spans="1:65" s="2" customFormat="1" ht="11.25">
      <c r="A127" s="37"/>
      <c r="B127" s="38"/>
      <c r="C127" s="39"/>
      <c r="D127" s="189" t="s">
        <v>132</v>
      </c>
      <c r="E127" s="39"/>
      <c r="F127" s="190" t="s">
        <v>166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132</v>
      </c>
      <c r="AU127" s="20" t="s">
        <v>82</v>
      </c>
    </row>
    <row r="128" spans="1:65" s="14" customFormat="1" ht="11.25">
      <c r="B128" s="205"/>
      <c r="C128" s="206"/>
      <c r="D128" s="196" t="s">
        <v>134</v>
      </c>
      <c r="E128" s="207" t="s">
        <v>19</v>
      </c>
      <c r="F128" s="208" t="s">
        <v>167</v>
      </c>
      <c r="G128" s="206"/>
      <c r="H128" s="209">
        <v>1435.068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134</v>
      </c>
      <c r="AU128" s="215" t="s">
        <v>82</v>
      </c>
      <c r="AV128" s="14" t="s">
        <v>82</v>
      </c>
      <c r="AW128" s="14" t="s">
        <v>33</v>
      </c>
      <c r="AX128" s="14" t="s">
        <v>80</v>
      </c>
      <c r="AY128" s="215" t="s">
        <v>122</v>
      </c>
    </row>
    <row r="129" spans="1:65" s="2" customFormat="1" ht="21.75" customHeight="1">
      <c r="A129" s="37"/>
      <c r="B129" s="38"/>
      <c r="C129" s="176" t="s">
        <v>153</v>
      </c>
      <c r="D129" s="176" t="s">
        <v>125</v>
      </c>
      <c r="E129" s="177" t="s">
        <v>168</v>
      </c>
      <c r="F129" s="178" t="s">
        <v>169</v>
      </c>
      <c r="G129" s="179" t="s">
        <v>170</v>
      </c>
      <c r="H129" s="180">
        <v>1</v>
      </c>
      <c r="I129" s="181"/>
      <c r="J129" s="182">
        <f>ROUND(I129*H129,2)</f>
        <v>0</v>
      </c>
      <c r="K129" s="178" t="s">
        <v>19</v>
      </c>
      <c r="L129" s="42"/>
      <c r="M129" s="183" t="s">
        <v>19</v>
      </c>
      <c r="N129" s="184" t="s">
        <v>43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130</v>
      </c>
      <c r="AT129" s="187" t="s">
        <v>125</v>
      </c>
      <c r="AU129" s="187" t="s">
        <v>82</v>
      </c>
      <c r="AY129" s="20" t="s">
        <v>122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80</v>
      </c>
      <c r="BK129" s="188">
        <f>ROUND(I129*H129,2)</f>
        <v>0</v>
      </c>
      <c r="BL129" s="20" t="s">
        <v>130</v>
      </c>
      <c r="BM129" s="187" t="s">
        <v>171</v>
      </c>
    </row>
    <row r="130" spans="1:65" s="2" customFormat="1" ht="21.75" customHeight="1">
      <c r="A130" s="37"/>
      <c r="B130" s="38"/>
      <c r="C130" s="176" t="s">
        <v>130</v>
      </c>
      <c r="D130" s="176" t="s">
        <v>125</v>
      </c>
      <c r="E130" s="177" t="s">
        <v>172</v>
      </c>
      <c r="F130" s="178" t="s">
        <v>173</v>
      </c>
      <c r="G130" s="179" t="s">
        <v>128</v>
      </c>
      <c r="H130" s="180">
        <v>343.14</v>
      </c>
      <c r="I130" s="181"/>
      <c r="J130" s="182">
        <f>ROUND(I130*H130,2)</f>
        <v>0</v>
      </c>
      <c r="K130" s="178" t="s">
        <v>19</v>
      </c>
      <c r="L130" s="42"/>
      <c r="M130" s="183" t="s">
        <v>19</v>
      </c>
      <c r="N130" s="184" t="s">
        <v>43</v>
      </c>
      <c r="O130" s="67"/>
      <c r="P130" s="185">
        <f>O130*H130</f>
        <v>0</v>
      </c>
      <c r="Q130" s="185">
        <v>3.0599999999999999E-2</v>
      </c>
      <c r="R130" s="185">
        <f>Q130*H130</f>
        <v>10.500083999999999</v>
      </c>
      <c r="S130" s="185">
        <v>0</v>
      </c>
      <c r="T130" s="18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130</v>
      </c>
      <c r="AT130" s="187" t="s">
        <v>125</v>
      </c>
      <c r="AU130" s="187" t="s">
        <v>82</v>
      </c>
      <c r="AY130" s="20" t="s">
        <v>122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20" t="s">
        <v>80</v>
      </c>
      <c r="BK130" s="188">
        <f>ROUND(I130*H130,2)</f>
        <v>0</v>
      </c>
      <c r="BL130" s="20" t="s">
        <v>130</v>
      </c>
      <c r="BM130" s="187" t="s">
        <v>174</v>
      </c>
    </row>
    <row r="131" spans="1:65" s="13" customFormat="1" ht="11.25">
      <c r="B131" s="194"/>
      <c r="C131" s="195"/>
      <c r="D131" s="196" t="s">
        <v>134</v>
      </c>
      <c r="E131" s="197" t="s">
        <v>19</v>
      </c>
      <c r="F131" s="198" t="s">
        <v>175</v>
      </c>
      <c r="G131" s="195"/>
      <c r="H131" s="197" t="s">
        <v>19</v>
      </c>
      <c r="I131" s="199"/>
      <c r="J131" s="195"/>
      <c r="K131" s="195"/>
      <c r="L131" s="200"/>
      <c r="M131" s="201"/>
      <c r="N131" s="202"/>
      <c r="O131" s="202"/>
      <c r="P131" s="202"/>
      <c r="Q131" s="202"/>
      <c r="R131" s="202"/>
      <c r="S131" s="202"/>
      <c r="T131" s="203"/>
      <c r="AT131" s="204" t="s">
        <v>134</v>
      </c>
      <c r="AU131" s="204" t="s">
        <v>82</v>
      </c>
      <c r="AV131" s="13" t="s">
        <v>80</v>
      </c>
      <c r="AW131" s="13" t="s">
        <v>33</v>
      </c>
      <c r="AX131" s="13" t="s">
        <v>72</v>
      </c>
      <c r="AY131" s="204" t="s">
        <v>122</v>
      </c>
    </row>
    <row r="132" spans="1:65" s="14" customFormat="1" ht="11.25">
      <c r="B132" s="205"/>
      <c r="C132" s="206"/>
      <c r="D132" s="196" t="s">
        <v>134</v>
      </c>
      <c r="E132" s="207" t="s">
        <v>19</v>
      </c>
      <c r="F132" s="208" t="s">
        <v>176</v>
      </c>
      <c r="G132" s="206"/>
      <c r="H132" s="209">
        <v>324.33999999999997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134</v>
      </c>
      <c r="AU132" s="215" t="s">
        <v>82</v>
      </c>
      <c r="AV132" s="14" t="s">
        <v>82</v>
      </c>
      <c r="AW132" s="14" t="s">
        <v>33</v>
      </c>
      <c r="AX132" s="14" t="s">
        <v>72</v>
      </c>
      <c r="AY132" s="215" t="s">
        <v>122</v>
      </c>
    </row>
    <row r="133" spans="1:65" s="13" customFormat="1" ht="11.25">
      <c r="B133" s="194"/>
      <c r="C133" s="195"/>
      <c r="D133" s="196" t="s">
        <v>134</v>
      </c>
      <c r="E133" s="197" t="s">
        <v>19</v>
      </c>
      <c r="F133" s="198" t="s">
        <v>177</v>
      </c>
      <c r="G133" s="195"/>
      <c r="H133" s="197" t="s">
        <v>19</v>
      </c>
      <c r="I133" s="199"/>
      <c r="J133" s="195"/>
      <c r="K133" s="195"/>
      <c r="L133" s="200"/>
      <c r="M133" s="201"/>
      <c r="N133" s="202"/>
      <c r="O133" s="202"/>
      <c r="P133" s="202"/>
      <c r="Q133" s="202"/>
      <c r="R133" s="202"/>
      <c r="S133" s="202"/>
      <c r="T133" s="203"/>
      <c r="AT133" s="204" t="s">
        <v>134</v>
      </c>
      <c r="AU133" s="204" t="s">
        <v>82</v>
      </c>
      <c r="AV133" s="13" t="s">
        <v>80</v>
      </c>
      <c r="AW133" s="13" t="s">
        <v>33</v>
      </c>
      <c r="AX133" s="13" t="s">
        <v>72</v>
      </c>
      <c r="AY133" s="204" t="s">
        <v>122</v>
      </c>
    </row>
    <row r="134" spans="1:65" s="14" customFormat="1" ht="11.25">
      <c r="B134" s="205"/>
      <c r="C134" s="206"/>
      <c r="D134" s="196" t="s">
        <v>134</v>
      </c>
      <c r="E134" s="207" t="s">
        <v>19</v>
      </c>
      <c r="F134" s="208" t="s">
        <v>178</v>
      </c>
      <c r="G134" s="206"/>
      <c r="H134" s="209">
        <v>18.8</v>
      </c>
      <c r="I134" s="210"/>
      <c r="J134" s="206"/>
      <c r="K134" s="206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134</v>
      </c>
      <c r="AU134" s="215" t="s">
        <v>82</v>
      </c>
      <c r="AV134" s="14" t="s">
        <v>82</v>
      </c>
      <c r="AW134" s="14" t="s">
        <v>33</v>
      </c>
      <c r="AX134" s="14" t="s">
        <v>72</v>
      </c>
      <c r="AY134" s="215" t="s">
        <v>122</v>
      </c>
    </row>
    <row r="135" spans="1:65" s="16" customFormat="1" ht="11.25">
      <c r="B135" s="227"/>
      <c r="C135" s="228"/>
      <c r="D135" s="196" t="s">
        <v>134</v>
      </c>
      <c r="E135" s="229" t="s">
        <v>19</v>
      </c>
      <c r="F135" s="230" t="s">
        <v>162</v>
      </c>
      <c r="G135" s="228"/>
      <c r="H135" s="231">
        <v>343.14</v>
      </c>
      <c r="I135" s="232"/>
      <c r="J135" s="228"/>
      <c r="K135" s="228"/>
      <c r="L135" s="233"/>
      <c r="M135" s="234"/>
      <c r="N135" s="235"/>
      <c r="O135" s="235"/>
      <c r="P135" s="235"/>
      <c r="Q135" s="235"/>
      <c r="R135" s="235"/>
      <c r="S135" s="235"/>
      <c r="T135" s="236"/>
      <c r="AT135" s="237" t="s">
        <v>134</v>
      </c>
      <c r="AU135" s="237" t="s">
        <v>82</v>
      </c>
      <c r="AV135" s="16" t="s">
        <v>130</v>
      </c>
      <c r="AW135" s="16" t="s">
        <v>33</v>
      </c>
      <c r="AX135" s="16" t="s">
        <v>80</v>
      </c>
      <c r="AY135" s="237" t="s">
        <v>122</v>
      </c>
    </row>
    <row r="136" spans="1:65" s="12" customFormat="1" ht="22.9" customHeight="1">
      <c r="B136" s="160"/>
      <c r="C136" s="161"/>
      <c r="D136" s="162" t="s">
        <v>71</v>
      </c>
      <c r="E136" s="174" t="s">
        <v>179</v>
      </c>
      <c r="F136" s="174" t="s">
        <v>180</v>
      </c>
      <c r="G136" s="161"/>
      <c r="H136" s="161"/>
      <c r="I136" s="164"/>
      <c r="J136" s="175">
        <f>BK136</f>
        <v>0</v>
      </c>
      <c r="K136" s="161"/>
      <c r="L136" s="166"/>
      <c r="M136" s="167"/>
      <c r="N136" s="168"/>
      <c r="O136" s="168"/>
      <c r="P136" s="169">
        <f>SUM(P137:P197)</f>
        <v>0</v>
      </c>
      <c r="Q136" s="168"/>
      <c r="R136" s="169">
        <f>SUM(R137:R197)</f>
        <v>0.81751719999999994</v>
      </c>
      <c r="S136" s="168"/>
      <c r="T136" s="170">
        <f>SUM(T137:T197)</f>
        <v>24.396155999999998</v>
      </c>
      <c r="AR136" s="171" t="s">
        <v>80</v>
      </c>
      <c r="AT136" s="172" t="s">
        <v>71</v>
      </c>
      <c r="AU136" s="172" t="s">
        <v>80</v>
      </c>
      <c r="AY136" s="171" t="s">
        <v>122</v>
      </c>
      <c r="BK136" s="173">
        <f>SUM(BK137:BK197)</f>
        <v>0</v>
      </c>
    </row>
    <row r="137" spans="1:65" s="2" customFormat="1" ht="16.5" customHeight="1">
      <c r="A137" s="37"/>
      <c r="B137" s="38"/>
      <c r="C137" s="176" t="s">
        <v>181</v>
      </c>
      <c r="D137" s="176" t="s">
        <v>125</v>
      </c>
      <c r="E137" s="177" t="s">
        <v>182</v>
      </c>
      <c r="F137" s="178" t="s">
        <v>183</v>
      </c>
      <c r="G137" s="179" t="s">
        <v>128</v>
      </c>
      <c r="H137" s="180">
        <v>343.14</v>
      </c>
      <c r="I137" s="181"/>
      <c r="J137" s="182">
        <f>ROUND(I137*H137,2)</f>
        <v>0</v>
      </c>
      <c r="K137" s="178" t="s">
        <v>129</v>
      </c>
      <c r="L137" s="42"/>
      <c r="M137" s="183" t="s">
        <v>19</v>
      </c>
      <c r="N137" s="184" t="s">
        <v>43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130</v>
      </c>
      <c r="AT137" s="187" t="s">
        <v>125</v>
      </c>
      <c r="AU137" s="187" t="s">
        <v>82</v>
      </c>
      <c r="AY137" s="20" t="s">
        <v>122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80</v>
      </c>
      <c r="BK137" s="188">
        <f>ROUND(I137*H137,2)</f>
        <v>0</v>
      </c>
      <c r="BL137" s="20" t="s">
        <v>130</v>
      </c>
      <c r="BM137" s="187" t="s">
        <v>184</v>
      </c>
    </row>
    <row r="138" spans="1:65" s="2" customFormat="1" ht="11.25">
      <c r="A138" s="37"/>
      <c r="B138" s="38"/>
      <c r="C138" s="39"/>
      <c r="D138" s="189" t="s">
        <v>132</v>
      </c>
      <c r="E138" s="39"/>
      <c r="F138" s="190" t="s">
        <v>185</v>
      </c>
      <c r="G138" s="39"/>
      <c r="H138" s="39"/>
      <c r="I138" s="191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132</v>
      </c>
      <c r="AU138" s="20" t="s">
        <v>82</v>
      </c>
    </row>
    <row r="139" spans="1:65" s="13" customFormat="1" ht="11.25">
      <c r="B139" s="194"/>
      <c r="C139" s="195"/>
      <c r="D139" s="196" t="s">
        <v>134</v>
      </c>
      <c r="E139" s="197" t="s">
        <v>19</v>
      </c>
      <c r="F139" s="198" t="s">
        <v>175</v>
      </c>
      <c r="G139" s="195"/>
      <c r="H139" s="197" t="s">
        <v>19</v>
      </c>
      <c r="I139" s="199"/>
      <c r="J139" s="195"/>
      <c r="K139" s="195"/>
      <c r="L139" s="200"/>
      <c r="M139" s="201"/>
      <c r="N139" s="202"/>
      <c r="O139" s="202"/>
      <c r="P139" s="202"/>
      <c r="Q139" s="202"/>
      <c r="R139" s="202"/>
      <c r="S139" s="202"/>
      <c r="T139" s="203"/>
      <c r="AT139" s="204" t="s">
        <v>134</v>
      </c>
      <c r="AU139" s="204" t="s">
        <v>82</v>
      </c>
      <c r="AV139" s="13" t="s">
        <v>80</v>
      </c>
      <c r="AW139" s="13" t="s">
        <v>33</v>
      </c>
      <c r="AX139" s="13" t="s">
        <v>72</v>
      </c>
      <c r="AY139" s="204" t="s">
        <v>122</v>
      </c>
    </row>
    <row r="140" spans="1:65" s="14" customFormat="1" ht="11.25">
      <c r="B140" s="205"/>
      <c r="C140" s="206"/>
      <c r="D140" s="196" t="s">
        <v>134</v>
      </c>
      <c r="E140" s="207" t="s">
        <v>19</v>
      </c>
      <c r="F140" s="208" t="s">
        <v>176</v>
      </c>
      <c r="G140" s="206"/>
      <c r="H140" s="209">
        <v>324.33999999999997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134</v>
      </c>
      <c r="AU140" s="215" t="s">
        <v>82</v>
      </c>
      <c r="AV140" s="14" t="s">
        <v>82</v>
      </c>
      <c r="AW140" s="14" t="s">
        <v>33</v>
      </c>
      <c r="AX140" s="14" t="s">
        <v>72</v>
      </c>
      <c r="AY140" s="215" t="s">
        <v>122</v>
      </c>
    </row>
    <row r="141" spans="1:65" s="13" customFormat="1" ht="11.25">
      <c r="B141" s="194"/>
      <c r="C141" s="195"/>
      <c r="D141" s="196" t="s">
        <v>134</v>
      </c>
      <c r="E141" s="197" t="s">
        <v>19</v>
      </c>
      <c r="F141" s="198" t="s">
        <v>177</v>
      </c>
      <c r="G141" s="195"/>
      <c r="H141" s="197" t="s">
        <v>19</v>
      </c>
      <c r="I141" s="199"/>
      <c r="J141" s="195"/>
      <c r="K141" s="195"/>
      <c r="L141" s="200"/>
      <c r="M141" s="201"/>
      <c r="N141" s="202"/>
      <c r="O141" s="202"/>
      <c r="P141" s="202"/>
      <c r="Q141" s="202"/>
      <c r="R141" s="202"/>
      <c r="S141" s="202"/>
      <c r="T141" s="203"/>
      <c r="AT141" s="204" t="s">
        <v>134</v>
      </c>
      <c r="AU141" s="204" t="s">
        <v>82</v>
      </c>
      <c r="AV141" s="13" t="s">
        <v>80</v>
      </c>
      <c r="AW141" s="13" t="s">
        <v>33</v>
      </c>
      <c r="AX141" s="13" t="s">
        <v>72</v>
      </c>
      <c r="AY141" s="204" t="s">
        <v>122</v>
      </c>
    </row>
    <row r="142" spans="1:65" s="14" customFormat="1" ht="11.25">
      <c r="B142" s="205"/>
      <c r="C142" s="206"/>
      <c r="D142" s="196" t="s">
        <v>134</v>
      </c>
      <c r="E142" s="207" t="s">
        <v>19</v>
      </c>
      <c r="F142" s="208" t="s">
        <v>178</v>
      </c>
      <c r="G142" s="206"/>
      <c r="H142" s="209">
        <v>18.8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134</v>
      </c>
      <c r="AU142" s="215" t="s">
        <v>82</v>
      </c>
      <c r="AV142" s="14" t="s">
        <v>82</v>
      </c>
      <c r="AW142" s="14" t="s">
        <v>33</v>
      </c>
      <c r="AX142" s="14" t="s">
        <v>72</v>
      </c>
      <c r="AY142" s="215" t="s">
        <v>122</v>
      </c>
    </row>
    <row r="143" spans="1:65" s="16" customFormat="1" ht="11.25">
      <c r="B143" s="227"/>
      <c r="C143" s="228"/>
      <c r="D143" s="196" t="s">
        <v>134</v>
      </c>
      <c r="E143" s="229" t="s">
        <v>19</v>
      </c>
      <c r="F143" s="230" t="s">
        <v>162</v>
      </c>
      <c r="G143" s="228"/>
      <c r="H143" s="231">
        <v>343.14</v>
      </c>
      <c r="I143" s="232"/>
      <c r="J143" s="228"/>
      <c r="K143" s="228"/>
      <c r="L143" s="233"/>
      <c r="M143" s="234"/>
      <c r="N143" s="235"/>
      <c r="O143" s="235"/>
      <c r="P143" s="235"/>
      <c r="Q143" s="235"/>
      <c r="R143" s="235"/>
      <c r="S143" s="235"/>
      <c r="T143" s="236"/>
      <c r="AT143" s="237" t="s">
        <v>134</v>
      </c>
      <c r="AU143" s="237" t="s">
        <v>82</v>
      </c>
      <c r="AV143" s="16" t="s">
        <v>130</v>
      </c>
      <c r="AW143" s="16" t="s">
        <v>33</v>
      </c>
      <c r="AX143" s="16" t="s">
        <v>80</v>
      </c>
      <c r="AY143" s="237" t="s">
        <v>122</v>
      </c>
    </row>
    <row r="144" spans="1:65" s="2" customFormat="1" ht="16.5" customHeight="1">
      <c r="A144" s="37"/>
      <c r="B144" s="38"/>
      <c r="C144" s="176" t="s">
        <v>123</v>
      </c>
      <c r="D144" s="176" t="s">
        <v>125</v>
      </c>
      <c r="E144" s="177" t="s">
        <v>186</v>
      </c>
      <c r="F144" s="178" t="s">
        <v>187</v>
      </c>
      <c r="G144" s="179" t="s">
        <v>128</v>
      </c>
      <c r="H144" s="180">
        <v>686.28</v>
      </c>
      <c r="I144" s="181"/>
      <c r="J144" s="182">
        <f>ROUND(I144*H144,2)</f>
        <v>0</v>
      </c>
      <c r="K144" s="178" t="s">
        <v>129</v>
      </c>
      <c r="L144" s="42"/>
      <c r="M144" s="183" t="s">
        <v>19</v>
      </c>
      <c r="N144" s="184" t="s">
        <v>43</v>
      </c>
      <c r="O144" s="67"/>
      <c r="P144" s="185">
        <f>O144*H144</f>
        <v>0</v>
      </c>
      <c r="Q144" s="185">
        <v>0</v>
      </c>
      <c r="R144" s="185">
        <f>Q144*H144</f>
        <v>0</v>
      </c>
      <c r="S144" s="185">
        <v>0</v>
      </c>
      <c r="T144" s="18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130</v>
      </c>
      <c r="AT144" s="187" t="s">
        <v>125</v>
      </c>
      <c r="AU144" s="187" t="s">
        <v>82</v>
      </c>
      <c r="AY144" s="20" t="s">
        <v>122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20" t="s">
        <v>80</v>
      </c>
      <c r="BK144" s="188">
        <f>ROUND(I144*H144,2)</f>
        <v>0</v>
      </c>
      <c r="BL144" s="20" t="s">
        <v>130</v>
      </c>
      <c r="BM144" s="187" t="s">
        <v>188</v>
      </c>
    </row>
    <row r="145" spans="1:65" s="2" customFormat="1" ht="11.25">
      <c r="A145" s="37"/>
      <c r="B145" s="38"/>
      <c r="C145" s="39"/>
      <c r="D145" s="189" t="s">
        <v>132</v>
      </c>
      <c r="E145" s="39"/>
      <c r="F145" s="190" t="s">
        <v>189</v>
      </c>
      <c r="G145" s="39"/>
      <c r="H145" s="39"/>
      <c r="I145" s="191"/>
      <c r="J145" s="39"/>
      <c r="K145" s="39"/>
      <c r="L145" s="42"/>
      <c r="M145" s="192"/>
      <c r="N145" s="193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132</v>
      </c>
      <c r="AU145" s="20" t="s">
        <v>82</v>
      </c>
    </row>
    <row r="146" spans="1:65" s="14" customFormat="1" ht="11.25">
      <c r="B146" s="205"/>
      <c r="C146" s="206"/>
      <c r="D146" s="196" t="s">
        <v>134</v>
      </c>
      <c r="E146" s="207" t="s">
        <v>19</v>
      </c>
      <c r="F146" s="208" t="s">
        <v>190</v>
      </c>
      <c r="G146" s="206"/>
      <c r="H146" s="209">
        <v>686.28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134</v>
      </c>
      <c r="AU146" s="215" t="s">
        <v>82</v>
      </c>
      <c r="AV146" s="14" t="s">
        <v>82</v>
      </c>
      <c r="AW146" s="14" t="s">
        <v>33</v>
      </c>
      <c r="AX146" s="14" t="s">
        <v>80</v>
      </c>
      <c r="AY146" s="215" t="s">
        <v>122</v>
      </c>
    </row>
    <row r="147" spans="1:65" s="2" customFormat="1" ht="16.5" customHeight="1">
      <c r="A147" s="37"/>
      <c r="B147" s="38"/>
      <c r="C147" s="176" t="s">
        <v>191</v>
      </c>
      <c r="D147" s="176" t="s">
        <v>125</v>
      </c>
      <c r="E147" s="177" t="s">
        <v>192</v>
      </c>
      <c r="F147" s="178" t="s">
        <v>193</v>
      </c>
      <c r="G147" s="179" t="s">
        <v>128</v>
      </c>
      <c r="H147" s="180">
        <v>343.14</v>
      </c>
      <c r="I147" s="181"/>
      <c r="J147" s="182">
        <f>ROUND(I147*H147,2)</f>
        <v>0</v>
      </c>
      <c r="K147" s="178" t="s">
        <v>129</v>
      </c>
      <c r="L147" s="42"/>
      <c r="M147" s="183" t="s">
        <v>19</v>
      </c>
      <c r="N147" s="184" t="s">
        <v>43</v>
      </c>
      <c r="O147" s="67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130</v>
      </c>
      <c r="AT147" s="187" t="s">
        <v>125</v>
      </c>
      <c r="AU147" s="187" t="s">
        <v>82</v>
      </c>
      <c r="AY147" s="20" t="s">
        <v>122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0" t="s">
        <v>80</v>
      </c>
      <c r="BK147" s="188">
        <f>ROUND(I147*H147,2)</f>
        <v>0</v>
      </c>
      <c r="BL147" s="20" t="s">
        <v>130</v>
      </c>
      <c r="BM147" s="187" t="s">
        <v>194</v>
      </c>
    </row>
    <row r="148" spans="1:65" s="2" customFormat="1" ht="11.25">
      <c r="A148" s="37"/>
      <c r="B148" s="38"/>
      <c r="C148" s="39"/>
      <c r="D148" s="189" t="s">
        <v>132</v>
      </c>
      <c r="E148" s="39"/>
      <c r="F148" s="190" t="s">
        <v>195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132</v>
      </c>
      <c r="AU148" s="20" t="s">
        <v>82</v>
      </c>
    </row>
    <row r="149" spans="1:65" s="13" customFormat="1" ht="11.25">
      <c r="B149" s="194"/>
      <c r="C149" s="195"/>
      <c r="D149" s="196" t="s">
        <v>134</v>
      </c>
      <c r="E149" s="197" t="s">
        <v>19</v>
      </c>
      <c r="F149" s="198" t="s">
        <v>196</v>
      </c>
      <c r="G149" s="195"/>
      <c r="H149" s="197" t="s">
        <v>19</v>
      </c>
      <c r="I149" s="199"/>
      <c r="J149" s="195"/>
      <c r="K149" s="195"/>
      <c r="L149" s="200"/>
      <c r="M149" s="201"/>
      <c r="N149" s="202"/>
      <c r="O149" s="202"/>
      <c r="P149" s="202"/>
      <c r="Q149" s="202"/>
      <c r="R149" s="202"/>
      <c r="S149" s="202"/>
      <c r="T149" s="203"/>
      <c r="AT149" s="204" t="s">
        <v>134</v>
      </c>
      <c r="AU149" s="204" t="s">
        <v>82</v>
      </c>
      <c r="AV149" s="13" t="s">
        <v>80</v>
      </c>
      <c r="AW149" s="13" t="s">
        <v>33</v>
      </c>
      <c r="AX149" s="13" t="s">
        <v>72</v>
      </c>
      <c r="AY149" s="204" t="s">
        <v>122</v>
      </c>
    </row>
    <row r="150" spans="1:65" s="13" customFormat="1" ht="11.25">
      <c r="B150" s="194"/>
      <c r="C150" s="195"/>
      <c r="D150" s="196" t="s">
        <v>134</v>
      </c>
      <c r="E150" s="197" t="s">
        <v>19</v>
      </c>
      <c r="F150" s="198" t="s">
        <v>175</v>
      </c>
      <c r="G150" s="195"/>
      <c r="H150" s="197" t="s">
        <v>19</v>
      </c>
      <c r="I150" s="199"/>
      <c r="J150" s="195"/>
      <c r="K150" s="195"/>
      <c r="L150" s="200"/>
      <c r="M150" s="201"/>
      <c r="N150" s="202"/>
      <c r="O150" s="202"/>
      <c r="P150" s="202"/>
      <c r="Q150" s="202"/>
      <c r="R150" s="202"/>
      <c r="S150" s="202"/>
      <c r="T150" s="203"/>
      <c r="AT150" s="204" t="s">
        <v>134</v>
      </c>
      <c r="AU150" s="204" t="s">
        <v>82</v>
      </c>
      <c r="AV150" s="13" t="s">
        <v>80</v>
      </c>
      <c r="AW150" s="13" t="s">
        <v>33</v>
      </c>
      <c r="AX150" s="13" t="s">
        <v>72</v>
      </c>
      <c r="AY150" s="204" t="s">
        <v>122</v>
      </c>
    </row>
    <row r="151" spans="1:65" s="14" customFormat="1" ht="11.25">
      <c r="B151" s="205"/>
      <c r="C151" s="206"/>
      <c r="D151" s="196" t="s">
        <v>134</v>
      </c>
      <c r="E151" s="207" t="s">
        <v>19</v>
      </c>
      <c r="F151" s="208" t="s">
        <v>176</v>
      </c>
      <c r="G151" s="206"/>
      <c r="H151" s="209">
        <v>324.33999999999997</v>
      </c>
      <c r="I151" s="210"/>
      <c r="J151" s="206"/>
      <c r="K151" s="206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134</v>
      </c>
      <c r="AU151" s="215" t="s">
        <v>82</v>
      </c>
      <c r="AV151" s="14" t="s">
        <v>82</v>
      </c>
      <c r="AW151" s="14" t="s">
        <v>33</v>
      </c>
      <c r="AX151" s="14" t="s">
        <v>72</v>
      </c>
      <c r="AY151" s="215" t="s">
        <v>122</v>
      </c>
    </row>
    <row r="152" spans="1:65" s="13" customFormat="1" ht="11.25">
      <c r="B152" s="194"/>
      <c r="C152" s="195"/>
      <c r="D152" s="196" t="s">
        <v>134</v>
      </c>
      <c r="E152" s="197" t="s">
        <v>19</v>
      </c>
      <c r="F152" s="198" t="s">
        <v>177</v>
      </c>
      <c r="G152" s="195"/>
      <c r="H152" s="197" t="s">
        <v>19</v>
      </c>
      <c r="I152" s="199"/>
      <c r="J152" s="195"/>
      <c r="K152" s="195"/>
      <c r="L152" s="200"/>
      <c r="M152" s="201"/>
      <c r="N152" s="202"/>
      <c r="O152" s="202"/>
      <c r="P152" s="202"/>
      <c r="Q152" s="202"/>
      <c r="R152" s="202"/>
      <c r="S152" s="202"/>
      <c r="T152" s="203"/>
      <c r="AT152" s="204" t="s">
        <v>134</v>
      </c>
      <c r="AU152" s="204" t="s">
        <v>82</v>
      </c>
      <c r="AV152" s="13" t="s">
        <v>80</v>
      </c>
      <c r="AW152" s="13" t="s">
        <v>33</v>
      </c>
      <c r="AX152" s="13" t="s">
        <v>72</v>
      </c>
      <c r="AY152" s="204" t="s">
        <v>122</v>
      </c>
    </row>
    <row r="153" spans="1:65" s="14" customFormat="1" ht="11.25">
      <c r="B153" s="205"/>
      <c r="C153" s="206"/>
      <c r="D153" s="196" t="s">
        <v>134</v>
      </c>
      <c r="E153" s="207" t="s">
        <v>19</v>
      </c>
      <c r="F153" s="208" t="s">
        <v>178</v>
      </c>
      <c r="G153" s="206"/>
      <c r="H153" s="209">
        <v>18.8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134</v>
      </c>
      <c r="AU153" s="215" t="s">
        <v>82</v>
      </c>
      <c r="AV153" s="14" t="s">
        <v>82</v>
      </c>
      <c r="AW153" s="14" t="s">
        <v>33</v>
      </c>
      <c r="AX153" s="14" t="s">
        <v>72</v>
      </c>
      <c r="AY153" s="215" t="s">
        <v>122</v>
      </c>
    </row>
    <row r="154" spans="1:65" s="16" customFormat="1" ht="11.25">
      <c r="B154" s="227"/>
      <c r="C154" s="228"/>
      <c r="D154" s="196" t="s">
        <v>134</v>
      </c>
      <c r="E154" s="229" t="s">
        <v>19</v>
      </c>
      <c r="F154" s="230" t="s">
        <v>162</v>
      </c>
      <c r="G154" s="228"/>
      <c r="H154" s="231">
        <v>343.14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AT154" s="237" t="s">
        <v>134</v>
      </c>
      <c r="AU154" s="237" t="s">
        <v>82</v>
      </c>
      <c r="AV154" s="16" t="s">
        <v>130</v>
      </c>
      <c r="AW154" s="16" t="s">
        <v>33</v>
      </c>
      <c r="AX154" s="16" t="s">
        <v>80</v>
      </c>
      <c r="AY154" s="237" t="s">
        <v>122</v>
      </c>
    </row>
    <row r="155" spans="1:65" s="2" customFormat="1" ht="24.2" customHeight="1">
      <c r="A155" s="37"/>
      <c r="B155" s="38"/>
      <c r="C155" s="176" t="s">
        <v>197</v>
      </c>
      <c r="D155" s="176" t="s">
        <v>125</v>
      </c>
      <c r="E155" s="177" t="s">
        <v>198</v>
      </c>
      <c r="F155" s="178" t="s">
        <v>199</v>
      </c>
      <c r="G155" s="179" t="s">
        <v>128</v>
      </c>
      <c r="H155" s="180">
        <v>478.35599999999999</v>
      </c>
      <c r="I155" s="181"/>
      <c r="J155" s="182">
        <f>ROUND(I155*H155,2)</f>
        <v>0</v>
      </c>
      <c r="K155" s="178" t="s">
        <v>129</v>
      </c>
      <c r="L155" s="42"/>
      <c r="M155" s="183" t="s">
        <v>19</v>
      </c>
      <c r="N155" s="184" t="s">
        <v>43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5.0999999999999997E-2</v>
      </c>
      <c r="T155" s="186">
        <f>S155*H155</f>
        <v>24.396155999999998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130</v>
      </c>
      <c r="AT155" s="187" t="s">
        <v>125</v>
      </c>
      <c r="AU155" s="187" t="s">
        <v>82</v>
      </c>
      <c r="AY155" s="20" t="s">
        <v>122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80</v>
      </c>
      <c r="BK155" s="188">
        <f>ROUND(I155*H155,2)</f>
        <v>0</v>
      </c>
      <c r="BL155" s="20" t="s">
        <v>130</v>
      </c>
      <c r="BM155" s="187" t="s">
        <v>200</v>
      </c>
    </row>
    <row r="156" spans="1:65" s="2" customFormat="1" ht="11.25">
      <c r="A156" s="37"/>
      <c r="B156" s="38"/>
      <c r="C156" s="39"/>
      <c r="D156" s="189" t="s">
        <v>132</v>
      </c>
      <c r="E156" s="39"/>
      <c r="F156" s="190" t="s">
        <v>201</v>
      </c>
      <c r="G156" s="39"/>
      <c r="H156" s="39"/>
      <c r="I156" s="191"/>
      <c r="J156" s="39"/>
      <c r="K156" s="39"/>
      <c r="L156" s="42"/>
      <c r="M156" s="192"/>
      <c r="N156" s="193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132</v>
      </c>
      <c r="AU156" s="20" t="s">
        <v>82</v>
      </c>
    </row>
    <row r="157" spans="1:65" s="13" customFormat="1" ht="11.25">
      <c r="B157" s="194"/>
      <c r="C157" s="195"/>
      <c r="D157" s="196" t="s">
        <v>134</v>
      </c>
      <c r="E157" s="197" t="s">
        <v>19</v>
      </c>
      <c r="F157" s="198" t="s">
        <v>135</v>
      </c>
      <c r="G157" s="195"/>
      <c r="H157" s="197" t="s">
        <v>19</v>
      </c>
      <c r="I157" s="199"/>
      <c r="J157" s="195"/>
      <c r="K157" s="195"/>
      <c r="L157" s="200"/>
      <c r="M157" s="201"/>
      <c r="N157" s="202"/>
      <c r="O157" s="202"/>
      <c r="P157" s="202"/>
      <c r="Q157" s="202"/>
      <c r="R157" s="202"/>
      <c r="S157" s="202"/>
      <c r="T157" s="203"/>
      <c r="AT157" s="204" t="s">
        <v>134</v>
      </c>
      <c r="AU157" s="204" t="s">
        <v>82</v>
      </c>
      <c r="AV157" s="13" t="s">
        <v>80</v>
      </c>
      <c r="AW157" s="13" t="s">
        <v>33</v>
      </c>
      <c r="AX157" s="13" t="s">
        <v>72</v>
      </c>
      <c r="AY157" s="204" t="s">
        <v>122</v>
      </c>
    </row>
    <row r="158" spans="1:65" s="14" customFormat="1" ht="11.25">
      <c r="B158" s="205"/>
      <c r="C158" s="206"/>
      <c r="D158" s="196" t="s">
        <v>134</v>
      </c>
      <c r="E158" s="207" t="s">
        <v>19</v>
      </c>
      <c r="F158" s="208" t="s">
        <v>136</v>
      </c>
      <c r="G158" s="206"/>
      <c r="H158" s="209">
        <v>89.513999999999996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134</v>
      </c>
      <c r="AU158" s="215" t="s">
        <v>82</v>
      </c>
      <c r="AV158" s="14" t="s">
        <v>82</v>
      </c>
      <c r="AW158" s="14" t="s">
        <v>33</v>
      </c>
      <c r="AX158" s="14" t="s">
        <v>72</v>
      </c>
      <c r="AY158" s="215" t="s">
        <v>122</v>
      </c>
    </row>
    <row r="159" spans="1:65" s="14" customFormat="1" ht="22.5">
      <c r="B159" s="205"/>
      <c r="C159" s="206"/>
      <c r="D159" s="196" t="s">
        <v>134</v>
      </c>
      <c r="E159" s="207" t="s">
        <v>19</v>
      </c>
      <c r="F159" s="208" t="s">
        <v>137</v>
      </c>
      <c r="G159" s="206"/>
      <c r="H159" s="209">
        <v>69.426000000000002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134</v>
      </c>
      <c r="AU159" s="215" t="s">
        <v>82</v>
      </c>
      <c r="AV159" s="14" t="s">
        <v>82</v>
      </c>
      <c r="AW159" s="14" t="s">
        <v>33</v>
      </c>
      <c r="AX159" s="14" t="s">
        <v>72</v>
      </c>
      <c r="AY159" s="215" t="s">
        <v>122</v>
      </c>
    </row>
    <row r="160" spans="1:65" s="14" customFormat="1" ht="11.25">
      <c r="B160" s="205"/>
      <c r="C160" s="206"/>
      <c r="D160" s="196" t="s">
        <v>134</v>
      </c>
      <c r="E160" s="207" t="s">
        <v>19</v>
      </c>
      <c r="F160" s="208" t="s">
        <v>138</v>
      </c>
      <c r="G160" s="206"/>
      <c r="H160" s="209">
        <v>92.07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134</v>
      </c>
      <c r="AU160" s="215" t="s">
        <v>82</v>
      </c>
      <c r="AV160" s="14" t="s">
        <v>82</v>
      </c>
      <c r="AW160" s="14" t="s">
        <v>33</v>
      </c>
      <c r="AX160" s="14" t="s">
        <v>72</v>
      </c>
      <c r="AY160" s="215" t="s">
        <v>122</v>
      </c>
    </row>
    <row r="161" spans="2:51" s="14" customFormat="1" ht="22.5">
      <c r="B161" s="205"/>
      <c r="C161" s="206"/>
      <c r="D161" s="196" t="s">
        <v>134</v>
      </c>
      <c r="E161" s="207" t="s">
        <v>19</v>
      </c>
      <c r="F161" s="208" t="s">
        <v>139</v>
      </c>
      <c r="G161" s="206"/>
      <c r="H161" s="209">
        <v>59.777999999999999</v>
      </c>
      <c r="I161" s="210"/>
      <c r="J161" s="206"/>
      <c r="K161" s="206"/>
      <c r="L161" s="211"/>
      <c r="M161" s="212"/>
      <c r="N161" s="213"/>
      <c r="O161" s="213"/>
      <c r="P161" s="213"/>
      <c r="Q161" s="213"/>
      <c r="R161" s="213"/>
      <c r="S161" s="213"/>
      <c r="T161" s="214"/>
      <c r="AT161" s="215" t="s">
        <v>134</v>
      </c>
      <c r="AU161" s="215" t="s">
        <v>82</v>
      </c>
      <c r="AV161" s="14" t="s">
        <v>82</v>
      </c>
      <c r="AW161" s="14" t="s">
        <v>33</v>
      </c>
      <c r="AX161" s="14" t="s">
        <v>72</v>
      </c>
      <c r="AY161" s="215" t="s">
        <v>122</v>
      </c>
    </row>
    <row r="162" spans="2:51" s="14" customFormat="1" ht="11.25">
      <c r="B162" s="205"/>
      <c r="C162" s="206"/>
      <c r="D162" s="196" t="s">
        <v>134</v>
      </c>
      <c r="E162" s="207" t="s">
        <v>19</v>
      </c>
      <c r="F162" s="208" t="s">
        <v>140</v>
      </c>
      <c r="G162" s="206"/>
      <c r="H162" s="209">
        <v>110.80800000000001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134</v>
      </c>
      <c r="AU162" s="215" t="s">
        <v>82</v>
      </c>
      <c r="AV162" s="14" t="s">
        <v>82</v>
      </c>
      <c r="AW162" s="14" t="s">
        <v>33</v>
      </c>
      <c r="AX162" s="14" t="s">
        <v>72</v>
      </c>
      <c r="AY162" s="215" t="s">
        <v>122</v>
      </c>
    </row>
    <row r="163" spans="2:51" s="14" customFormat="1" ht="11.25">
      <c r="B163" s="205"/>
      <c r="C163" s="206"/>
      <c r="D163" s="196" t="s">
        <v>134</v>
      </c>
      <c r="E163" s="207" t="s">
        <v>19</v>
      </c>
      <c r="F163" s="208" t="s">
        <v>141</v>
      </c>
      <c r="G163" s="206"/>
      <c r="H163" s="209">
        <v>-1.833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134</v>
      </c>
      <c r="AU163" s="215" t="s">
        <v>82</v>
      </c>
      <c r="AV163" s="14" t="s">
        <v>82</v>
      </c>
      <c r="AW163" s="14" t="s">
        <v>33</v>
      </c>
      <c r="AX163" s="14" t="s">
        <v>72</v>
      </c>
      <c r="AY163" s="215" t="s">
        <v>122</v>
      </c>
    </row>
    <row r="164" spans="2:51" s="14" customFormat="1" ht="11.25">
      <c r="B164" s="205"/>
      <c r="C164" s="206"/>
      <c r="D164" s="196" t="s">
        <v>134</v>
      </c>
      <c r="E164" s="207" t="s">
        <v>19</v>
      </c>
      <c r="F164" s="208" t="s">
        <v>142</v>
      </c>
      <c r="G164" s="206"/>
      <c r="H164" s="209">
        <v>-3.8719999999999999</v>
      </c>
      <c r="I164" s="210"/>
      <c r="J164" s="206"/>
      <c r="K164" s="206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134</v>
      </c>
      <c r="AU164" s="215" t="s">
        <v>82</v>
      </c>
      <c r="AV164" s="14" t="s">
        <v>82</v>
      </c>
      <c r="AW164" s="14" t="s">
        <v>33</v>
      </c>
      <c r="AX164" s="14" t="s">
        <v>72</v>
      </c>
      <c r="AY164" s="215" t="s">
        <v>122</v>
      </c>
    </row>
    <row r="165" spans="2:51" s="14" customFormat="1" ht="11.25">
      <c r="B165" s="205"/>
      <c r="C165" s="206"/>
      <c r="D165" s="196" t="s">
        <v>134</v>
      </c>
      <c r="E165" s="207" t="s">
        <v>19</v>
      </c>
      <c r="F165" s="208" t="s">
        <v>143</v>
      </c>
      <c r="G165" s="206"/>
      <c r="H165" s="209">
        <v>-1.841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134</v>
      </c>
      <c r="AU165" s="215" t="s">
        <v>82</v>
      </c>
      <c r="AV165" s="14" t="s">
        <v>82</v>
      </c>
      <c r="AW165" s="14" t="s">
        <v>33</v>
      </c>
      <c r="AX165" s="14" t="s">
        <v>72</v>
      </c>
      <c r="AY165" s="215" t="s">
        <v>122</v>
      </c>
    </row>
    <row r="166" spans="2:51" s="14" customFormat="1" ht="11.25">
      <c r="B166" s="205"/>
      <c r="C166" s="206"/>
      <c r="D166" s="196" t="s">
        <v>134</v>
      </c>
      <c r="E166" s="207" t="s">
        <v>19</v>
      </c>
      <c r="F166" s="208" t="s">
        <v>144</v>
      </c>
      <c r="G166" s="206"/>
      <c r="H166" s="209">
        <v>-1.9590000000000001</v>
      </c>
      <c r="I166" s="210"/>
      <c r="J166" s="206"/>
      <c r="K166" s="206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134</v>
      </c>
      <c r="AU166" s="215" t="s">
        <v>82</v>
      </c>
      <c r="AV166" s="14" t="s">
        <v>82</v>
      </c>
      <c r="AW166" s="14" t="s">
        <v>33</v>
      </c>
      <c r="AX166" s="14" t="s">
        <v>72</v>
      </c>
      <c r="AY166" s="215" t="s">
        <v>122</v>
      </c>
    </row>
    <row r="167" spans="2:51" s="14" customFormat="1" ht="11.25">
      <c r="B167" s="205"/>
      <c r="C167" s="206"/>
      <c r="D167" s="196" t="s">
        <v>134</v>
      </c>
      <c r="E167" s="207" t="s">
        <v>19</v>
      </c>
      <c r="F167" s="208" t="s">
        <v>145</v>
      </c>
      <c r="G167" s="206"/>
      <c r="H167" s="209">
        <v>-0.6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134</v>
      </c>
      <c r="AU167" s="215" t="s">
        <v>82</v>
      </c>
      <c r="AV167" s="14" t="s">
        <v>82</v>
      </c>
      <c r="AW167" s="14" t="s">
        <v>33</v>
      </c>
      <c r="AX167" s="14" t="s">
        <v>72</v>
      </c>
      <c r="AY167" s="215" t="s">
        <v>122</v>
      </c>
    </row>
    <row r="168" spans="2:51" s="14" customFormat="1" ht="11.25">
      <c r="B168" s="205"/>
      <c r="C168" s="206"/>
      <c r="D168" s="196" t="s">
        <v>134</v>
      </c>
      <c r="E168" s="207" t="s">
        <v>19</v>
      </c>
      <c r="F168" s="208" t="s">
        <v>146</v>
      </c>
      <c r="G168" s="206"/>
      <c r="H168" s="209">
        <v>-1.1439999999999999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134</v>
      </c>
      <c r="AU168" s="215" t="s">
        <v>82</v>
      </c>
      <c r="AV168" s="14" t="s">
        <v>82</v>
      </c>
      <c r="AW168" s="14" t="s">
        <v>33</v>
      </c>
      <c r="AX168" s="14" t="s">
        <v>72</v>
      </c>
      <c r="AY168" s="215" t="s">
        <v>122</v>
      </c>
    </row>
    <row r="169" spans="2:51" s="14" customFormat="1" ht="11.25">
      <c r="B169" s="205"/>
      <c r="C169" s="206"/>
      <c r="D169" s="196" t="s">
        <v>134</v>
      </c>
      <c r="E169" s="207" t="s">
        <v>19</v>
      </c>
      <c r="F169" s="208" t="s">
        <v>147</v>
      </c>
      <c r="G169" s="206"/>
      <c r="H169" s="209">
        <v>0.50600000000000001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134</v>
      </c>
      <c r="AU169" s="215" t="s">
        <v>82</v>
      </c>
      <c r="AV169" s="14" t="s">
        <v>82</v>
      </c>
      <c r="AW169" s="14" t="s">
        <v>33</v>
      </c>
      <c r="AX169" s="14" t="s">
        <v>72</v>
      </c>
      <c r="AY169" s="215" t="s">
        <v>122</v>
      </c>
    </row>
    <row r="170" spans="2:51" s="14" customFormat="1" ht="11.25">
      <c r="B170" s="205"/>
      <c r="C170" s="206"/>
      <c r="D170" s="196" t="s">
        <v>134</v>
      </c>
      <c r="E170" s="207" t="s">
        <v>19</v>
      </c>
      <c r="F170" s="208" t="s">
        <v>148</v>
      </c>
      <c r="G170" s="206"/>
      <c r="H170" s="209">
        <v>0.83199999999999996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134</v>
      </c>
      <c r="AU170" s="215" t="s">
        <v>82</v>
      </c>
      <c r="AV170" s="14" t="s">
        <v>82</v>
      </c>
      <c r="AW170" s="14" t="s">
        <v>33</v>
      </c>
      <c r="AX170" s="14" t="s">
        <v>72</v>
      </c>
      <c r="AY170" s="215" t="s">
        <v>122</v>
      </c>
    </row>
    <row r="171" spans="2:51" s="14" customFormat="1" ht="11.25">
      <c r="B171" s="205"/>
      <c r="C171" s="206"/>
      <c r="D171" s="196" t="s">
        <v>134</v>
      </c>
      <c r="E171" s="207" t="s">
        <v>19</v>
      </c>
      <c r="F171" s="208" t="s">
        <v>149</v>
      </c>
      <c r="G171" s="206"/>
      <c r="H171" s="209">
        <v>0.39</v>
      </c>
      <c r="I171" s="210"/>
      <c r="J171" s="206"/>
      <c r="K171" s="206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134</v>
      </c>
      <c r="AU171" s="215" t="s">
        <v>82</v>
      </c>
      <c r="AV171" s="14" t="s">
        <v>82</v>
      </c>
      <c r="AW171" s="14" t="s">
        <v>33</v>
      </c>
      <c r="AX171" s="14" t="s">
        <v>72</v>
      </c>
      <c r="AY171" s="215" t="s">
        <v>122</v>
      </c>
    </row>
    <row r="172" spans="2:51" s="14" customFormat="1" ht="11.25">
      <c r="B172" s="205"/>
      <c r="C172" s="206"/>
      <c r="D172" s="196" t="s">
        <v>134</v>
      </c>
      <c r="E172" s="207" t="s">
        <v>19</v>
      </c>
      <c r="F172" s="208" t="s">
        <v>150</v>
      </c>
      <c r="G172" s="206"/>
      <c r="H172" s="209">
        <v>0.498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134</v>
      </c>
      <c r="AU172" s="215" t="s">
        <v>82</v>
      </c>
      <c r="AV172" s="14" t="s">
        <v>82</v>
      </c>
      <c r="AW172" s="14" t="s">
        <v>33</v>
      </c>
      <c r="AX172" s="14" t="s">
        <v>72</v>
      </c>
      <c r="AY172" s="215" t="s">
        <v>122</v>
      </c>
    </row>
    <row r="173" spans="2:51" s="14" customFormat="1" ht="11.25">
      <c r="B173" s="205"/>
      <c r="C173" s="206"/>
      <c r="D173" s="196" t="s">
        <v>134</v>
      </c>
      <c r="E173" s="207" t="s">
        <v>19</v>
      </c>
      <c r="F173" s="208" t="s">
        <v>151</v>
      </c>
      <c r="G173" s="206"/>
      <c r="H173" s="209">
        <v>0.55800000000000005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134</v>
      </c>
      <c r="AU173" s="215" t="s">
        <v>82</v>
      </c>
      <c r="AV173" s="14" t="s">
        <v>82</v>
      </c>
      <c r="AW173" s="14" t="s">
        <v>33</v>
      </c>
      <c r="AX173" s="14" t="s">
        <v>72</v>
      </c>
      <c r="AY173" s="215" t="s">
        <v>122</v>
      </c>
    </row>
    <row r="174" spans="2:51" s="15" customFormat="1" ht="11.25">
      <c r="B174" s="216"/>
      <c r="C174" s="217"/>
      <c r="D174" s="196" t="s">
        <v>134</v>
      </c>
      <c r="E174" s="218" t="s">
        <v>19</v>
      </c>
      <c r="F174" s="219" t="s">
        <v>152</v>
      </c>
      <c r="G174" s="217"/>
      <c r="H174" s="220">
        <v>413.13099999999986</v>
      </c>
      <c r="I174" s="221"/>
      <c r="J174" s="217"/>
      <c r="K174" s="217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134</v>
      </c>
      <c r="AU174" s="226" t="s">
        <v>82</v>
      </c>
      <c r="AV174" s="15" t="s">
        <v>153</v>
      </c>
      <c r="AW174" s="15" t="s">
        <v>33</v>
      </c>
      <c r="AX174" s="15" t="s">
        <v>72</v>
      </c>
      <c r="AY174" s="226" t="s">
        <v>122</v>
      </c>
    </row>
    <row r="175" spans="2:51" s="13" customFormat="1" ht="11.25">
      <c r="B175" s="194"/>
      <c r="C175" s="195"/>
      <c r="D175" s="196" t="s">
        <v>134</v>
      </c>
      <c r="E175" s="197" t="s">
        <v>19</v>
      </c>
      <c r="F175" s="198" t="s">
        <v>154</v>
      </c>
      <c r="G175" s="195"/>
      <c r="H175" s="197" t="s">
        <v>19</v>
      </c>
      <c r="I175" s="199"/>
      <c r="J175" s="195"/>
      <c r="K175" s="195"/>
      <c r="L175" s="200"/>
      <c r="M175" s="201"/>
      <c r="N175" s="202"/>
      <c r="O175" s="202"/>
      <c r="P175" s="202"/>
      <c r="Q175" s="202"/>
      <c r="R175" s="202"/>
      <c r="S175" s="202"/>
      <c r="T175" s="203"/>
      <c r="AT175" s="204" t="s">
        <v>134</v>
      </c>
      <c r="AU175" s="204" t="s">
        <v>82</v>
      </c>
      <c r="AV175" s="13" t="s">
        <v>80</v>
      </c>
      <c r="AW175" s="13" t="s">
        <v>33</v>
      </c>
      <c r="AX175" s="13" t="s">
        <v>72</v>
      </c>
      <c r="AY175" s="204" t="s">
        <v>122</v>
      </c>
    </row>
    <row r="176" spans="2:51" s="14" customFormat="1" ht="11.25">
      <c r="B176" s="205"/>
      <c r="C176" s="206"/>
      <c r="D176" s="196" t="s">
        <v>134</v>
      </c>
      <c r="E176" s="207" t="s">
        <v>19</v>
      </c>
      <c r="F176" s="208" t="s">
        <v>155</v>
      </c>
      <c r="G176" s="206"/>
      <c r="H176" s="209">
        <v>66.816000000000003</v>
      </c>
      <c r="I176" s="210"/>
      <c r="J176" s="206"/>
      <c r="K176" s="206"/>
      <c r="L176" s="211"/>
      <c r="M176" s="212"/>
      <c r="N176" s="213"/>
      <c r="O176" s="213"/>
      <c r="P176" s="213"/>
      <c r="Q176" s="213"/>
      <c r="R176" s="213"/>
      <c r="S176" s="213"/>
      <c r="T176" s="214"/>
      <c r="AT176" s="215" t="s">
        <v>134</v>
      </c>
      <c r="AU176" s="215" t="s">
        <v>82</v>
      </c>
      <c r="AV176" s="14" t="s">
        <v>82</v>
      </c>
      <c r="AW176" s="14" t="s">
        <v>33</v>
      </c>
      <c r="AX176" s="14" t="s">
        <v>72</v>
      </c>
      <c r="AY176" s="215" t="s">
        <v>122</v>
      </c>
    </row>
    <row r="177" spans="1:65" s="14" customFormat="1" ht="11.25">
      <c r="B177" s="205"/>
      <c r="C177" s="206"/>
      <c r="D177" s="196" t="s">
        <v>134</v>
      </c>
      <c r="E177" s="207" t="s">
        <v>19</v>
      </c>
      <c r="F177" s="208" t="s">
        <v>156</v>
      </c>
      <c r="G177" s="206"/>
      <c r="H177" s="209">
        <v>-1.5840000000000001</v>
      </c>
      <c r="I177" s="210"/>
      <c r="J177" s="206"/>
      <c r="K177" s="206"/>
      <c r="L177" s="211"/>
      <c r="M177" s="212"/>
      <c r="N177" s="213"/>
      <c r="O177" s="213"/>
      <c r="P177" s="213"/>
      <c r="Q177" s="213"/>
      <c r="R177" s="213"/>
      <c r="S177" s="213"/>
      <c r="T177" s="214"/>
      <c r="AT177" s="215" t="s">
        <v>134</v>
      </c>
      <c r="AU177" s="215" t="s">
        <v>82</v>
      </c>
      <c r="AV177" s="14" t="s">
        <v>82</v>
      </c>
      <c r="AW177" s="14" t="s">
        <v>33</v>
      </c>
      <c r="AX177" s="14" t="s">
        <v>72</v>
      </c>
      <c r="AY177" s="215" t="s">
        <v>122</v>
      </c>
    </row>
    <row r="178" spans="1:65" s="14" customFormat="1" ht="11.25">
      <c r="B178" s="205"/>
      <c r="C178" s="206"/>
      <c r="D178" s="196" t="s">
        <v>134</v>
      </c>
      <c r="E178" s="207" t="s">
        <v>19</v>
      </c>
      <c r="F178" s="208" t="s">
        <v>157</v>
      </c>
      <c r="G178" s="206"/>
      <c r="H178" s="209">
        <v>-0.19800000000000001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134</v>
      </c>
      <c r="AU178" s="215" t="s">
        <v>82</v>
      </c>
      <c r="AV178" s="14" t="s">
        <v>82</v>
      </c>
      <c r="AW178" s="14" t="s">
        <v>33</v>
      </c>
      <c r="AX178" s="14" t="s">
        <v>72</v>
      </c>
      <c r="AY178" s="215" t="s">
        <v>122</v>
      </c>
    </row>
    <row r="179" spans="1:65" s="14" customFormat="1" ht="11.25">
      <c r="B179" s="205"/>
      <c r="C179" s="206"/>
      <c r="D179" s="196" t="s">
        <v>134</v>
      </c>
      <c r="E179" s="207" t="s">
        <v>19</v>
      </c>
      <c r="F179" s="208" t="s">
        <v>158</v>
      </c>
      <c r="G179" s="206"/>
      <c r="H179" s="209">
        <v>-1.3069999999999999</v>
      </c>
      <c r="I179" s="210"/>
      <c r="J179" s="206"/>
      <c r="K179" s="206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134</v>
      </c>
      <c r="AU179" s="215" t="s">
        <v>82</v>
      </c>
      <c r="AV179" s="14" t="s">
        <v>82</v>
      </c>
      <c r="AW179" s="14" t="s">
        <v>33</v>
      </c>
      <c r="AX179" s="14" t="s">
        <v>72</v>
      </c>
      <c r="AY179" s="215" t="s">
        <v>122</v>
      </c>
    </row>
    <row r="180" spans="1:65" s="14" customFormat="1" ht="11.25">
      <c r="B180" s="205"/>
      <c r="C180" s="206"/>
      <c r="D180" s="196" t="s">
        <v>134</v>
      </c>
      <c r="E180" s="207" t="s">
        <v>19</v>
      </c>
      <c r="F180" s="208" t="s">
        <v>159</v>
      </c>
      <c r="G180" s="206"/>
      <c r="H180" s="209">
        <v>0.76800000000000002</v>
      </c>
      <c r="I180" s="210"/>
      <c r="J180" s="206"/>
      <c r="K180" s="206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134</v>
      </c>
      <c r="AU180" s="215" t="s">
        <v>82</v>
      </c>
      <c r="AV180" s="14" t="s">
        <v>82</v>
      </c>
      <c r="AW180" s="14" t="s">
        <v>33</v>
      </c>
      <c r="AX180" s="14" t="s">
        <v>72</v>
      </c>
      <c r="AY180" s="215" t="s">
        <v>122</v>
      </c>
    </row>
    <row r="181" spans="1:65" s="14" customFormat="1" ht="11.25">
      <c r="B181" s="205"/>
      <c r="C181" s="206"/>
      <c r="D181" s="196" t="s">
        <v>134</v>
      </c>
      <c r="E181" s="207" t="s">
        <v>19</v>
      </c>
      <c r="F181" s="208" t="s">
        <v>160</v>
      </c>
      <c r="G181" s="206"/>
      <c r="H181" s="209">
        <v>9.6000000000000002E-2</v>
      </c>
      <c r="I181" s="210"/>
      <c r="J181" s="206"/>
      <c r="K181" s="206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134</v>
      </c>
      <c r="AU181" s="215" t="s">
        <v>82</v>
      </c>
      <c r="AV181" s="14" t="s">
        <v>82</v>
      </c>
      <c r="AW181" s="14" t="s">
        <v>33</v>
      </c>
      <c r="AX181" s="14" t="s">
        <v>72</v>
      </c>
      <c r="AY181" s="215" t="s">
        <v>122</v>
      </c>
    </row>
    <row r="182" spans="1:65" s="14" customFormat="1" ht="11.25">
      <c r="B182" s="205"/>
      <c r="C182" s="206"/>
      <c r="D182" s="196" t="s">
        <v>134</v>
      </c>
      <c r="E182" s="207" t="s">
        <v>19</v>
      </c>
      <c r="F182" s="208" t="s">
        <v>161</v>
      </c>
      <c r="G182" s="206"/>
      <c r="H182" s="209">
        <v>0.63400000000000001</v>
      </c>
      <c r="I182" s="210"/>
      <c r="J182" s="206"/>
      <c r="K182" s="206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134</v>
      </c>
      <c r="AU182" s="215" t="s">
        <v>82</v>
      </c>
      <c r="AV182" s="14" t="s">
        <v>82</v>
      </c>
      <c r="AW182" s="14" t="s">
        <v>33</v>
      </c>
      <c r="AX182" s="14" t="s">
        <v>72</v>
      </c>
      <c r="AY182" s="215" t="s">
        <v>122</v>
      </c>
    </row>
    <row r="183" spans="1:65" s="15" customFormat="1" ht="11.25">
      <c r="B183" s="216"/>
      <c r="C183" s="217"/>
      <c r="D183" s="196" t="s">
        <v>134</v>
      </c>
      <c r="E183" s="218" t="s">
        <v>19</v>
      </c>
      <c r="F183" s="219" t="s">
        <v>152</v>
      </c>
      <c r="G183" s="217"/>
      <c r="H183" s="220">
        <v>65.225000000000009</v>
      </c>
      <c r="I183" s="221"/>
      <c r="J183" s="217"/>
      <c r="K183" s="217"/>
      <c r="L183" s="222"/>
      <c r="M183" s="223"/>
      <c r="N183" s="224"/>
      <c r="O183" s="224"/>
      <c r="P183" s="224"/>
      <c r="Q183" s="224"/>
      <c r="R183" s="224"/>
      <c r="S183" s="224"/>
      <c r="T183" s="225"/>
      <c r="AT183" s="226" t="s">
        <v>134</v>
      </c>
      <c r="AU183" s="226" t="s">
        <v>82</v>
      </c>
      <c r="AV183" s="15" t="s">
        <v>153</v>
      </c>
      <c r="AW183" s="15" t="s">
        <v>33</v>
      </c>
      <c r="AX183" s="15" t="s">
        <v>72</v>
      </c>
      <c r="AY183" s="226" t="s">
        <v>122</v>
      </c>
    </row>
    <row r="184" spans="1:65" s="16" customFormat="1" ht="11.25">
      <c r="B184" s="227"/>
      <c r="C184" s="228"/>
      <c r="D184" s="196" t="s">
        <v>134</v>
      </c>
      <c r="E184" s="229" t="s">
        <v>19</v>
      </c>
      <c r="F184" s="230" t="s">
        <v>162</v>
      </c>
      <c r="G184" s="228"/>
      <c r="H184" s="231">
        <v>478.35599999999988</v>
      </c>
      <c r="I184" s="232"/>
      <c r="J184" s="228"/>
      <c r="K184" s="228"/>
      <c r="L184" s="233"/>
      <c r="M184" s="234"/>
      <c r="N184" s="235"/>
      <c r="O184" s="235"/>
      <c r="P184" s="235"/>
      <c r="Q184" s="235"/>
      <c r="R184" s="235"/>
      <c r="S184" s="235"/>
      <c r="T184" s="236"/>
      <c r="AT184" s="237" t="s">
        <v>134</v>
      </c>
      <c r="AU184" s="237" t="s">
        <v>82</v>
      </c>
      <c r="AV184" s="16" t="s">
        <v>130</v>
      </c>
      <c r="AW184" s="16" t="s">
        <v>33</v>
      </c>
      <c r="AX184" s="16" t="s">
        <v>80</v>
      </c>
      <c r="AY184" s="237" t="s">
        <v>122</v>
      </c>
    </row>
    <row r="185" spans="1:65" s="2" customFormat="1" ht="21.75" customHeight="1">
      <c r="A185" s="37"/>
      <c r="B185" s="38"/>
      <c r="C185" s="176" t="s">
        <v>179</v>
      </c>
      <c r="D185" s="176" t="s">
        <v>125</v>
      </c>
      <c r="E185" s="177" t="s">
        <v>202</v>
      </c>
      <c r="F185" s="178" t="s">
        <v>203</v>
      </c>
      <c r="G185" s="179" t="s">
        <v>170</v>
      </c>
      <c r="H185" s="180">
        <v>1</v>
      </c>
      <c r="I185" s="181"/>
      <c r="J185" s="182">
        <f>ROUND(I185*H185,2)</f>
        <v>0</v>
      </c>
      <c r="K185" s="178" t="s">
        <v>19</v>
      </c>
      <c r="L185" s="42"/>
      <c r="M185" s="183" t="s">
        <v>19</v>
      </c>
      <c r="N185" s="184" t="s">
        <v>43</v>
      </c>
      <c r="O185" s="67"/>
      <c r="P185" s="185">
        <f>O185*H185</f>
        <v>0</v>
      </c>
      <c r="Q185" s="185">
        <v>0</v>
      </c>
      <c r="R185" s="185">
        <f>Q185*H185</f>
        <v>0</v>
      </c>
      <c r="S185" s="185">
        <v>0</v>
      </c>
      <c r="T185" s="18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7" t="s">
        <v>130</v>
      </c>
      <c r="AT185" s="187" t="s">
        <v>125</v>
      </c>
      <c r="AU185" s="187" t="s">
        <v>82</v>
      </c>
      <c r="AY185" s="20" t="s">
        <v>122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20" t="s">
        <v>80</v>
      </c>
      <c r="BK185" s="188">
        <f>ROUND(I185*H185,2)</f>
        <v>0</v>
      </c>
      <c r="BL185" s="20" t="s">
        <v>130</v>
      </c>
      <c r="BM185" s="187" t="s">
        <v>204</v>
      </c>
    </row>
    <row r="186" spans="1:65" s="2" customFormat="1" ht="21.75" customHeight="1">
      <c r="A186" s="37"/>
      <c r="B186" s="38"/>
      <c r="C186" s="176" t="s">
        <v>205</v>
      </c>
      <c r="D186" s="176" t="s">
        <v>125</v>
      </c>
      <c r="E186" s="177" t="s">
        <v>206</v>
      </c>
      <c r="F186" s="178" t="s">
        <v>207</v>
      </c>
      <c r="G186" s="179" t="s">
        <v>170</v>
      </c>
      <c r="H186" s="180">
        <v>1</v>
      </c>
      <c r="I186" s="181"/>
      <c r="J186" s="182">
        <f>ROUND(I186*H186,2)</f>
        <v>0</v>
      </c>
      <c r="K186" s="178" t="s">
        <v>19</v>
      </c>
      <c r="L186" s="42"/>
      <c r="M186" s="183" t="s">
        <v>19</v>
      </c>
      <c r="N186" s="184" t="s">
        <v>43</v>
      </c>
      <c r="O186" s="67"/>
      <c r="P186" s="185">
        <f>O186*H186</f>
        <v>0</v>
      </c>
      <c r="Q186" s="185">
        <v>0</v>
      </c>
      <c r="R186" s="185">
        <f>Q186*H186</f>
        <v>0</v>
      </c>
      <c r="S186" s="185">
        <v>0</v>
      </c>
      <c r="T186" s="18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130</v>
      </c>
      <c r="AT186" s="187" t="s">
        <v>125</v>
      </c>
      <c r="AU186" s="187" t="s">
        <v>82</v>
      </c>
      <c r="AY186" s="20" t="s">
        <v>122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20" t="s">
        <v>80</v>
      </c>
      <c r="BK186" s="188">
        <f>ROUND(I186*H186,2)</f>
        <v>0</v>
      </c>
      <c r="BL186" s="20" t="s">
        <v>130</v>
      </c>
      <c r="BM186" s="187" t="s">
        <v>208</v>
      </c>
    </row>
    <row r="187" spans="1:65" s="2" customFormat="1" ht="24.2" customHeight="1">
      <c r="A187" s="37"/>
      <c r="B187" s="38"/>
      <c r="C187" s="176" t="s">
        <v>209</v>
      </c>
      <c r="D187" s="176" t="s">
        <v>125</v>
      </c>
      <c r="E187" s="177" t="s">
        <v>210</v>
      </c>
      <c r="F187" s="178" t="s">
        <v>211</v>
      </c>
      <c r="G187" s="179" t="s">
        <v>212</v>
      </c>
      <c r="H187" s="180">
        <v>143</v>
      </c>
      <c r="I187" s="181"/>
      <c r="J187" s="182">
        <f>ROUND(I187*H187,2)</f>
        <v>0</v>
      </c>
      <c r="K187" s="178" t="s">
        <v>129</v>
      </c>
      <c r="L187" s="42"/>
      <c r="M187" s="183" t="s">
        <v>19</v>
      </c>
      <c r="N187" s="184" t="s">
        <v>43</v>
      </c>
      <c r="O187" s="67"/>
      <c r="P187" s="185">
        <f>O187*H187</f>
        <v>0</v>
      </c>
      <c r="Q187" s="185">
        <v>4.6800000000000001E-3</v>
      </c>
      <c r="R187" s="185">
        <f>Q187*H187</f>
        <v>0.66924000000000006</v>
      </c>
      <c r="S187" s="185">
        <v>0</v>
      </c>
      <c r="T187" s="18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130</v>
      </c>
      <c r="AT187" s="187" t="s">
        <v>125</v>
      </c>
      <c r="AU187" s="187" t="s">
        <v>82</v>
      </c>
      <c r="AY187" s="20" t="s">
        <v>122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20" t="s">
        <v>80</v>
      </c>
      <c r="BK187" s="188">
        <f>ROUND(I187*H187,2)</f>
        <v>0</v>
      </c>
      <c r="BL187" s="20" t="s">
        <v>130</v>
      </c>
      <c r="BM187" s="187" t="s">
        <v>213</v>
      </c>
    </row>
    <row r="188" spans="1:65" s="2" customFormat="1" ht="11.25">
      <c r="A188" s="37"/>
      <c r="B188" s="38"/>
      <c r="C188" s="39"/>
      <c r="D188" s="189" t="s">
        <v>132</v>
      </c>
      <c r="E188" s="39"/>
      <c r="F188" s="190" t="s">
        <v>214</v>
      </c>
      <c r="G188" s="39"/>
      <c r="H188" s="39"/>
      <c r="I188" s="191"/>
      <c r="J188" s="39"/>
      <c r="K188" s="39"/>
      <c r="L188" s="42"/>
      <c r="M188" s="192"/>
      <c r="N188" s="193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132</v>
      </c>
      <c r="AU188" s="20" t="s">
        <v>82</v>
      </c>
    </row>
    <row r="189" spans="1:65" s="2" customFormat="1" ht="16.5" customHeight="1">
      <c r="A189" s="37"/>
      <c r="B189" s="38"/>
      <c r="C189" s="238" t="s">
        <v>8</v>
      </c>
      <c r="D189" s="238" t="s">
        <v>215</v>
      </c>
      <c r="E189" s="239" t="s">
        <v>216</v>
      </c>
      <c r="F189" s="240" t="s">
        <v>217</v>
      </c>
      <c r="G189" s="241" t="s">
        <v>212</v>
      </c>
      <c r="H189" s="242">
        <v>143</v>
      </c>
      <c r="I189" s="243"/>
      <c r="J189" s="244">
        <f>ROUND(I189*H189,2)</f>
        <v>0</v>
      </c>
      <c r="K189" s="240" t="s">
        <v>19</v>
      </c>
      <c r="L189" s="245"/>
      <c r="M189" s="246" t="s">
        <v>19</v>
      </c>
      <c r="N189" s="247" t="s">
        <v>43</v>
      </c>
      <c r="O189" s="67"/>
      <c r="P189" s="185">
        <f>O189*H189</f>
        <v>0</v>
      </c>
      <c r="Q189" s="185">
        <v>9.3000000000000005E-4</v>
      </c>
      <c r="R189" s="185">
        <f>Q189*H189</f>
        <v>0.13299</v>
      </c>
      <c r="S189" s="185">
        <v>0</v>
      </c>
      <c r="T189" s="18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7" t="s">
        <v>197</v>
      </c>
      <c r="AT189" s="187" t="s">
        <v>215</v>
      </c>
      <c r="AU189" s="187" t="s">
        <v>82</v>
      </c>
      <c r="AY189" s="20" t="s">
        <v>122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20" t="s">
        <v>80</v>
      </c>
      <c r="BK189" s="188">
        <f>ROUND(I189*H189,2)</f>
        <v>0</v>
      </c>
      <c r="BL189" s="20" t="s">
        <v>130</v>
      </c>
      <c r="BM189" s="187" t="s">
        <v>218</v>
      </c>
    </row>
    <row r="190" spans="1:65" s="14" customFormat="1" ht="11.25">
      <c r="B190" s="205"/>
      <c r="C190" s="206"/>
      <c r="D190" s="196" t="s">
        <v>134</v>
      </c>
      <c r="E190" s="206"/>
      <c r="F190" s="208" t="s">
        <v>219</v>
      </c>
      <c r="G190" s="206"/>
      <c r="H190" s="209">
        <v>143</v>
      </c>
      <c r="I190" s="210"/>
      <c r="J190" s="206"/>
      <c r="K190" s="206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134</v>
      </c>
      <c r="AU190" s="215" t="s">
        <v>82</v>
      </c>
      <c r="AV190" s="14" t="s">
        <v>82</v>
      </c>
      <c r="AW190" s="14" t="s">
        <v>4</v>
      </c>
      <c r="AX190" s="14" t="s">
        <v>80</v>
      </c>
      <c r="AY190" s="215" t="s">
        <v>122</v>
      </c>
    </row>
    <row r="191" spans="1:65" s="2" customFormat="1" ht="24.2" customHeight="1">
      <c r="A191" s="37"/>
      <c r="B191" s="38"/>
      <c r="C191" s="176" t="s">
        <v>220</v>
      </c>
      <c r="D191" s="176" t="s">
        <v>125</v>
      </c>
      <c r="E191" s="177" t="s">
        <v>221</v>
      </c>
      <c r="F191" s="178" t="s">
        <v>222</v>
      </c>
      <c r="G191" s="179" t="s">
        <v>128</v>
      </c>
      <c r="H191" s="180">
        <v>382.18</v>
      </c>
      <c r="I191" s="181"/>
      <c r="J191" s="182">
        <f>ROUND(I191*H191,2)</f>
        <v>0</v>
      </c>
      <c r="K191" s="178" t="s">
        <v>129</v>
      </c>
      <c r="L191" s="42"/>
      <c r="M191" s="183" t="s">
        <v>19</v>
      </c>
      <c r="N191" s="184" t="s">
        <v>43</v>
      </c>
      <c r="O191" s="67"/>
      <c r="P191" s="185">
        <f>O191*H191</f>
        <v>0</v>
      </c>
      <c r="Q191" s="185">
        <v>4.0000000000000003E-5</v>
      </c>
      <c r="R191" s="185">
        <f>Q191*H191</f>
        <v>1.5287200000000001E-2</v>
      </c>
      <c r="S191" s="185">
        <v>0</v>
      </c>
      <c r="T191" s="18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130</v>
      </c>
      <c r="AT191" s="187" t="s">
        <v>125</v>
      </c>
      <c r="AU191" s="187" t="s">
        <v>82</v>
      </c>
      <c r="AY191" s="20" t="s">
        <v>122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20" t="s">
        <v>80</v>
      </c>
      <c r="BK191" s="188">
        <f>ROUND(I191*H191,2)</f>
        <v>0</v>
      </c>
      <c r="BL191" s="20" t="s">
        <v>130</v>
      </c>
      <c r="BM191" s="187" t="s">
        <v>223</v>
      </c>
    </row>
    <row r="192" spans="1:65" s="2" customFormat="1" ht="11.25">
      <c r="A192" s="37"/>
      <c r="B192" s="38"/>
      <c r="C192" s="39"/>
      <c r="D192" s="189" t="s">
        <v>132</v>
      </c>
      <c r="E192" s="39"/>
      <c r="F192" s="190" t="s">
        <v>224</v>
      </c>
      <c r="G192" s="39"/>
      <c r="H192" s="39"/>
      <c r="I192" s="191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132</v>
      </c>
      <c r="AU192" s="20" t="s">
        <v>82</v>
      </c>
    </row>
    <row r="193" spans="1:65" s="13" customFormat="1" ht="11.25">
      <c r="B193" s="194"/>
      <c r="C193" s="195"/>
      <c r="D193" s="196" t="s">
        <v>134</v>
      </c>
      <c r="E193" s="197" t="s">
        <v>19</v>
      </c>
      <c r="F193" s="198" t="s">
        <v>175</v>
      </c>
      <c r="G193" s="195"/>
      <c r="H193" s="197" t="s">
        <v>19</v>
      </c>
      <c r="I193" s="199"/>
      <c r="J193" s="195"/>
      <c r="K193" s="195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134</v>
      </c>
      <c r="AU193" s="204" t="s">
        <v>82</v>
      </c>
      <c r="AV193" s="13" t="s">
        <v>80</v>
      </c>
      <c r="AW193" s="13" t="s">
        <v>33</v>
      </c>
      <c r="AX193" s="13" t="s">
        <v>72</v>
      </c>
      <c r="AY193" s="204" t="s">
        <v>122</v>
      </c>
    </row>
    <row r="194" spans="1:65" s="14" customFormat="1" ht="11.25">
      <c r="B194" s="205"/>
      <c r="C194" s="206"/>
      <c r="D194" s="196" t="s">
        <v>134</v>
      </c>
      <c r="E194" s="207" t="s">
        <v>19</v>
      </c>
      <c r="F194" s="208" t="s">
        <v>176</v>
      </c>
      <c r="G194" s="206"/>
      <c r="H194" s="209">
        <v>324.33999999999997</v>
      </c>
      <c r="I194" s="210"/>
      <c r="J194" s="206"/>
      <c r="K194" s="206"/>
      <c r="L194" s="211"/>
      <c r="M194" s="212"/>
      <c r="N194" s="213"/>
      <c r="O194" s="213"/>
      <c r="P194" s="213"/>
      <c r="Q194" s="213"/>
      <c r="R194" s="213"/>
      <c r="S194" s="213"/>
      <c r="T194" s="214"/>
      <c r="AT194" s="215" t="s">
        <v>134</v>
      </c>
      <c r="AU194" s="215" t="s">
        <v>82</v>
      </c>
      <c r="AV194" s="14" t="s">
        <v>82</v>
      </c>
      <c r="AW194" s="14" t="s">
        <v>33</v>
      </c>
      <c r="AX194" s="14" t="s">
        <v>72</v>
      </c>
      <c r="AY194" s="215" t="s">
        <v>122</v>
      </c>
    </row>
    <row r="195" spans="1:65" s="13" customFormat="1" ht="11.25">
      <c r="B195" s="194"/>
      <c r="C195" s="195"/>
      <c r="D195" s="196" t="s">
        <v>134</v>
      </c>
      <c r="E195" s="197" t="s">
        <v>19</v>
      </c>
      <c r="F195" s="198" t="s">
        <v>225</v>
      </c>
      <c r="G195" s="195"/>
      <c r="H195" s="197" t="s">
        <v>19</v>
      </c>
      <c r="I195" s="199"/>
      <c r="J195" s="195"/>
      <c r="K195" s="195"/>
      <c r="L195" s="200"/>
      <c r="M195" s="201"/>
      <c r="N195" s="202"/>
      <c r="O195" s="202"/>
      <c r="P195" s="202"/>
      <c r="Q195" s="202"/>
      <c r="R195" s="202"/>
      <c r="S195" s="202"/>
      <c r="T195" s="203"/>
      <c r="AT195" s="204" t="s">
        <v>134</v>
      </c>
      <c r="AU195" s="204" t="s">
        <v>82</v>
      </c>
      <c r="AV195" s="13" t="s">
        <v>80</v>
      </c>
      <c r="AW195" s="13" t="s">
        <v>33</v>
      </c>
      <c r="AX195" s="13" t="s">
        <v>72</v>
      </c>
      <c r="AY195" s="204" t="s">
        <v>122</v>
      </c>
    </row>
    <row r="196" spans="1:65" s="14" customFormat="1" ht="11.25">
      <c r="B196" s="205"/>
      <c r="C196" s="206"/>
      <c r="D196" s="196" t="s">
        <v>134</v>
      </c>
      <c r="E196" s="207" t="s">
        <v>19</v>
      </c>
      <c r="F196" s="208" t="s">
        <v>226</v>
      </c>
      <c r="G196" s="206"/>
      <c r="H196" s="209">
        <v>57.84</v>
      </c>
      <c r="I196" s="210"/>
      <c r="J196" s="206"/>
      <c r="K196" s="206"/>
      <c r="L196" s="211"/>
      <c r="M196" s="212"/>
      <c r="N196" s="213"/>
      <c r="O196" s="213"/>
      <c r="P196" s="213"/>
      <c r="Q196" s="213"/>
      <c r="R196" s="213"/>
      <c r="S196" s="213"/>
      <c r="T196" s="214"/>
      <c r="AT196" s="215" t="s">
        <v>134</v>
      </c>
      <c r="AU196" s="215" t="s">
        <v>82</v>
      </c>
      <c r="AV196" s="14" t="s">
        <v>82</v>
      </c>
      <c r="AW196" s="14" t="s">
        <v>33</v>
      </c>
      <c r="AX196" s="14" t="s">
        <v>72</v>
      </c>
      <c r="AY196" s="215" t="s">
        <v>122</v>
      </c>
    </row>
    <row r="197" spans="1:65" s="16" customFormat="1" ht="11.25">
      <c r="B197" s="227"/>
      <c r="C197" s="228"/>
      <c r="D197" s="196" t="s">
        <v>134</v>
      </c>
      <c r="E197" s="229" t="s">
        <v>19</v>
      </c>
      <c r="F197" s="230" t="s">
        <v>162</v>
      </c>
      <c r="G197" s="228"/>
      <c r="H197" s="231">
        <v>382.17999999999995</v>
      </c>
      <c r="I197" s="232"/>
      <c r="J197" s="228"/>
      <c r="K197" s="228"/>
      <c r="L197" s="233"/>
      <c r="M197" s="234"/>
      <c r="N197" s="235"/>
      <c r="O197" s="235"/>
      <c r="P197" s="235"/>
      <c r="Q197" s="235"/>
      <c r="R197" s="235"/>
      <c r="S197" s="235"/>
      <c r="T197" s="236"/>
      <c r="AT197" s="237" t="s">
        <v>134</v>
      </c>
      <c r="AU197" s="237" t="s">
        <v>82</v>
      </c>
      <c r="AV197" s="16" t="s">
        <v>130</v>
      </c>
      <c r="AW197" s="16" t="s">
        <v>33</v>
      </c>
      <c r="AX197" s="16" t="s">
        <v>80</v>
      </c>
      <c r="AY197" s="237" t="s">
        <v>122</v>
      </c>
    </row>
    <row r="198" spans="1:65" s="12" customFormat="1" ht="22.9" customHeight="1">
      <c r="B198" s="160"/>
      <c r="C198" s="161"/>
      <c r="D198" s="162" t="s">
        <v>71</v>
      </c>
      <c r="E198" s="174" t="s">
        <v>227</v>
      </c>
      <c r="F198" s="174" t="s">
        <v>228</v>
      </c>
      <c r="G198" s="161"/>
      <c r="H198" s="161"/>
      <c r="I198" s="164"/>
      <c r="J198" s="175">
        <f>BK198</f>
        <v>0</v>
      </c>
      <c r="K198" s="161"/>
      <c r="L198" s="166"/>
      <c r="M198" s="167"/>
      <c r="N198" s="168"/>
      <c r="O198" s="168"/>
      <c r="P198" s="169">
        <f>SUM(P199:P220)</f>
        <v>0</v>
      </c>
      <c r="Q198" s="168"/>
      <c r="R198" s="169">
        <f>SUM(R199:R220)</f>
        <v>0</v>
      </c>
      <c r="S198" s="168"/>
      <c r="T198" s="170">
        <f>SUM(T199:T220)</f>
        <v>0</v>
      </c>
      <c r="AR198" s="171" t="s">
        <v>80</v>
      </c>
      <c r="AT198" s="172" t="s">
        <v>71</v>
      </c>
      <c r="AU198" s="172" t="s">
        <v>80</v>
      </c>
      <c r="AY198" s="171" t="s">
        <v>122</v>
      </c>
      <c r="BK198" s="173">
        <f>SUM(BK199:BK220)</f>
        <v>0</v>
      </c>
    </row>
    <row r="199" spans="1:65" s="2" customFormat="1" ht="16.5" customHeight="1">
      <c r="A199" s="37"/>
      <c r="B199" s="38"/>
      <c r="C199" s="176" t="s">
        <v>229</v>
      </c>
      <c r="D199" s="176" t="s">
        <v>125</v>
      </c>
      <c r="E199" s="177" t="s">
        <v>230</v>
      </c>
      <c r="F199" s="178" t="s">
        <v>231</v>
      </c>
      <c r="G199" s="179" t="s">
        <v>232</v>
      </c>
      <c r="H199" s="180">
        <v>61.508000000000003</v>
      </c>
      <c r="I199" s="181"/>
      <c r="J199" s="182">
        <f>ROUND(I199*H199,2)</f>
        <v>0</v>
      </c>
      <c r="K199" s="178" t="s">
        <v>129</v>
      </c>
      <c r="L199" s="42"/>
      <c r="M199" s="183" t="s">
        <v>19</v>
      </c>
      <c r="N199" s="184" t="s">
        <v>43</v>
      </c>
      <c r="O199" s="67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130</v>
      </c>
      <c r="AT199" s="187" t="s">
        <v>125</v>
      </c>
      <c r="AU199" s="187" t="s">
        <v>82</v>
      </c>
      <c r="AY199" s="20" t="s">
        <v>122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20" t="s">
        <v>80</v>
      </c>
      <c r="BK199" s="188">
        <f>ROUND(I199*H199,2)</f>
        <v>0</v>
      </c>
      <c r="BL199" s="20" t="s">
        <v>130</v>
      </c>
      <c r="BM199" s="187" t="s">
        <v>233</v>
      </c>
    </row>
    <row r="200" spans="1:65" s="2" customFormat="1" ht="11.25">
      <c r="A200" s="37"/>
      <c r="B200" s="38"/>
      <c r="C200" s="39"/>
      <c r="D200" s="189" t="s">
        <v>132</v>
      </c>
      <c r="E200" s="39"/>
      <c r="F200" s="190" t="s">
        <v>234</v>
      </c>
      <c r="G200" s="39"/>
      <c r="H200" s="39"/>
      <c r="I200" s="191"/>
      <c r="J200" s="39"/>
      <c r="K200" s="39"/>
      <c r="L200" s="42"/>
      <c r="M200" s="192"/>
      <c r="N200" s="193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132</v>
      </c>
      <c r="AU200" s="20" t="s">
        <v>82</v>
      </c>
    </row>
    <row r="201" spans="1:65" s="2" customFormat="1" ht="24.2" customHeight="1">
      <c r="A201" s="37"/>
      <c r="B201" s="38"/>
      <c r="C201" s="176" t="s">
        <v>235</v>
      </c>
      <c r="D201" s="176" t="s">
        <v>125</v>
      </c>
      <c r="E201" s="177" t="s">
        <v>236</v>
      </c>
      <c r="F201" s="178" t="s">
        <v>237</v>
      </c>
      <c r="G201" s="179" t="s">
        <v>232</v>
      </c>
      <c r="H201" s="180">
        <v>61.508000000000003</v>
      </c>
      <c r="I201" s="181"/>
      <c r="J201" s="182">
        <f>ROUND(I201*H201,2)</f>
        <v>0</v>
      </c>
      <c r="K201" s="178" t="s">
        <v>129</v>
      </c>
      <c r="L201" s="42"/>
      <c r="M201" s="183" t="s">
        <v>19</v>
      </c>
      <c r="N201" s="184" t="s">
        <v>43</v>
      </c>
      <c r="O201" s="67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130</v>
      </c>
      <c r="AT201" s="187" t="s">
        <v>125</v>
      </c>
      <c r="AU201" s="187" t="s">
        <v>82</v>
      </c>
      <c r="AY201" s="20" t="s">
        <v>122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0" t="s">
        <v>80</v>
      </c>
      <c r="BK201" s="188">
        <f>ROUND(I201*H201,2)</f>
        <v>0</v>
      </c>
      <c r="BL201" s="20" t="s">
        <v>130</v>
      </c>
      <c r="BM201" s="187" t="s">
        <v>238</v>
      </c>
    </row>
    <row r="202" spans="1:65" s="2" customFormat="1" ht="11.25">
      <c r="A202" s="37"/>
      <c r="B202" s="38"/>
      <c r="C202" s="39"/>
      <c r="D202" s="189" t="s">
        <v>132</v>
      </c>
      <c r="E202" s="39"/>
      <c r="F202" s="190" t="s">
        <v>239</v>
      </c>
      <c r="G202" s="39"/>
      <c r="H202" s="39"/>
      <c r="I202" s="191"/>
      <c r="J202" s="39"/>
      <c r="K202" s="39"/>
      <c r="L202" s="42"/>
      <c r="M202" s="192"/>
      <c r="N202" s="193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132</v>
      </c>
      <c r="AU202" s="20" t="s">
        <v>82</v>
      </c>
    </row>
    <row r="203" spans="1:65" s="2" customFormat="1" ht="37.9" customHeight="1">
      <c r="A203" s="37"/>
      <c r="B203" s="38"/>
      <c r="C203" s="176" t="s">
        <v>240</v>
      </c>
      <c r="D203" s="176" t="s">
        <v>125</v>
      </c>
      <c r="E203" s="177" t="s">
        <v>241</v>
      </c>
      <c r="F203" s="178" t="s">
        <v>242</v>
      </c>
      <c r="G203" s="179" t="s">
        <v>232</v>
      </c>
      <c r="H203" s="180">
        <v>123.01600000000001</v>
      </c>
      <c r="I203" s="181"/>
      <c r="J203" s="182">
        <f>ROUND(I203*H203,2)</f>
        <v>0</v>
      </c>
      <c r="K203" s="178" t="s">
        <v>129</v>
      </c>
      <c r="L203" s="42"/>
      <c r="M203" s="183" t="s">
        <v>19</v>
      </c>
      <c r="N203" s="184" t="s">
        <v>43</v>
      </c>
      <c r="O203" s="67"/>
      <c r="P203" s="185">
        <f>O203*H203</f>
        <v>0</v>
      </c>
      <c r="Q203" s="185">
        <v>0</v>
      </c>
      <c r="R203" s="185">
        <f>Q203*H203</f>
        <v>0</v>
      </c>
      <c r="S203" s="185">
        <v>0</v>
      </c>
      <c r="T203" s="186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7" t="s">
        <v>130</v>
      </c>
      <c r="AT203" s="187" t="s">
        <v>125</v>
      </c>
      <c r="AU203" s="187" t="s">
        <v>82</v>
      </c>
      <c r="AY203" s="20" t="s">
        <v>122</v>
      </c>
      <c r="BE203" s="188">
        <f>IF(N203="základní",J203,0)</f>
        <v>0</v>
      </c>
      <c r="BF203" s="188">
        <f>IF(N203="snížená",J203,0)</f>
        <v>0</v>
      </c>
      <c r="BG203" s="188">
        <f>IF(N203="zákl. přenesená",J203,0)</f>
        <v>0</v>
      </c>
      <c r="BH203" s="188">
        <f>IF(N203="sníž. přenesená",J203,0)</f>
        <v>0</v>
      </c>
      <c r="BI203" s="188">
        <f>IF(N203="nulová",J203,0)</f>
        <v>0</v>
      </c>
      <c r="BJ203" s="20" t="s">
        <v>80</v>
      </c>
      <c r="BK203" s="188">
        <f>ROUND(I203*H203,2)</f>
        <v>0</v>
      </c>
      <c r="BL203" s="20" t="s">
        <v>130</v>
      </c>
      <c r="BM203" s="187" t="s">
        <v>243</v>
      </c>
    </row>
    <row r="204" spans="1:65" s="2" customFormat="1" ht="11.25">
      <c r="A204" s="37"/>
      <c r="B204" s="38"/>
      <c r="C204" s="39"/>
      <c r="D204" s="189" t="s">
        <v>132</v>
      </c>
      <c r="E204" s="39"/>
      <c r="F204" s="190" t="s">
        <v>244</v>
      </c>
      <c r="G204" s="39"/>
      <c r="H204" s="39"/>
      <c r="I204" s="191"/>
      <c r="J204" s="39"/>
      <c r="K204" s="39"/>
      <c r="L204" s="42"/>
      <c r="M204" s="192"/>
      <c r="N204" s="193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132</v>
      </c>
      <c r="AU204" s="20" t="s">
        <v>82</v>
      </c>
    </row>
    <row r="205" spans="1:65" s="14" customFormat="1" ht="11.25">
      <c r="B205" s="205"/>
      <c r="C205" s="206"/>
      <c r="D205" s="196" t="s">
        <v>134</v>
      </c>
      <c r="E205" s="207" t="s">
        <v>19</v>
      </c>
      <c r="F205" s="208" t="s">
        <v>245</v>
      </c>
      <c r="G205" s="206"/>
      <c r="H205" s="209">
        <v>123.01600000000001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134</v>
      </c>
      <c r="AU205" s="215" t="s">
        <v>82</v>
      </c>
      <c r="AV205" s="14" t="s">
        <v>82</v>
      </c>
      <c r="AW205" s="14" t="s">
        <v>33</v>
      </c>
      <c r="AX205" s="14" t="s">
        <v>80</v>
      </c>
      <c r="AY205" s="215" t="s">
        <v>122</v>
      </c>
    </row>
    <row r="206" spans="1:65" s="2" customFormat="1" ht="21.75" customHeight="1">
      <c r="A206" s="37"/>
      <c r="B206" s="38"/>
      <c r="C206" s="176" t="s">
        <v>246</v>
      </c>
      <c r="D206" s="176" t="s">
        <v>125</v>
      </c>
      <c r="E206" s="177" t="s">
        <v>247</v>
      </c>
      <c r="F206" s="178" t="s">
        <v>248</v>
      </c>
      <c r="G206" s="179" t="s">
        <v>232</v>
      </c>
      <c r="H206" s="180">
        <v>61.508000000000003</v>
      </c>
      <c r="I206" s="181"/>
      <c r="J206" s="182">
        <f>ROUND(I206*H206,2)</f>
        <v>0</v>
      </c>
      <c r="K206" s="178" t="s">
        <v>129</v>
      </c>
      <c r="L206" s="42"/>
      <c r="M206" s="183" t="s">
        <v>19</v>
      </c>
      <c r="N206" s="184" t="s">
        <v>43</v>
      </c>
      <c r="O206" s="67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7" t="s">
        <v>130</v>
      </c>
      <c r="AT206" s="187" t="s">
        <v>125</v>
      </c>
      <c r="AU206" s="187" t="s">
        <v>82</v>
      </c>
      <c r="AY206" s="20" t="s">
        <v>122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20" t="s">
        <v>80</v>
      </c>
      <c r="BK206" s="188">
        <f>ROUND(I206*H206,2)</f>
        <v>0</v>
      </c>
      <c r="BL206" s="20" t="s">
        <v>130</v>
      </c>
      <c r="BM206" s="187" t="s">
        <v>249</v>
      </c>
    </row>
    <row r="207" spans="1:65" s="2" customFormat="1" ht="11.25">
      <c r="A207" s="37"/>
      <c r="B207" s="38"/>
      <c r="C207" s="39"/>
      <c r="D207" s="189" t="s">
        <v>132</v>
      </c>
      <c r="E207" s="39"/>
      <c r="F207" s="190" t="s">
        <v>250</v>
      </c>
      <c r="G207" s="39"/>
      <c r="H207" s="39"/>
      <c r="I207" s="191"/>
      <c r="J207" s="39"/>
      <c r="K207" s="39"/>
      <c r="L207" s="42"/>
      <c r="M207" s="192"/>
      <c r="N207" s="193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132</v>
      </c>
      <c r="AU207" s="20" t="s">
        <v>82</v>
      </c>
    </row>
    <row r="208" spans="1:65" s="2" customFormat="1" ht="24.2" customHeight="1">
      <c r="A208" s="37"/>
      <c r="B208" s="38"/>
      <c r="C208" s="176" t="s">
        <v>251</v>
      </c>
      <c r="D208" s="176" t="s">
        <v>125</v>
      </c>
      <c r="E208" s="177" t="s">
        <v>252</v>
      </c>
      <c r="F208" s="178" t="s">
        <v>253</v>
      </c>
      <c r="G208" s="179" t="s">
        <v>232</v>
      </c>
      <c r="H208" s="180">
        <v>413.762</v>
      </c>
      <c r="I208" s="181"/>
      <c r="J208" s="182">
        <f>ROUND(I208*H208,2)</f>
        <v>0</v>
      </c>
      <c r="K208" s="178" t="s">
        <v>129</v>
      </c>
      <c r="L208" s="42"/>
      <c r="M208" s="183" t="s">
        <v>19</v>
      </c>
      <c r="N208" s="184" t="s">
        <v>43</v>
      </c>
      <c r="O208" s="67"/>
      <c r="P208" s="185">
        <f>O208*H208</f>
        <v>0</v>
      </c>
      <c r="Q208" s="185">
        <v>0</v>
      </c>
      <c r="R208" s="185">
        <f>Q208*H208</f>
        <v>0</v>
      </c>
      <c r="S208" s="185">
        <v>0</v>
      </c>
      <c r="T208" s="186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7" t="s">
        <v>130</v>
      </c>
      <c r="AT208" s="187" t="s">
        <v>125</v>
      </c>
      <c r="AU208" s="187" t="s">
        <v>82</v>
      </c>
      <c r="AY208" s="20" t="s">
        <v>122</v>
      </c>
      <c r="BE208" s="188">
        <f>IF(N208="základní",J208,0)</f>
        <v>0</v>
      </c>
      <c r="BF208" s="188">
        <f>IF(N208="snížená",J208,0)</f>
        <v>0</v>
      </c>
      <c r="BG208" s="188">
        <f>IF(N208="zákl. přenesená",J208,0)</f>
        <v>0</v>
      </c>
      <c r="BH208" s="188">
        <f>IF(N208="sníž. přenesená",J208,0)</f>
        <v>0</v>
      </c>
      <c r="BI208" s="188">
        <f>IF(N208="nulová",J208,0)</f>
        <v>0</v>
      </c>
      <c r="BJ208" s="20" t="s">
        <v>80</v>
      </c>
      <c r="BK208" s="188">
        <f>ROUND(I208*H208,2)</f>
        <v>0</v>
      </c>
      <c r="BL208" s="20" t="s">
        <v>130</v>
      </c>
      <c r="BM208" s="187" t="s">
        <v>254</v>
      </c>
    </row>
    <row r="209" spans="1:65" s="2" customFormat="1" ht="11.25">
      <c r="A209" s="37"/>
      <c r="B209" s="38"/>
      <c r="C209" s="39"/>
      <c r="D209" s="189" t="s">
        <v>132</v>
      </c>
      <c r="E209" s="39"/>
      <c r="F209" s="190" t="s">
        <v>255</v>
      </c>
      <c r="G209" s="39"/>
      <c r="H209" s="39"/>
      <c r="I209" s="191"/>
      <c r="J209" s="39"/>
      <c r="K209" s="39"/>
      <c r="L209" s="42"/>
      <c r="M209" s="192"/>
      <c r="N209" s="193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132</v>
      </c>
      <c r="AU209" s="20" t="s">
        <v>82</v>
      </c>
    </row>
    <row r="210" spans="1:65" s="13" customFormat="1" ht="11.25">
      <c r="B210" s="194"/>
      <c r="C210" s="195"/>
      <c r="D210" s="196" t="s">
        <v>134</v>
      </c>
      <c r="E210" s="197" t="s">
        <v>19</v>
      </c>
      <c r="F210" s="198" t="s">
        <v>256</v>
      </c>
      <c r="G210" s="195"/>
      <c r="H210" s="197" t="s">
        <v>19</v>
      </c>
      <c r="I210" s="199"/>
      <c r="J210" s="195"/>
      <c r="K210" s="195"/>
      <c r="L210" s="200"/>
      <c r="M210" s="201"/>
      <c r="N210" s="202"/>
      <c r="O210" s="202"/>
      <c r="P210" s="202"/>
      <c r="Q210" s="202"/>
      <c r="R210" s="202"/>
      <c r="S210" s="202"/>
      <c r="T210" s="203"/>
      <c r="AT210" s="204" t="s">
        <v>134</v>
      </c>
      <c r="AU210" s="204" t="s">
        <v>82</v>
      </c>
      <c r="AV210" s="13" t="s">
        <v>80</v>
      </c>
      <c r="AW210" s="13" t="s">
        <v>33</v>
      </c>
      <c r="AX210" s="13" t="s">
        <v>72</v>
      </c>
      <c r="AY210" s="204" t="s">
        <v>122</v>
      </c>
    </row>
    <row r="211" spans="1:65" s="14" customFormat="1" ht="11.25">
      <c r="B211" s="205"/>
      <c r="C211" s="206"/>
      <c r="D211" s="196" t="s">
        <v>134</v>
      </c>
      <c r="E211" s="207" t="s">
        <v>19</v>
      </c>
      <c r="F211" s="208" t="s">
        <v>257</v>
      </c>
      <c r="G211" s="206"/>
      <c r="H211" s="209">
        <v>22.391999999999999</v>
      </c>
      <c r="I211" s="210"/>
      <c r="J211" s="206"/>
      <c r="K211" s="206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134</v>
      </c>
      <c r="AU211" s="215" t="s">
        <v>82</v>
      </c>
      <c r="AV211" s="14" t="s">
        <v>82</v>
      </c>
      <c r="AW211" s="14" t="s">
        <v>33</v>
      </c>
      <c r="AX211" s="14" t="s">
        <v>72</v>
      </c>
      <c r="AY211" s="215" t="s">
        <v>122</v>
      </c>
    </row>
    <row r="212" spans="1:65" s="13" customFormat="1" ht="11.25">
      <c r="B212" s="194"/>
      <c r="C212" s="195"/>
      <c r="D212" s="196" t="s">
        <v>134</v>
      </c>
      <c r="E212" s="197" t="s">
        <v>19</v>
      </c>
      <c r="F212" s="198" t="s">
        <v>258</v>
      </c>
      <c r="G212" s="195"/>
      <c r="H212" s="197" t="s">
        <v>19</v>
      </c>
      <c r="I212" s="199"/>
      <c r="J212" s="195"/>
      <c r="K212" s="195"/>
      <c r="L212" s="200"/>
      <c r="M212" s="201"/>
      <c r="N212" s="202"/>
      <c r="O212" s="202"/>
      <c r="P212" s="202"/>
      <c r="Q212" s="202"/>
      <c r="R212" s="202"/>
      <c r="S212" s="202"/>
      <c r="T212" s="203"/>
      <c r="AT212" s="204" t="s">
        <v>134</v>
      </c>
      <c r="AU212" s="204" t="s">
        <v>82</v>
      </c>
      <c r="AV212" s="13" t="s">
        <v>80</v>
      </c>
      <c r="AW212" s="13" t="s">
        <v>33</v>
      </c>
      <c r="AX212" s="13" t="s">
        <v>72</v>
      </c>
      <c r="AY212" s="204" t="s">
        <v>122</v>
      </c>
    </row>
    <row r="213" spans="1:65" s="14" customFormat="1" ht="11.25">
      <c r="B213" s="205"/>
      <c r="C213" s="206"/>
      <c r="D213" s="196" t="s">
        <v>134</v>
      </c>
      <c r="E213" s="207" t="s">
        <v>19</v>
      </c>
      <c r="F213" s="208" t="s">
        <v>259</v>
      </c>
      <c r="G213" s="206"/>
      <c r="H213" s="209">
        <v>391.37</v>
      </c>
      <c r="I213" s="210"/>
      <c r="J213" s="206"/>
      <c r="K213" s="206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134</v>
      </c>
      <c r="AU213" s="215" t="s">
        <v>82</v>
      </c>
      <c r="AV213" s="14" t="s">
        <v>82</v>
      </c>
      <c r="AW213" s="14" t="s">
        <v>33</v>
      </c>
      <c r="AX213" s="14" t="s">
        <v>72</v>
      </c>
      <c r="AY213" s="215" t="s">
        <v>122</v>
      </c>
    </row>
    <row r="214" spans="1:65" s="16" customFormat="1" ht="11.25">
      <c r="B214" s="227"/>
      <c r="C214" s="228"/>
      <c r="D214" s="196" t="s">
        <v>134</v>
      </c>
      <c r="E214" s="229" t="s">
        <v>19</v>
      </c>
      <c r="F214" s="230" t="s">
        <v>162</v>
      </c>
      <c r="G214" s="228"/>
      <c r="H214" s="231">
        <v>413.762</v>
      </c>
      <c r="I214" s="232"/>
      <c r="J214" s="228"/>
      <c r="K214" s="228"/>
      <c r="L214" s="233"/>
      <c r="M214" s="234"/>
      <c r="N214" s="235"/>
      <c r="O214" s="235"/>
      <c r="P214" s="235"/>
      <c r="Q214" s="235"/>
      <c r="R214" s="235"/>
      <c r="S214" s="235"/>
      <c r="T214" s="236"/>
      <c r="AT214" s="237" t="s">
        <v>134</v>
      </c>
      <c r="AU214" s="237" t="s">
        <v>82</v>
      </c>
      <c r="AV214" s="16" t="s">
        <v>130</v>
      </c>
      <c r="AW214" s="16" t="s">
        <v>33</v>
      </c>
      <c r="AX214" s="16" t="s">
        <v>80</v>
      </c>
      <c r="AY214" s="237" t="s">
        <v>122</v>
      </c>
    </row>
    <row r="215" spans="1:65" s="2" customFormat="1" ht="24.2" customHeight="1">
      <c r="A215" s="37"/>
      <c r="B215" s="38"/>
      <c r="C215" s="176" t="s">
        <v>260</v>
      </c>
      <c r="D215" s="176" t="s">
        <v>125</v>
      </c>
      <c r="E215" s="177" t="s">
        <v>261</v>
      </c>
      <c r="F215" s="178" t="s">
        <v>262</v>
      </c>
      <c r="G215" s="179" t="s">
        <v>232</v>
      </c>
      <c r="H215" s="180">
        <v>5.5979999999999999</v>
      </c>
      <c r="I215" s="181"/>
      <c r="J215" s="182">
        <f>ROUND(I215*H215,2)</f>
        <v>0</v>
      </c>
      <c r="K215" s="178" t="s">
        <v>129</v>
      </c>
      <c r="L215" s="42"/>
      <c r="M215" s="183" t="s">
        <v>19</v>
      </c>
      <c r="N215" s="184" t="s">
        <v>43</v>
      </c>
      <c r="O215" s="67"/>
      <c r="P215" s="185">
        <f>O215*H215</f>
        <v>0</v>
      </c>
      <c r="Q215" s="185">
        <v>0</v>
      </c>
      <c r="R215" s="185">
        <f>Q215*H215</f>
        <v>0</v>
      </c>
      <c r="S215" s="185">
        <v>0</v>
      </c>
      <c r="T215" s="186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7" t="s">
        <v>130</v>
      </c>
      <c r="AT215" s="187" t="s">
        <v>125</v>
      </c>
      <c r="AU215" s="187" t="s">
        <v>82</v>
      </c>
      <c r="AY215" s="20" t="s">
        <v>122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20" t="s">
        <v>80</v>
      </c>
      <c r="BK215" s="188">
        <f>ROUND(I215*H215,2)</f>
        <v>0</v>
      </c>
      <c r="BL215" s="20" t="s">
        <v>130</v>
      </c>
      <c r="BM215" s="187" t="s">
        <v>263</v>
      </c>
    </row>
    <row r="216" spans="1:65" s="2" customFormat="1" ht="11.25">
      <c r="A216" s="37"/>
      <c r="B216" s="38"/>
      <c r="C216" s="39"/>
      <c r="D216" s="189" t="s">
        <v>132</v>
      </c>
      <c r="E216" s="39"/>
      <c r="F216" s="190" t="s">
        <v>264</v>
      </c>
      <c r="G216" s="39"/>
      <c r="H216" s="39"/>
      <c r="I216" s="191"/>
      <c r="J216" s="39"/>
      <c r="K216" s="39"/>
      <c r="L216" s="42"/>
      <c r="M216" s="192"/>
      <c r="N216" s="193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132</v>
      </c>
      <c r="AU216" s="20" t="s">
        <v>82</v>
      </c>
    </row>
    <row r="217" spans="1:65" s="2" customFormat="1" ht="24.2" customHeight="1">
      <c r="A217" s="37"/>
      <c r="B217" s="38"/>
      <c r="C217" s="176" t="s">
        <v>265</v>
      </c>
      <c r="D217" s="176" t="s">
        <v>125</v>
      </c>
      <c r="E217" s="177" t="s">
        <v>266</v>
      </c>
      <c r="F217" s="178" t="s">
        <v>267</v>
      </c>
      <c r="G217" s="179" t="s">
        <v>232</v>
      </c>
      <c r="H217" s="180">
        <v>24.396000000000001</v>
      </c>
      <c r="I217" s="181"/>
      <c r="J217" s="182">
        <f>ROUND(I217*H217,2)</f>
        <v>0</v>
      </c>
      <c r="K217" s="178" t="s">
        <v>129</v>
      </c>
      <c r="L217" s="42"/>
      <c r="M217" s="183" t="s">
        <v>19</v>
      </c>
      <c r="N217" s="184" t="s">
        <v>43</v>
      </c>
      <c r="O217" s="67"/>
      <c r="P217" s="185">
        <f>O217*H217</f>
        <v>0</v>
      </c>
      <c r="Q217" s="185">
        <v>0</v>
      </c>
      <c r="R217" s="185">
        <f>Q217*H217</f>
        <v>0</v>
      </c>
      <c r="S217" s="185">
        <v>0</v>
      </c>
      <c r="T217" s="186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7" t="s">
        <v>130</v>
      </c>
      <c r="AT217" s="187" t="s">
        <v>125</v>
      </c>
      <c r="AU217" s="187" t="s">
        <v>82</v>
      </c>
      <c r="AY217" s="20" t="s">
        <v>122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20" t="s">
        <v>80</v>
      </c>
      <c r="BK217" s="188">
        <f>ROUND(I217*H217,2)</f>
        <v>0</v>
      </c>
      <c r="BL217" s="20" t="s">
        <v>130</v>
      </c>
      <c r="BM217" s="187" t="s">
        <v>268</v>
      </c>
    </row>
    <row r="218" spans="1:65" s="2" customFormat="1" ht="11.25">
      <c r="A218" s="37"/>
      <c r="B218" s="38"/>
      <c r="C218" s="39"/>
      <c r="D218" s="189" t="s">
        <v>132</v>
      </c>
      <c r="E218" s="39"/>
      <c r="F218" s="190" t="s">
        <v>269</v>
      </c>
      <c r="G218" s="39"/>
      <c r="H218" s="39"/>
      <c r="I218" s="191"/>
      <c r="J218" s="39"/>
      <c r="K218" s="39"/>
      <c r="L218" s="42"/>
      <c r="M218" s="192"/>
      <c r="N218" s="193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132</v>
      </c>
      <c r="AU218" s="20" t="s">
        <v>82</v>
      </c>
    </row>
    <row r="219" spans="1:65" s="2" customFormat="1" ht="24.2" customHeight="1">
      <c r="A219" s="37"/>
      <c r="B219" s="38"/>
      <c r="C219" s="176" t="s">
        <v>7</v>
      </c>
      <c r="D219" s="176" t="s">
        <v>125</v>
      </c>
      <c r="E219" s="177" t="s">
        <v>270</v>
      </c>
      <c r="F219" s="178" t="s">
        <v>271</v>
      </c>
      <c r="G219" s="179" t="s">
        <v>232</v>
      </c>
      <c r="H219" s="180">
        <v>31.513999999999999</v>
      </c>
      <c r="I219" s="181"/>
      <c r="J219" s="182">
        <f>ROUND(I219*H219,2)</f>
        <v>0</v>
      </c>
      <c r="K219" s="178" t="s">
        <v>129</v>
      </c>
      <c r="L219" s="42"/>
      <c r="M219" s="183" t="s">
        <v>19</v>
      </c>
      <c r="N219" s="184" t="s">
        <v>43</v>
      </c>
      <c r="O219" s="67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7" t="s">
        <v>130</v>
      </c>
      <c r="AT219" s="187" t="s">
        <v>125</v>
      </c>
      <c r="AU219" s="187" t="s">
        <v>82</v>
      </c>
      <c r="AY219" s="20" t="s">
        <v>122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20" t="s">
        <v>80</v>
      </c>
      <c r="BK219" s="188">
        <f>ROUND(I219*H219,2)</f>
        <v>0</v>
      </c>
      <c r="BL219" s="20" t="s">
        <v>130</v>
      </c>
      <c r="BM219" s="187" t="s">
        <v>272</v>
      </c>
    </row>
    <row r="220" spans="1:65" s="2" customFormat="1" ht="11.25">
      <c r="A220" s="37"/>
      <c r="B220" s="38"/>
      <c r="C220" s="39"/>
      <c r="D220" s="189" t="s">
        <v>132</v>
      </c>
      <c r="E220" s="39"/>
      <c r="F220" s="190" t="s">
        <v>273</v>
      </c>
      <c r="G220" s="39"/>
      <c r="H220" s="39"/>
      <c r="I220" s="191"/>
      <c r="J220" s="39"/>
      <c r="K220" s="39"/>
      <c r="L220" s="42"/>
      <c r="M220" s="192"/>
      <c r="N220" s="193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132</v>
      </c>
      <c r="AU220" s="20" t="s">
        <v>82</v>
      </c>
    </row>
    <row r="221" spans="1:65" s="12" customFormat="1" ht="22.9" customHeight="1">
      <c r="B221" s="160"/>
      <c r="C221" s="161"/>
      <c r="D221" s="162" t="s">
        <v>71</v>
      </c>
      <c r="E221" s="174" t="s">
        <v>274</v>
      </c>
      <c r="F221" s="174" t="s">
        <v>275</v>
      </c>
      <c r="G221" s="161"/>
      <c r="H221" s="161"/>
      <c r="I221" s="164"/>
      <c r="J221" s="175">
        <f>BK221</f>
        <v>0</v>
      </c>
      <c r="K221" s="161"/>
      <c r="L221" s="166"/>
      <c r="M221" s="167"/>
      <c r="N221" s="168"/>
      <c r="O221" s="168"/>
      <c r="P221" s="169">
        <f>SUM(P222:P223)</f>
        <v>0</v>
      </c>
      <c r="Q221" s="168"/>
      <c r="R221" s="169">
        <f>SUM(R222:R223)</f>
        <v>0</v>
      </c>
      <c r="S221" s="168"/>
      <c r="T221" s="170">
        <f>SUM(T222:T223)</f>
        <v>0</v>
      </c>
      <c r="AR221" s="171" t="s">
        <v>80</v>
      </c>
      <c r="AT221" s="172" t="s">
        <v>71</v>
      </c>
      <c r="AU221" s="172" t="s">
        <v>80</v>
      </c>
      <c r="AY221" s="171" t="s">
        <v>122</v>
      </c>
      <c r="BK221" s="173">
        <f>SUM(BK222:BK223)</f>
        <v>0</v>
      </c>
    </row>
    <row r="222" spans="1:65" s="2" customFormat="1" ht="33" customHeight="1">
      <c r="A222" s="37"/>
      <c r="B222" s="38"/>
      <c r="C222" s="176" t="s">
        <v>276</v>
      </c>
      <c r="D222" s="176" t="s">
        <v>125</v>
      </c>
      <c r="E222" s="177" t="s">
        <v>277</v>
      </c>
      <c r="F222" s="178" t="s">
        <v>278</v>
      </c>
      <c r="G222" s="179" t="s">
        <v>232</v>
      </c>
      <c r="H222" s="180">
        <v>31.446999999999999</v>
      </c>
      <c r="I222" s="181"/>
      <c r="J222" s="182">
        <f>ROUND(I222*H222,2)</f>
        <v>0</v>
      </c>
      <c r="K222" s="178" t="s">
        <v>129</v>
      </c>
      <c r="L222" s="42"/>
      <c r="M222" s="183" t="s">
        <v>19</v>
      </c>
      <c r="N222" s="184" t="s">
        <v>43</v>
      </c>
      <c r="O222" s="67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7" t="s">
        <v>130</v>
      </c>
      <c r="AT222" s="187" t="s">
        <v>125</v>
      </c>
      <c r="AU222" s="187" t="s">
        <v>82</v>
      </c>
      <c r="AY222" s="20" t="s">
        <v>122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20" t="s">
        <v>80</v>
      </c>
      <c r="BK222" s="188">
        <f>ROUND(I222*H222,2)</f>
        <v>0</v>
      </c>
      <c r="BL222" s="20" t="s">
        <v>130</v>
      </c>
      <c r="BM222" s="187" t="s">
        <v>279</v>
      </c>
    </row>
    <row r="223" spans="1:65" s="2" customFormat="1" ht="11.25">
      <c r="A223" s="37"/>
      <c r="B223" s="38"/>
      <c r="C223" s="39"/>
      <c r="D223" s="189" t="s">
        <v>132</v>
      </c>
      <c r="E223" s="39"/>
      <c r="F223" s="190" t="s">
        <v>280</v>
      </c>
      <c r="G223" s="39"/>
      <c r="H223" s="39"/>
      <c r="I223" s="191"/>
      <c r="J223" s="39"/>
      <c r="K223" s="39"/>
      <c r="L223" s="42"/>
      <c r="M223" s="192"/>
      <c r="N223" s="193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132</v>
      </c>
      <c r="AU223" s="20" t="s">
        <v>82</v>
      </c>
    </row>
    <row r="224" spans="1:65" s="12" customFormat="1" ht="25.9" customHeight="1">
      <c r="B224" s="160"/>
      <c r="C224" s="161"/>
      <c r="D224" s="162" t="s">
        <v>71</v>
      </c>
      <c r="E224" s="163" t="s">
        <v>281</v>
      </c>
      <c r="F224" s="163" t="s">
        <v>282</v>
      </c>
      <c r="G224" s="161"/>
      <c r="H224" s="161"/>
      <c r="I224" s="164"/>
      <c r="J224" s="165">
        <f>BK224</f>
        <v>0</v>
      </c>
      <c r="K224" s="161"/>
      <c r="L224" s="166"/>
      <c r="M224" s="167"/>
      <c r="N224" s="168"/>
      <c r="O224" s="168"/>
      <c r="P224" s="169">
        <f>P225+P232+P236+P238+P280+P301+P341</f>
        <v>0</v>
      </c>
      <c r="Q224" s="168"/>
      <c r="R224" s="169">
        <f>R225+R232+R236+R238+R280+R301+R341</f>
        <v>1.1996784</v>
      </c>
      <c r="S224" s="168"/>
      <c r="T224" s="170">
        <f>T225+T232+T236+T238+T280+T301+T341</f>
        <v>37.112131739999995</v>
      </c>
      <c r="AR224" s="171" t="s">
        <v>82</v>
      </c>
      <c r="AT224" s="172" t="s">
        <v>71</v>
      </c>
      <c r="AU224" s="172" t="s">
        <v>72</v>
      </c>
      <c r="AY224" s="171" t="s">
        <v>122</v>
      </c>
      <c r="BK224" s="173">
        <f>BK225+BK232+BK236+BK238+BK280+BK301+BK341</f>
        <v>0</v>
      </c>
    </row>
    <row r="225" spans="1:65" s="12" customFormat="1" ht="22.9" customHeight="1">
      <c r="B225" s="160"/>
      <c r="C225" s="161"/>
      <c r="D225" s="162" t="s">
        <v>71</v>
      </c>
      <c r="E225" s="174" t="s">
        <v>283</v>
      </c>
      <c r="F225" s="174" t="s">
        <v>284</v>
      </c>
      <c r="G225" s="161"/>
      <c r="H225" s="161"/>
      <c r="I225" s="164"/>
      <c r="J225" s="175">
        <f>BK225</f>
        <v>0</v>
      </c>
      <c r="K225" s="161"/>
      <c r="L225" s="166"/>
      <c r="M225" s="167"/>
      <c r="N225" s="168"/>
      <c r="O225" s="168"/>
      <c r="P225" s="169">
        <f>SUM(P226:P231)</f>
        <v>0</v>
      </c>
      <c r="Q225" s="168"/>
      <c r="R225" s="169">
        <f>SUM(R226:R231)</f>
        <v>0</v>
      </c>
      <c r="S225" s="168"/>
      <c r="T225" s="170">
        <f>SUM(T226:T231)</f>
        <v>0</v>
      </c>
      <c r="AR225" s="171" t="s">
        <v>82</v>
      </c>
      <c r="AT225" s="172" t="s">
        <v>71</v>
      </c>
      <c r="AU225" s="172" t="s">
        <v>80</v>
      </c>
      <c r="AY225" s="171" t="s">
        <v>122</v>
      </c>
      <c r="BK225" s="173">
        <f>SUM(BK226:BK231)</f>
        <v>0</v>
      </c>
    </row>
    <row r="226" spans="1:65" s="2" customFormat="1" ht="16.5" customHeight="1">
      <c r="A226" s="37"/>
      <c r="B226" s="38"/>
      <c r="C226" s="176" t="s">
        <v>285</v>
      </c>
      <c r="D226" s="176" t="s">
        <v>125</v>
      </c>
      <c r="E226" s="177" t="s">
        <v>286</v>
      </c>
      <c r="F226" s="178" t="s">
        <v>287</v>
      </c>
      <c r="G226" s="179" t="s">
        <v>170</v>
      </c>
      <c r="H226" s="180">
        <v>1</v>
      </c>
      <c r="I226" s="181"/>
      <c r="J226" s="182">
        <f>ROUND(I226*H226,2)</f>
        <v>0</v>
      </c>
      <c r="K226" s="178" t="s">
        <v>19</v>
      </c>
      <c r="L226" s="42"/>
      <c r="M226" s="183" t="s">
        <v>19</v>
      </c>
      <c r="N226" s="184" t="s">
        <v>43</v>
      </c>
      <c r="O226" s="67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7" t="s">
        <v>240</v>
      </c>
      <c r="AT226" s="187" t="s">
        <v>125</v>
      </c>
      <c r="AU226" s="187" t="s">
        <v>82</v>
      </c>
      <c r="AY226" s="20" t="s">
        <v>122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20" t="s">
        <v>80</v>
      </c>
      <c r="BK226" s="188">
        <f>ROUND(I226*H226,2)</f>
        <v>0</v>
      </c>
      <c r="BL226" s="20" t="s">
        <v>240</v>
      </c>
      <c r="BM226" s="187" t="s">
        <v>288</v>
      </c>
    </row>
    <row r="227" spans="1:65" s="2" customFormat="1" ht="16.5" customHeight="1">
      <c r="A227" s="37"/>
      <c r="B227" s="38"/>
      <c r="C227" s="176" t="s">
        <v>289</v>
      </c>
      <c r="D227" s="176" t="s">
        <v>125</v>
      </c>
      <c r="E227" s="177" t="s">
        <v>290</v>
      </c>
      <c r="F227" s="178" t="s">
        <v>291</v>
      </c>
      <c r="G227" s="179" t="s">
        <v>212</v>
      </c>
      <c r="H227" s="180">
        <v>12</v>
      </c>
      <c r="I227" s="181"/>
      <c r="J227" s="182">
        <f>ROUND(I227*H227,2)</f>
        <v>0</v>
      </c>
      <c r="K227" s="178" t="s">
        <v>19</v>
      </c>
      <c r="L227" s="42"/>
      <c r="M227" s="183" t="s">
        <v>19</v>
      </c>
      <c r="N227" s="184" t="s">
        <v>43</v>
      </c>
      <c r="O227" s="67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7" t="s">
        <v>240</v>
      </c>
      <c r="AT227" s="187" t="s">
        <v>125</v>
      </c>
      <c r="AU227" s="187" t="s">
        <v>82</v>
      </c>
      <c r="AY227" s="20" t="s">
        <v>122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20" t="s">
        <v>80</v>
      </c>
      <c r="BK227" s="188">
        <f>ROUND(I227*H227,2)</f>
        <v>0</v>
      </c>
      <c r="BL227" s="20" t="s">
        <v>240</v>
      </c>
      <c r="BM227" s="187" t="s">
        <v>292</v>
      </c>
    </row>
    <row r="228" spans="1:65" s="2" customFormat="1" ht="16.5" customHeight="1">
      <c r="A228" s="37"/>
      <c r="B228" s="38"/>
      <c r="C228" s="176" t="s">
        <v>293</v>
      </c>
      <c r="D228" s="176" t="s">
        <v>125</v>
      </c>
      <c r="E228" s="177" t="s">
        <v>294</v>
      </c>
      <c r="F228" s="178" t="s">
        <v>295</v>
      </c>
      <c r="G228" s="179" t="s">
        <v>212</v>
      </c>
      <c r="H228" s="180">
        <v>12</v>
      </c>
      <c r="I228" s="181"/>
      <c r="J228" s="182">
        <f>ROUND(I228*H228,2)</f>
        <v>0</v>
      </c>
      <c r="K228" s="178" t="s">
        <v>19</v>
      </c>
      <c r="L228" s="42"/>
      <c r="M228" s="183" t="s">
        <v>19</v>
      </c>
      <c r="N228" s="184" t="s">
        <v>43</v>
      </c>
      <c r="O228" s="67"/>
      <c r="P228" s="185">
        <f>O228*H228</f>
        <v>0</v>
      </c>
      <c r="Q228" s="185">
        <v>0</v>
      </c>
      <c r="R228" s="185">
        <f>Q228*H228</f>
        <v>0</v>
      </c>
      <c r="S228" s="185">
        <v>0</v>
      </c>
      <c r="T228" s="186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7" t="s">
        <v>240</v>
      </c>
      <c r="AT228" s="187" t="s">
        <v>125</v>
      </c>
      <c r="AU228" s="187" t="s">
        <v>82</v>
      </c>
      <c r="AY228" s="20" t="s">
        <v>122</v>
      </c>
      <c r="BE228" s="188">
        <f>IF(N228="základní",J228,0)</f>
        <v>0</v>
      </c>
      <c r="BF228" s="188">
        <f>IF(N228="snížená",J228,0)</f>
        <v>0</v>
      </c>
      <c r="BG228" s="188">
        <f>IF(N228="zákl. přenesená",J228,0)</f>
        <v>0</v>
      </c>
      <c r="BH228" s="188">
        <f>IF(N228="sníž. přenesená",J228,0)</f>
        <v>0</v>
      </c>
      <c r="BI228" s="188">
        <f>IF(N228="nulová",J228,0)</f>
        <v>0</v>
      </c>
      <c r="BJ228" s="20" t="s">
        <v>80</v>
      </c>
      <c r="BK228" s="188">
        <f>ROUND(I228*H228,2)</f>
        <v>0</v>
      </c>
      <c r="BL228" s="20" t="s">
        <v>240</v>
      </c>
      <c r="BM228" s="187" t="s">
        <v>296</v>
      </c>
    </row>
    <row r="229" spans="1:65" s="2" customFormat="1" ht="16.5" customHeight="1">
      <c r="A229" s="37"/>
      <c r="B229" s="38"/>
      <c r="C229" s="176" t="s">
        <v>297</v>
      </c>
      <c r="D229" s="176" t="s">
        <v>125</v>
      </c>
      <c r="E229" s="177" t="s">
        <v>298</v>
      </c>
      <c r="F229" s="178" t="s">
        <v>299</v>
      </c>
      <c r="G229" s="179" t="s">
        <v>170</v>
      </c>
      <c r="H229" s="180">
        <v>1</v>
      </c>
      <c r="I229" s="181"/>
      <c r="J229" s="182">
        <f>ROUND(I229*H229,2)</f>
        <v>0</v>
      </c>
      <c r="K229" s="178" t="s">
        <v>19</v>
      </c>
      <c r="L229" s="42"/>
      <c r="M229" s="183" t="s">
        <v>19</v>
      </c>
      <c r="N229" s="184" t="s">
        <v>43</v>
      </c>
      <c r="O229" s="67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7" t="s">
        <v>240</v>
      </c>
      <c r="AT229" s="187" t="s">
        <v>125</v>
      </c>
      <c r="AU229" s="187" t="s">
        <v>82</v>
      </c>
      <c r="AY229" s="20" t="s">
        <v>122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20" t="s">
        <v>80</v>
      </c>
      <c r="BK229" s="188">
        <f>ROUND(I229*H229,2)</f>
        <v>0</v>
      </c>
      <c r="BL229" s="20" t="s">
        <v>240</v>
      </c>
      <c r="BM229" s="187" t="s">
        <v>300</v>
      </c>
    </row>
    <row r="230" spans="1:65" s="2" customFormat="1" ht="24.2" customHeight="1">
      <c r="A230" s="37"/>
      <c r="B230" s="38"/>
      <c r="C230" s="176" t="s">
        <v>301</v>
      </c>
      <c r="D230" s="176" t="s">
        <v>125</v>
      </c>
      <c r="E230" s="177" t="s">
        <v>302</v>
      </c>
      <c r="F230" s="178" t="s">
        <v>303</v>
      </c>
      <c r="G230" s="179" t="s">
        <v>304</v>
      </c>
      <c r="H230" s="248"/>
      <c r="I230" s="181"/>
      <c r="J230" s="182">
        <f>ROUND(I230*H230,2)</f>
        <v>0</v>
      </c>
      <c r="K230" s="178" t="s">
        <v>129</v>
      </c>
      <c r="L230" s="42"/>
      <c r="M230" s="183" t="s">
        <v>19</v>
      </c>
      <c r="N230" s="184" t="s">
        <v>43</v>
      </c>
      <c r="O230" s="67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7" t="s">
        <v>240</v>
      </c>
      <c r="AT230" s="187" t="s">
        <v>125</v>
      </c>
      <c r="AU230" s="187" t="s">
        <v>82</v>
      </c>
      <c r="AY230" s="20" t="s">
        <v>122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20" t="s">
        <v>80</v>
      </c>
      <c r="BK230" s="188">
        <f>ROUND(I230*H230,2)</f>
        <v>0</v>
      </c>
      <c r="BL230" s="20" t="s">
        <v>240</v>
      </c>
      <c r="BM230" s="187" t="s">
        <v>305</v>
      </c>
    </row>
    <row r="231" spans="1:65" s="2" customFormat="1" ht="11.25">
      <c r="A231" s="37"/>
      <c r="B231" s="38"/>
      <c r="C231" s="39"/>
      <c r="D231" s="189" t="s">
        <v>132</v>
      </c>
      <c r="E231" s="39"/>
      <c r="F231" s="190" t="s">
        <v>306</v>
      </c>
      <c r="G231" s="39"/>
      <c r="H231" s="39"/>
      <c r="I231" s="191"/>
      <c r="J231" s="39"/>
      <c r="K231" s="39"/>
      <c r="L231" s="42"/>
      <c r="M231" s="192"/>
      <c r="N231" s="193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132</v>
      </c>
      <c r="AU231" s="20" t="s">
        <v>82</v>
      </c>
    </row>
    <row r="232" spans="1:65" s="12" customFormat="1" ht="22.9" customHeight="1">
      <c r="B232" s="160"/>
      <c r="C232" s="161"/>
      <c r="D232" s="162" t="s">
        <v>71</v>
      </c>
      <c r="E232" s="174" t="s">
        <v>307</v>
      </c>
      <c r="F232" s="174" t="s">
        <v>308</v>
      </c>
      <c r="G232" s="161"/>
      <c r="H232" s="161"/>
      <c r="I232" s="164"/>
      <c r="J232" s="175">
        <f>BK232</f>
        <v>0</v>
      </c>
      <c r="K232" s="161"/>
      <c r="L232" s="166"/>
      <c r="M232" s="167"/>
      <c r="N232" s="168"/>
      <c r="O232" s="168"/>
      <c r="P232" s="169">
        <f>SUM(P233:P235)</f>
        <v>0</v>
      </c>
      <c r="Q232" s="168"/>
      <c r="R232" s="169">
        <f>SUM(R233:R235)</f>
        <v>0</v>
      </c>
      <c r="S232" s="168"/>
      <c r="T232" s="170">
        <f>SUM(T233:T235)</f>
        <v>0</v>
      </c>
      <c r="AR232" s="171" t="s">
        <v>82</v>
      </c>
      <c r="AT232" s="172" t="s">
        <v>71</v>
      </c>
      <c r="AU232" s="172" t="s">
        <v>80</v>
      </c>
      <c r="AY232" s="171" t="s">
        <v>122</v>
      </c>
      <c r="BK232" s="173">
        <f>SUM(BK233:BK235)</f>
        <v>0</v>
      </c>
    </row>
    <row r="233" spans="1:65" s="2" customFormat="1" ht="21.75" customHeight="1">
      <c r="A233" s="37"/>
      <c r="B233" s="38"/>
      <c r="C233" s="176" t="s">
        <v>309</v>
      </c>
      <c r="D233" s="176" t="s">
        <v>125</v>
      </c>
      <c r="E233" s="177" t="s">
        <v>310</v>
      </c>
      <c r="F233" s="178" t="s">
        <v>311</v>
      </c>
      <c r="G233" s="179" t="s">
        <v>170</v>
      </c>
      <c r="H233" s="180">
        <v>1</v>
      </c>
      <c r="I233" s="181"/>
      <c r="J233" s="182">
        <f>ROUND(I233*H233,2)</f>
        <v>0</v>
      </c>
      <c r="K233" s="178" t="s">
        <v>19</v>
      </c>
      <c r="L233" s="42"/>
      <c r="M233" s="183" t="s">
        <v>19</v>
      </c>
      <c r="N233" s="184" t="s">
        <v>43</v>
      </c>
      <c r="O233" s="67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7" t="s">
        <v>240</v>
      </c>
      <c r="AT233" s="187" t="s">
        <v>125</v>
      </c>
      <c r="AU233" s="187" t="s">
        <v>82</v>
      </c>
      <c r="AY233" s="20" t="s">
        <v>122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20" t="s">
        <v>80</v>
      </c>
      <c r="BK233" s="188">
        <f>ROUND(I233*H233,2)</f>
        <v>0</v>
      </c>
      <c r="BL233" s="20" t="s">
        <v>240</v>
      </c>
      <c r="BM233" s="187" t="s">
        <v>312</v>
      </c>
    </row>
    <row r="234" spans="1:65" s="2" customFormat="1" ht="24.2" customHeight="1">
      <c r="A234" s="37"/>
      <c r="B234" s="38"/>
      <c r="C234" s="176" t="s">
        <v>313</v>
      </c>
      <c r="D234" s="176" t="s">
        <v>125</v>
      </c>
      <c r="E234" s="177" t="s">
        <v>314</v>
      </c>
      <c r="F234" s="178" t="s">
        <v>315</v>
      </c>
      <c r="G234" s="179" t="s">
        <v>304</v>
      </c>
      <c r="H234" s="248"/>
      <c r="I234" s="181"/>
      <c r="J234" s="182">
        <f>ROUND(I234*H234,2)</f>
        <v>0</v>
      </c>
      <c r="K234" s="178" t="s">
        <v>129</v>
      </c>
      <c r="L234" s="42"/>
      <c r="M234" s="183" t="s">
        <v>19</v>
      </c>
      <c r="N234" s="184" t="s">
        <v>43</v>
      </c>
      <c r="O234" s="67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7" t="s">
        <v>240</v>
      </c>
      <c r="AT234" s="187" t="s">
        <v>125</v>
      </c>
      <c r="AU234" s="187" t="s">
        <v>82</v>
      </c>
      <c r="AY234" s="20" t="s">
        <v>122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20" t="s">
        <v>80</v>
      </c>
      <c r="BK234" s="188">
        <f>ROUND(I234*H234,2)</f>
        <v>0</v>
      </c>
      <c r="BL234" s="20" t="s">
        <v>240</v>
      </c>
      <c r="BM234" s="187" t="s">
        <v>316</v>
      </c>
    </row>
    <row r="235" spans="1:65" s="2" customFormat="1" ht="11.25">
      <c r="A235" s="37"/>
      <c r="B235" s="38"/>
      <c r="C235" s="39"/>
      <c r="D235" s="189" t="s">
        <v>132</v>
      </c>
      <c r="E235" s="39"/>
      <c r="F235" s="190" t="s">
        <v>317</v>
      </c>
      <c r="G235" s="39"/>
      <c r="H235" s="39"/>
      <c r="I235" s="191"/>
      <c r="J235" s="39"/>
      <c r="K235" s="39"/>
      <c r="L235" s="42"/>
      <c r="M235" s="192"/>
      <c r="N235" s="193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132</v>
      </c>
      <c r="AU235" s="20" t="s">
        <v>82</v>
      </c>
    </row>
    <row r="236" spans="1:65" s="12" customFormat="1" ht="22.9" customHeight="1">
      <c r="B236" s="160"/>
      <c r="C236" s="161"/>
      <c r="D236" s="162" t="s">
        <v>71</v>
      </c>
      <c r="E236" s="174" t="s">
        <v>318</v>
      </c>
      <c r="F236" s="174" t="s">
        <v>319</v>
      </c>
      <c r="G236" s="161"/>
      <c r="H236" s="161"/>
      <c r="I236" s="164"/>
      <c r="J236" s="175">
        <f>BK236</f>
        <v>0</v>
      </c>
      <c r="K236" s="161"/>
      <c r="L236" s="166"/>
      <c r="M236" s="167"/>
      <c r="N236" s="168"/>
      <c r="O236" s="168"/>
      <c r="P236" s="169">
        <f>P237</f>
        <v>0</v>
      </c>
      <c r="Q236" s="168"/>
      <c r="R236" s="169">
        <f>R237</f>
        <v>0</v>
      </c>
      <c r="S236" s="168"/>
      <c r="T236" s="170">
        <f>T237</f>
        <v>0</v>
      </c>
      <c r="AR236" s="171" t="s">
        <v>82</v>
      </c>
      <c r="AT236" s="172" t="s">
        <v>71</v>
      </c>
      <c r="AU236" s="172" t="s">
        <v>80</v>
      </c>
      <c r="AY236" s="171" t="s">
        <v>122</v>
      </c>
      <c r="BK236" s="173">
        <f>BK237</f>
        <v>0</v>
      </c>
    </row>
    <row r="237" spans="1:65" s="2" customFormat="1" ht="16.5" customHeight="1">
      <c r="A237" s="37"/>
      <c r="B237" s="38"/>
      <c r="C237" s="176" t="s">
        <v>320</v>
      </c>
      <c r="D237" s="176" t="s">
        <v>125</v>
      </c>
      <c r="E237" s="177" t="s">
        <v>321</v>
      </c>
      <c r="F237" s="178" t="s">
        <v>322</v>
      </c>
      <c r="G237" s="179" t="s">
        <v>170</v>
      </c>
      <c r="H237" s="180">
        <v>2</v>
      </c>
      <c r="I237" s="181"/>
      <c r="J237" s="182">
        <f>ROUND(I237*H237,2)</f>
        <v>0</v>
      </c>
      <c r="K237" s="178" t="s">
        <v>19</v>
      </c>
      <c r="L237" s="42"/>
      <c r="M237" s="183" t="s">
        <v>19</v>
      </c>
      <c r="N237" s="184" t="s">
        <v>43</v>
      </c>
      <c r="O237" s="67"/>
      <c r="P237" s="185">
        <f>O237*H237</f>
        <v>0</v>
      </c>
      <c r="Q237" s="185">
        <v>0</v>
      </c>
      <c r="R237" s="185">
        <f>Q237*H237</f>
        <v>0</v>
      </c>
      <c r="S237" s="185">
        <v>0</v>
      </c>
      <c r="T237" s="186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7" t="s">
        <v>240</v>
      </c>
      <c r="AT237" s="187" t="s">
        <v>125</v>
      </c>
      <c r="AU237" s="187" t="s">
        <v>82</v>
      </c>
      <c r="AY237" s="20" t="s">
        <v>122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20" t="s">
        <v>80</v>
      </c>
      <c r="BK237" s="188">
        <f>ROUND(I237*H237,2)</f>
        <v>0</v>
      </c>
      <c r="BL237" s="20" t="s">
        <v>240</v>
      </c>
      <c r="BM237" s="187" t="s">
        <v>323</v>
      </c>
    </row>
    <row r="238" spans="1:65" s="12" customFormat="1" ht="22.9" customHeight="1">
      <c r="B238" s="160"/>
      <c r="C238" s="161"/>
      <c r="D238" s="162" t="s">
        <v>71</v>
      </c>
      <c r="E238" s="174" t="s">
        <v>324</v>
      </c>
      <c r="F238" s="174" t="s">
        <v>325</v>
      </c>
      <c r="G238" s="161"/>
      <c r="H238" s="161"/>
      <c r="I238" s="164"/>
      <c r="J238" s="175">
        <f>BK238</f>
        <v>0</v>
      </c>
      <c r="K238" s="161"/>
      <c r="L238" s="166"/>
      <c r="M238" s="167"/>
      <c r="N238" s="168"/>
      <c r="O238" s="168"/>
      <c r="P238" s="169">
        <f>SUM(P239:P279)</f>
        <v>0</v>
      </c>
      <c r="Q238" s="168"/>
      <c r="R238" s="169">
        <f>SUM(R239:R279)</f>
        <v>3.8224999999999995E-2</v>
      </c>
      <c r="S238" s="168"/>
      <c r="T238" s="170">
        <f>SUM(T239:T279)</f>
        <v>5.5977923400000007</v>
      </c>
      <c r="AR238" s="171" t="s">
        <v>82</v>
      </c>
      <c r="AT238" s="172" t="s">
        <v>71</v>
      </c>
      <c r="AU238" s="172" t="s">
        <v>80</v>
      </c>
      <c r="AY238" s="171" t="s">
        <v>122</v>
      </c>
      <c r="BK238" s="173">
        <f>SUM(BK239:BK279)</f>
        <v>0</v>
      </c>
    </row>
    <row r="239" spans="1:65" s="2" customFormat="1" ht="16.5" customHeight="1">
      <c r="A239" s="37"/>
      <c r="B239" s="38"/>
      <c r="C239" s="176" t="s">
        <v>326</v>
      </c>
      <c r="D239" s="176" t="s">
        <v>125</v>
      </c>
      <c r="E239" s="177" t="s">
        <v>327</v>
      </c>
      <c r="F239" s="178" t="s">
        <v>328</v>
      </c>
      <c r="G239" s="179" t="s">
        <v>128</v>
      </c>
      <c r="H239" s="180">
        <v>221.233</v>
      </c>
      <c r="I239" s="181"/>
      <c r="J239" s="182">
        <f>ROUND(I239*H239,2)</f>
        <v>0</v>
      </c>
      <c r="K239" s="178" t="s">
        <v>129</v>
      </c>
      <c r="L239" s="42"/>
      <c r="M239" s="183" t="s">
        <v>19</v>
      </c>
      <c r="N239" s="184" t="s">
        <v>43</v>
      </c>
      <c r="O239" s="67"/>
      <c r="P239" s="185">
        <f>O239*H239</f>
        <v>0</v>
      </c>
      <c r="Q239" s="185">
        <v>0</v>
      </c>
      <c r="R239" s="185">
        <f>Q239*H239</f>
        <v>0</v>
      </c>
      <c r="S239" s="185">
        <v>1.098E-2</v>
      </c>
      <c r="T239" s="186">
        <f>S239*H239</f>
        <v>2.4291383400000002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7" t="s">
        <v>240</v>
      </c>
      <c r="AT239" s="187" t="s">
        <v>125</v>
      </c>
      <c r="AU239" s="187" t="s">
        <v>82</v>
      </c>
      <c r="AY239" s="20" t="s">
        <v>122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20" t="s">
        <v>80</v>
      </c>
      <c r="BK239" s="188">
        <f>ROUND(I239*H239,2)</f>
        <v>0</v>
      </c>
      <c r="BL239" s="20" t="s">
        <v>240</v>
      </c>
      <c r="BM239" s="187" t="s">
        <v>329</v>
      </c>
    </row>
    <row r="240" spans="1:65" s="2" customFormat="1" ht="11.25">
      <c r="A240" s="37"/>
      <c r="B240" s="38"/>
      <c r="C240" s="39"/>
      <c r="D240" s="189" t="s">
        <v>132</v>
      </c>
      <c r="E240" s="39"/>
      <c r="F240" s="190" t="s">
        <v>330</v>
      </c>
      <c r="G240" s="39"/>
      <c r="H240" s="39"/>
      <c r="I240" s="191"/>
      <c r="J240" s="39"/>
      <c r="K240" s="39"/>
      <c r="L240" s="42"/>
      <c r="M240" s="192"/>
      <c r="N240" s="193"/>
      <c r="O240" s="67"/>
      <c r="P240" s="67"/>
      <c r="Q240" s="67"/>
      <c r="R240" s="67"/>
      <c r="S240" s="67"/>
      <c r="T240" s="68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20" t="s">
        <v>132</v>
      </c>
      <c r="AU240" s="20" t="s">
        <v>82</v>
      </c>
    </row>
    <row r="241" spans="1:65" s="13" customFormat="1" ht="11.25">
      <c r="B241" s="194"/>
      <c r="C241" s="195"/>
      <c r="D241" s="196" t="s">
        <v>134</v>
      </c>
      <c r="E241" s="197" t="s">
        <v>19</v>
      </c>
      <c r="F241" s="198" t="s">
        <v>78</v>
      </c>
      <c r="G241" s="195"/>
      <c r="H241" s="197" t="s">
        <v>19</v>
      </c>
      <c r="I241" s="199"/>
      <c r="J241" s="195"/>
      <c r="K241" s="195"/>
      <c r="L241" s="200"/>
      <c r="M241" s="201"/>
      <c r="N241" s="202"/>
      <c r="O241" s="202"/>
      <c r="P241" s="202"/>
      <c r="Q241" s="202"/>
      <c r="R241" s="202"/>
      <c r="S241" s="202"/>
      <c r="T241" s="203"/>
      <c r="AT241" s="204" t="s">
        <v>134</v>
      </c>
      <c r="AU241" s="204" t="s">
        <v>82</v>
      </c>
      <c r="AV241" s="13" t="s">
        <v>80</v>
      </c>
      <c r="AW241" s="13" t="s">
        <v>33</v>
      </c>
      <c r="AX241" s="13" t="s">
        <v>72</v>
      </c>
      <c r="AY241" s="204" t="s">
        <v>122</v>
      </c>
    </row>
    <row r="242" spans="1:65" s="14" customFormat="1" ht="22.5">
      <c r="B242" s="205"/>
      <c r="C242" s="206"/>
      <c r="D242" s="196" t="s">
        <v>134</v>
      </c>
      <c r="E242" s="207" t="s">
        <v>19</v>
      </c>
      <c r="F242" s="208" t="s">
        <v>331</v>
      </c>
      <c r="G242" s="206"/>
      <c r="H242" s="209">
        <v>103.807</v>
      </c>
      <c r="I242" s="210"/>
      <c r="J242" s="206"/>
      <c r="K242" s="206"/>
      <c r="L242" s="211"/>
      <c r="M242" s="212"/>
      <c r="N242" s="213"/>
      <c r="O242" s="213"/>
      <c r="P242" s="213"/>
      <c r="Q242" s="213"/>
      <c r="R242" s="213"/>
      <c r="S242" s="213"/>
      <c r="T242" s="214"/>
      <c r="AT242" s="215" t="s">
        <v>134</v>
      </c>
      <c r="AU242" s="215" t="s">
        <v>82</v>
      </c>
      <c r="AV242" s="14" t="s">
        <v>82</v>
      </c>
      <c r="AW242" s="14" t="s">
        <v>33</v>
      </c>
      <c r="AX242" s="14" t="s">
        <v>72</v>
      </c>
      <c r="AY242" s="215" t="s">
        <v>122</v>
      </c>
    </row>
    <row r="243" spans="1:65" s="14" customFormat="1" ht="11.25">
      <c r="B243" s="205"/>
      <c r="C243" s="206"/>
      <c r="D243" s="196" t="s">
        <v>134</v>
      </c>
      <c r="E243" s="207" t="s">
        <v>19</v>
      </c>
      <c r="F243" s="208" t="s">
        <v>332</v>
      </c>
      <c r="G243" s="206"/>
      <c r="H243" s="209">
        <v>66.753</v>
      </c>
      <c r="I243" s="210"/>
      <c r="J243" s="206"/>
      <c r="K243" s="206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134</v>
      </c>
      <c r="AU243" s="215" t="s">
        <v>82</v>
      </c>
      <c r="AV243" s="14" t="s">
        <v>82</v>
      </c>
      <c r="AW243" s="14" t="s">
        <v>33</v>
      </c>
      <c r="AX243" s="14" t="s">
        <v>72</v>
      </c>
      <c r="AY243" s="215" t="s">
        <v>122</v>
      </c>
    </row>
    <row r="244" spans="1:65" s="15" customFormat="1" ht="11.25">
      <c r="B244" s="216"/>
      <c r="C244" s="217"/>
      <c r="D244" s="196" t="s">
        <v>134</v>
      </c>
      <c r="E244" s="218" t="s">
        <v>19</v>
      </c>
      <c r="F244" s="219" t="s">
        <v>152</v>
      </c>
      <c r="G244" s="217"/>
      <c r="H244" s="220">
        <v>170.56</v>
      </c>
      <c r="I244" s="221"/>
      <c r="J244" s="217"/>
      <c r="K244" s="217"/>
      <c r="L244" s="222"/>
      <c r="M244" s="223"/>
      <c r="N244" s="224"/>
      <c r="O244" s="224"/>
      <c r="P244" s="224"/>
      <c r="Q244" s="224"/>
      <c r="R244" s="224"/>
      <c r="S244" s="224"/>
      <c r="T244" s="225"/>
      <c r="AT244" s="226" t="s">
        <v>134</v>
      </c>
      <c r="AU244" s="226" t="s">
        <v>82</v>
      </c>
      <c r="AV244" s="15" t="s">
        <v>153</v>
      </c>
      <c r="AW244" s="15" t="s">
        <v>33</v>
      </c>
      <c r="AX244" s="15" t="s">
        <v>72</v>
      </c>
      <c r="AY244" s="226" t="s">
        <v>122</v>
      </c>
    </row>
    <row r="245" spans="1:65" s="13" customFormat="1" ht="11.25">
      <c r="B245" s="194"/>
      <c r="C245" s="195"/>
      <c r="D245" s="196" t="s">
        <v>134</v>
      </c>
      <c r="E245" s="197" t="s">
        <v>19</v>
      </c>
      <c r="F245" s="198" t="s">
        <v>225</v>
      </c>
      <c r="G245" s="195"/>
      <c r="H245" s="197" t="s">
        <v>19</v>
      </c>
      <c r="I245" s="199"/>
      <c r="J245" s="195"/>
      <c r="K245" s="195"/>
      <c r="L245" s="200"/>
      <c r="M245" s="201"/>
      <c r="N245" s="202"/>
      <c r="O245" s="202"/>
      <c r="P245" s="202"/>
      <c r="Q245" s="202"/>
      <c r="R245" s="202"/>
      <c r="S245" s="202"/>
      <c r="T245" s="203"/>
      <c r="AT245" s="204" t="s">
        <v>134</v>
      </c>
      <c r="AU245" s="204" t="s">
        <v>82</v>
      </c>
      <c r="AV245" s="13" t="s">
        <v>80</v>
      </c>
      <c r="AW245" s="13" t="s">
        <v>33</v>
      </c>
      <c r="AX245" s="13" t="s">
        <v>72</v>
      </c>
      <c r="AY245" s="204" t="s">
        <v>122</v>
      </c>
    </row>
    <row r="246" spans="1:65" s="14" customFormat="1" ht="11.25">
      <c r="B246" s="205"/>
      <c r="C246" s="206"/>
      <c r="D246" s="196" t="s">
        <v>134</v>
      </c>
      <c r="E246" s="207" t="s">
        <v>19</v>
      </c>
      <c r="F246" s="208" t="s">
        <v>333</v>
      </c>
      <c r="G246" s="206"/>
      <c r="H246" s="209">
        <v>50.673000000000002</v>
      </c>
      <c r="I246" s="210"/>
      <c r="J246" s="206"/>
      <c r="K246" s="206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134</v>
      </c>
      <c r="AU246" s="215" t="s">
        <v>82</v>
      </c>
      <c r="AV246" s="14" t="s">
        <v>82</v>
      </c>
      <c r="AW246" s="14" t="s">
        <v>33</v>
      </c>
      <c r="AX246" s="14" t="s">
        <v>72</v>
      </c>
      <c r="AY246" s="215" t="s">
        <v>122</v>
      </c>
    </row>
    <row r="247" spans="1:65" s="15" customFormat="1" ht="11.25">
      <c r="B247" s="216"/>
      <c r="C247" s="217"/>
      <c r="D247" s="196" t="s">
        <v>134</v>
      </c>
      <c r="E247" s="218" t="s">
        <v>19</v>
      </c>
      <c r="F247" s="219" t="s">
        <v>152</v>
      </c>
      <c r="G247" s="217"/>
      <c r="H247" s="220">
        <v>50.673000000000002</v>
      </c>
      <c r="I247" s="221"/>
      <c r="J247" s="217"/>
      <c r="K247" s="217"/>
      <c r="L247" s="222"/>
      <c r="M247" s="223"/>
      <c r="N247" s="224"/>
      <c r="O247" s="224"/>
      <c r="P247" s="224"/>
      <c r="Q247" s="224"/>
      <c r="R247" s="224"/>
      <c r="S247" s="224"/>
      <c r="T247" s="225"/>
      <c r="AT247" s="226" t="s">
        <v>134</v>
      </c>
      <c r="AU247" s="226" t="s">
        <v>82</v>
      </c>
      <c r="AV247" s="15" t="s">
        <v>153</v>
      </c>
      <c r="AW247" s="15" t="s">
        <v>33</v>
      </c>
      <c r="AX247" s="15" t="s">
        <v>72</v>
      </c>
      <c r="AY247" s="226" t="s">
        <v>122</v>
      </c>
    </row>
    <row r="248" spans="1:65" s="16" customFormat="1" ht="11.25">
      <c r="B248" s="227"/>
      <c r="C248" s="228"/>
      <c r="D248" s="196" t="s">
        <v>134</v>
      </c>
      <c r="E248" s="229" t="s">
        <v>19</v>
      </c>
      <c r="F248" s="230" t="s">
        <v>162</v>
      </c>
      <c r="G248" s="228"/>
      <c r="H248" s="231">
        <v>221.233</v>
      </c>
      <c r="I248" s="232"/>
      <c r="J248" s="228"/>
      <c r="K248" s="228"/>
      <c r="L248" s="233"/>
      <c r="M248" s="234"/>
      <c r="N248" s="235"/>
      <c r="O248" s="235"/>
      <c r="P248" s="235"/>
      <c r="Q248" s="235"/>
      <c r="R248" s="235"/>
      <c r="S248" s="235"/>
      <c r="T248" s="236"/>
      <c r="AT248" s="237" t="s">
        <v>134</v>
      </c>
      <c r="AU248" s="237" t="s">
        <v>82</v>
      </c>
      <c r="AV248" s="16" t="s">
        <v>130</v>
      </c>
      <c r="AW248" s="16" t="s">
        <v>33</v>
      </c>
      <c r="AX248" s="16" t="s">
        <v>80</v>
      </c>
      <c r="AY248" s="237" t="s">
        <v>122</v>
      </c>
    </row>
    <row r="249" spans="1:65" s="2" customFormat="1" ht="16.5" customHeight="1">
      <c r="A249" s="37"/>
      <c r="B249" s="38"/>
      <c r="C249" s="176" t="s">
        <v>334</v>
      </c>
      <c r="D249" s="176" t="s">
        <v>125</v>
      </c>
      <c r="E249" s="177" t="s">
        <v>335</v>
      </c>
      <c r="F249" s="178" t="s">
        <v>336</v>
      </c>
      <c r="G249" s="179" t="s">
        <v>128</v>
      </c>
      <c r="H249" s="180">
        <v>221.233</v>
      </c>
      <c r="I249" s="181"/>
      <c r="J249" s="182">
        <f>ROUND(I249*H249,2)</f>
        <v>0</v>
      </c>
      <c r="K249" s="178" t="s">
        <v>129</v>
      </c>
      <c r="L249" s="42"/>
      <c r="M249" s="183" t="s">
        <v>19</v>
      </c>
      <c r="N249" s="184" t="s">
        <v>43</v>
      </c>
      <c r="O249" s="67"/>
      <c r="P249" s="185">
        <f>O249*H249</f>
        <v>0</v>
      </c>
      <c r="Q249" s="185">
        <v>0</v>
      </c>
      <c r="R249" s="185">
        <f>Q249*H249</f>
        <v>0</v>
      </c>
      <c r="S249" s="185">
        <v>8.0000000000000002E-3</v>
      </c>
      <c r="T249" s="186">
        <f>S249*H249</f>
        <v>1.7698640000000001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7" t="s">
        <v>240</v>
      </c>
      <c r="AT249" s="187" t="s">
        <v>125</v>
      </c>
      <c r="AU249" s="187" t="s">
        <v>82</v>
      </c>
      <c r="AY249" s="20" t="s">
        <v>122</v>
      </c>
      <c r="BE249" s="188">
        <f>IF(N249="základní",J249,0)</f>
        <v>0</v>
      </c>
      <c r="BF249" s="188">
        <f>IF(N249="snížená",J249,0)</f>
        <v>0</v>
      </c>
      <c r="BG249" s="188">
        <f>IF(N249="zákl. přenesená",J249,0)</f>
        <v>0</v>
      </c>
      <c r="BH249" s="188">
        <f>IF(N249="sníž. přenesená",J249,0)</f>
        <v>0</v>
      </c>
      <c r="BI249" s="188">
        <f>IF(N249="nulová",J249,0)</f>
        <v>0</v>
      </c>
      <c r="BJ249" s="20" t="s">
        <v>80</v>
      </c>
      <c r="BK249" s="188">
        <f>ROUND(I249*H249,2)</f>
        <v>0</v>
      </c>
      <c r="BL249" s="20" t="s">
        <v>240</v>
      </c>
      <c r="BM249" s="187" t="s">
        <v>337</v>
      </c>
    </row>
    <row r="250" spans="1:65" s="2" customFormat="1" ht="11.25">
      <c r="A250" s="37"/>
      <c r="B250" s="38"/>
      <c r="C250" s="39"/>
      <c r="D250" s="189" t="s">
        <v>132</v>
      </c>
      <c r="E250" s="39"/>
      <c r="F250" s="190" t="s">
        <v>338</v>
      </c>
      <c r="G250" s="39"/>
      <c r="H250" s="39"/>
      <c r="I250" s="191"/>
      <c r="J250" s="39"/>
      <c r="K250" s="39"/>
      <c r="L250" s="42"/>
      <c r="M250" s="192"/>
      <c r="N250" s="193"/>
      <c r="O250" s="67"/>
      <c r="P250" s="67"/>
      <c r="Q250" s="67"/>
      <c r="R250" s="67"/>
      <c r="S250" s="67"/>
      <c r="T250" s="68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20" t="s">
        <v>132</v>
      </c>
      <c r="AU250" s="20" t="s">
        <v>82</v>
      </c>
    </row>
    <row r="251" spans="1:65" s="2" customFormat="1" ht="16.5" customHeight="1">
      <c r="A251" s="37"/>
      <c r="B251" s="38"/>
      <c r="C251" s="176" t="s">
        <v>339</v>
      </c>
      <c r="D251" s="176" t="s">
        <v>125</v>
      </c>
      <c r="E251" s="177" t="s">
        <v>340</v>
      </c>
      <c r="F251" s="178" t="s">
        <v>341</v>
      </c>
      <c r="G251" s="179" t="s">
        <v>342</v>
      </c>
      <c r="H251" s="180">
        <v>22.77</v>
      </c>
      <c r="I251" s="181"/>
      <c r="J251" s="182">
        <f>ROUND(I251*H251,2)</f>
        <v>0</v>
      </c>
      <c r="K251" s="178" t="s">
        <v>129</v>
      </c>
      <c r="L251" s="42"/>
      <c r="M251" s="183" t="s">
        <v>19</v>
      </c>
      <c r="N251" s="184" t="s">
        <v>43</v>
      </c>
      <c r="O251" s="67"/>
      <c r="P251" s="185">
        <f>O251*H251</f>
        <v>0</v>
      </c>
      <c r="Q251" s="185">
        <v>0</v>
      </c>
      <c r="R251" s="185">
        <f>Q251*H251</f>
        <v>0</v>
      </c>
      <c r="S251" s="185">
        <v>2E-3</v>
      </c>
      <c r="T251" s="186">
        <f>S251*H251</f>
        <v>4.5539999999999997E-2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7" t="s">
        <v>240</v>
      </c>
      <c r="AT251" s="187" t="s">
        <v>125</v>
      </c>
      <c r="AU251" s="187" t="s">
        <v>82</v>
      </c>
      <c r="AY251" s="20" t="s">
        <v>122</v>
      </c>
      <c r="BE251" s="188">
        <f>IF(N251="základní",J251,0)</f>
        <v>0</v>
      </c>
      <c r="BF251" s="188">
        <f>IF(N251="snížená",J251,0)</f>
        <v>0</v>
      </c>
      <c r="BG251" s="188">
        <f>IF(N251="zákl. přenesená",J251,0)</f>
        <v>0</v>
      </c>
      <c r="BH251" s="188">
        <f>IF(N251="sníž. přenesená",J251,0)</f>
        <v>0</v>
      </c>
      <c r="BI251" s="188">
        <f>IF(N251="nulová",J251,0)</f>
        <v>0</v>
      </c>
      <c r="BJ251" s="20" t="s">
        <v>80</v>
      </c>
      <c r="BK251" s="188">
        <f>ROUND(I251*H251,2)</f>
        <v>0</v>
      </c>
      <c r="BL251" s="20" t="s">
        <v>240</v>
      </c>
      <c r="BM251" s="187" t="s">
        <v>343</v>
      </c>
    </row>
    <row r="252" spans="1:65" s="2" customFormat="1" ht="11.25">
      <c r="A252" s="37"/>
      <c r="B252" s="38"/>
      <c r="C252" s="39"/>
      <c r="D252" s="189" t="s">
        <v>132</v>
      </c>
      <c r="E252" s="39"/>
      <c r="F252" s="190" t="s">
        <v>344</v>
      </c>
      <c r="G252" s="39"/>
      <c r="H252" s="39"/>
      <c r="I252" s="191"/>
      <c r="J252" s="39"/>
      <c r="K252" s="39"/>
      <c r="L252" s="42"/>
      <c r="M252" s="192"/>
      <c r="N252" s="193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20" t="s">
        <v>132</v>
      </c>
      <c r="AU252" s="20" t="s">
        <v>82</v>
      </c>
    </row>
    <row r="253" spans="1:65" s="14" customFormat="1" ht="11.25">
      <c r="B253" s="205"/>
      <c r="C253" s="206"/>
      <c r="D253" s="196" t="s">
        <v>134</v>
      </c>
      <c r="E253" s="207" t="s">
        <v>19</v>
      </c>
      <c r="F253" s="208" t="s">
        <v>345</v>
      </c>
      <c r="G253" s="206"/>
      <c r="H253" s="209">
        <v>22.77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134</v>
      </c>
      <c r="AU253" s="215" t="s">
        <v>82</v>
      </c>
      <c r="AV253" s="14" t="s">
        <v>82</v>
      </c>
      <c r="AW253" s="14" t="s">
        <v>33</v>
      </c>
      <c r="AX253" s="14" t="s">
        <v>80</v>
      </c>
      <c r="AY253" s="215" t="s">
        <v>122</v>
      </c>
    </row>
    <row r="254" spans="1:65" s="2" customFormat="1" ht="16.5" customHeight="1">
      <c r="A254" s="37"/>
      <c r="B254" s="38"/>
      <c r="C254" s="176" t="s">
        <v>346</v>
      </c>
      <c r="D254" s="176" t="s">
        <v>125</v>
      </c>
      <c r="E254" s="177" t="s">
        <v>347</v>
      </c>
      <c r="F254" s="178" t="s">
        <v>348</v>
      </c>
      <c r="G254" s="179" t="s">
        <v>342</v>
      </c>
      <c r="H254" s="180">
        <v>4.0199999999999996</v>
      </c>
      <c r="I254" s="181"/>
      <c r="J254" s="182">
        <f>ROUND(I254*H254,2)</f>
        <v>0</v>
      </c>
      <c r="K254" s="178" t="s">
        <v>129</v>
      </c>
      <c r="L254" s="42"/>
      <c r="M254" s="183" t="s">
        <v>19</v>
      </c>
      <c r="N254" s="184" t="s">
        <v>43</v>
      </c>
      <c r="O254" s="67"/>
      <c r="P254" s="185">
        <f>O254*H254</f>
        <v>0</v>
      </c>
      <c r="Q254" s="185">
        <v>0</v>
      </c>
      <c r="R254" s="185">
        <f>Q254*H254</f>
        <v>0</v>
      </c>
      <c r="S254" s="185">
        <v>5.0000000000000001E-3</v>
      </c>
      <c r="T254" s="186">
        <f>S254*H254</f>
        <v>2.01E-2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7" t="s">
        <v>240</v>
      </c>
      <c r="AT254" s="187" t="s">
        <v>125</v>
      </c>
      <c r="AU254" s="187" t="s">
        <v>82</v>
      </c>
      <c r="AY254" s="20" t="s">
        <v>122</v>
      </c>
      <c r="BE254" s="188">
        <f>IF(N254="základní",J254,0)</f>
        <v>0</v>
      </c>
      <c r="BF254" s="188">
        <f>IF(N254="snížená",J254,0)</f>
        <v>0</v>
      </c>
      <c r="BG254" s="188">
        <f>IF(N254="zákl. přenesená",J254,0)</f>
        <v>0</v>
      </c>
      <c r="BH254" s="188">
        <f>IF(N254="sníž. přenesená",J254,0)</f>
        <v>0</v>
      </c>
      <c r="BI254" s="188">
        <f>IF(N254="nulová",J254,0)</f>
        <v>0</v>
      </c>
      <c r="BJ254" s="20" t="s">
        <v>80</v>
      </c>
      <c r="BK254" s="188">
        <f>ROUND(I254*H254,2)</f>
        <v>0</v>
      </c>
      <c r="BL254" s="20" t="s">
        <v>240</v>
      </c>
      <c r="BM254" s="187" t="s">
        <v>349</v>
      </c>
    </row>
    <row r="255" spans="1:65" s="2" customFormat="1" ht="11.25">
      <c r="A255" s="37"/>
      <c r="B255" s="38"/>
      <c r="C255" s="39"/>
      <c r="D255" s="189" t="s">
        <v>132</v>
      </c>
      <c r="E255" s="39"/>
      <c r="F255" s="190" t="s">
        <v>350</v>
      </c>
      <c r="G255" s="39"/>
      <c r="H255" s="39"/>
      <c r="I255" s="191"/>
      <c r="J255" s="39"/>
      <c r="K255" s="39"/>
      <c r="L255" s="42"/>
      <c r="M255" s="192"/>
      <c r="N255" s="193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20" t="s">
        <v>132</v>
      </c>
      <c r="AU255" s="20" t="s">
        <v>82</v>
      </c>
    </row>
    <row r="256" spans="1:65" s="14" customFormat="1" ht="11.25">
      <c r="B256" s="205"/>
      <c r="C256" s="206"/>
      <c r="D256" s="196" t="s">
        <v>134</v>
      </c>
      <c r="E256" s="207" t="s">
        <v>19</v>
      </c>
      <c r="F256" s="208" t="s">
        <v>351</v>
      </c>
      <c r="G256" s="206"/>
      <c r="H256" s="209">
        <v>4.0199999999999996</v>
      </c>
      <c r="I256" s="210"/>
      <c r="J256" s="206"/>
      <c r="K256" s="206"/>
      <c r="L256" s="211"/>
      <c r="M256" s="212"/>
      <c r="N256" s="213"/>
      <c r="O256" s="213"/>
      <c r="P256" s="213"/>
      <c r="Q256" s="213"/>
      <c r="R256" s="213"/>
      <c r="S256" s="213"/>
      <c r="T256" s="214"/>
      <c r="AT256" s="215" t="s">
        <v>134</v>
      </c>
      <c r="AU256" s="215" t="s">
        <v>82</v>
      </c>
      <c r="AV256" s="14" t="s">
        <v>82</v>
      </c>
      <c r="AW256" s="14" t="s">
        <v>33</v>
      </c>
      <c r="AX256" s="14" t="s">
        <v>80</v>
      </c>
      <c r="AY256" s="215" t="s">
        <v>122</v>
      </c>
    </row>
    <row r="257" spans="1:65" s="2" customFormat="1" ht="16.5" customHeight="1">
      <c r="A257" s="37"/>
      <c r="B257" s="38"/>
      <c r="C257" s="176" t="s">
        <v>352</v>
      </c>
      <c r="D257" s="176" t="s">
        <v>125</v>
      </c>
      <c r="E257" s="177" t="s">
        <v>353</v>
      </c>
      <c r="F257" s="178" t="s">
        <v>354</v>
      </c>
      <c r="G257" s="179" t="s">
        <v>212</v>
      </c>
      <c r="H257" s="180">
        <v>25</v>
      </c>
      <c r="I257" s="181"/>
      <c r="J257" s="182">
        <f>ROUND(I257*H257,2)</f>
        <v>0</v>
      </c>
      <c r="K257" s="178" t="s">
        <v>129</v>
      </c>
      <c r="L257" s="42"/>
      <c r="M257" s="183" t="s">
        <v>19</v>
      </c>
      <c r="N257" s="184" t="s">
        <v>43</v>
      </c>
      <c r="O257" s="67"/>
      <c r="P257" s="185">
        <f>O257*H257</f>
        <v>0</v>
      </c>
      <c r="Q257" s="185">
        <v>0</v>
      </c>
      <c r="R257" s="185">
        <f>Q257*H257</f>
        <v>0</v>
      </c>
      <c r="S257" s="185">
        <v>1E-3</v>
      </c>
      <c r="T257" s="186">
        <f>S257*H257</f>
        <v>2.5000000000000001E-2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7" t="s">
        <v>240</v>
      </c>
      <c r="AT257" s="187" t="s">
        <v>125</v>
      </c>
      <c r="AU257" s="187" t="s">
        <v>82</v>
      </c>
      <c r="AY257" s="20" t="s">
        <v>122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20" t="s">
        <v>80</v>
      </c>
      <c r="BK257" s="188">
        <f>ROUND(I257*H257,2)</f>
        <v>0</v>
      </c>
      <c r="BL257" s="20" t="s">
        <v>240</v>
      </c>
      <c r="BM257" s="187" t="s">
        <v>355</v>
      </c>
    </row>
    <row r="258" spans="1:65" s="2" customFormat="1" ht="11.25">
      <c r="A258" s="37"/>
      <c r="B258" s="38"/>
      <c r="C258" s="39"/>
      <c r="D258" s="189" t="s">
        <v>132</v>
      </c>
      <c r="E258" s="39"/>
      <c r="F258" s="190" t="s">
        <v>356</v>
      </c>
      <c r="G258" s="39"/>
      <c r="H258" s="39"/>
      <c r="I258" s="191"/>
      <c r="J258" s="39"/>
      <c r="K258" s="39"/>
      <c r="L258" s="42"/>
      <c r="M258" s="192"/>
      <c r="N258" s="193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132</v>
      </c>
      <c r="AU258" s="20" t="s">
        <v>82</v>
      </c>
    </row>
    <row r="259" spans="1:65" s="2" customFormat="1" ht="16.5" customHeight="1">
      <c r="A259" s="37"/>
      <c r="B259" s="38"/>
      <c r="C259" s="176" t="s">
        <v>357</v>
      </c>
      <c r="D259" s="176" t="s">
        <v>125</v>
      </c>
      <c r="E259" s="177" t="s">
        <v>358</v>
      </c>
      <c r="F259" s="178" t="s">
        <v>359</v>
      </c>
      <c r="G259" s="179" t="s">
        <v>212</v>
      </c>
      <c r="H259" s="180">
        <v>54</v>
      </c>
      <c r="I259" s="181"/>
      <c r="J259" s="182">
        <f>ROUND(I259*H259,2)</f>
        <v>0</v>
      </c>
      <c r="K259" s="178" t="s">
        <v>129</v>
      </c>
      <c r="L259" s="42"/>
      <c r="M259" s="183" t="s">
        <v>19</v>
      </c>
      <c r="N259" s="184" t="s">
        <v>43</v>
      </c>
      <c r="O259" s="67"/>
      <c r="P259" s="185">
        <f>O259*H259</f>
        <v>0</v>
      </c>
      <c r="Q259" s="185">
        <v>0</v>
      </c>
      <c r="R259" s="185">
        <f>Q259*H259</f>
        <v>0</v>
      </c>
      <c r="S259" s="185">
        <v>2.4E-2</v>
      </c>
      <c r="T259" s="186">
        <f>S259*H259</f>
        <v>1.296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7" t="s">
        <v>240</v>
      </c>
      <c r="AT259" s="187" t="s">
        <v>125</v>
      </c>
      <c r="AU259" s="187" t="s">
        <v>82</v>
      </c>
      <c r="AY259" s="20" t="s">
        <v>122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20" t="s">
        <v>80</v>
      </c>
      <c r="BK259" s="188">
        <f>ROUND(I259*H259,2)</f>
        <v>0</v>
      </c>
      <c r="BL259" s="20" t="s">
        <v>240</v>
      </c>
      <c r="BM259" s="187" t="s">
        <v>360</v>
      </c>
    </row>
    <row r="260" spans="1:65" s="2" customFormat="1" ht="11.25">
      <c r="A260" s="37"/>
      <c r="B260" s="38"/>
      <c r="C260" s="39"/>
      <c r="D260" s="189" t="s">
        <v>132</v>
      </c>
      <c r="E260" s="39"/>
      <c r="F260" s="190" t="s">
        <v>361</v>
      </c>
      <c r="G260" s="39"/>
      <c r="H260" s="39"/>
      <c r="I260" s="191"/>
      <c r="J260" s="39"/>
      <c r="K260" s="39"/>
      <c r="L260" s="42"/>
      <c r="M260" s="192"/>
      <c r="N260" s="193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132</v>
      </c>
      <c r="AU260" s="20" t="s">
        <v>82</v>
      </c>
    </row>
    <row r="261" spans="1:65" s="13" customFormat="1" ht="11.25">
      <c r="B261" s="194"/>
      <c r="C261" s="195"/>
      <c r="D261" s="196" t="s">
        <v>134</v>
      </c>
      <c r="E261" s="197" t="s">
        <v>19</v>
      </c>
      <c r="F261" s="198" t="s">
        <v>362</v>
      </c>
      <c r="G261" s="195"/>
      <c r="H261" s="197" t="s">
        <v>19</v>
      </c>
      <c r="I261" s="199"/>
      <c r="J261" s="195"/>
      <c r="K261" s="195"/>
      <c r="L261" s="200"/>
      <c r="M261" s="201"/>
      <c r="N261" s="202"/>
      <c r="O261" s="202"/>
      <c r="P261" s="202"/>
      <c r="Q261" s="202"/>
      <c r="R261" s="202"/>
      <c r="S261" s="202"/>
      <c r="T261" s="203"/>
      <c r="AT261" s="204" t="s">
        <v>134</v>
      </c>
      <c r="AU261" s="204" t="s">
        <v>82</v>
      </c>
      <c r="AV261" s="13" t="s">
        <v>80</v>
      </c>
      <c r="AW261" s="13" t="s">
        <v>33</v>
      </c>
      <c r="AX261" s="13" t="s">
        <v>72</v>
      </c>
      <c r="AY261" s="204" t="s">
        <v>122</v>
      </c>
    </row>
    <row r="262" spans="1:65" s="14" customFormat="1" ht="11.25">
      <c r="B262" s="205"/>
      <c r="C262" s="206"/>
      <c r="D262" s="196" t="s">
        <v>134</v>
      </c>
      <c r="E262" s="207" t="s">
        <v>19</v>
      </c>
      <c r="F262" s="208" t="s">
        <v>301</v>
      </c>
      <c r="G262" s="206"/>
      <c r="H262" s="209">
        <v>27</v>
      </c>
      <c r="I262" s="210"/>
      <c r="J262" s="206"/>
      <c r="K262" s="206"/>
      <c r="L262" s="211"/>
      <c r="M262" s="212"/>
      <c r="N262" s="213"/>
      <c r="O262" s="213"/>
      <c r="P262" s="213"/>
      <c r="Q262" s="213"/>
      <c r="R262" s="213"/>
      <c r="S262" s="213"/>
      <c r="T262" s="214"/>
      <c r="AT262" s="215" t="s">
        <v>134</v>
      </c>
      <c r="AU262" s="215" t="s">
        <v>82</v>
      </c>
      <c r="AV262" s="14" t="s">
        <v>82</v>
      </c>
      <c r="AW262" s="14" t="s">
        <v>33</v>
      </c>
      <c r="AX262" s="14" t="s">
        <v>72</v>
      </c>
      <c r="AY262" s="215" t="s">
        <v>122</v>
      </c>
    </row>
    <row r="263" spans="1:65" s="13" customFormat="1" ht="11.25">
      <c r="B263" s="194"/>
      <c r="C263" s="195"/>
      <c r="D263" s="196" t="s">
        <v>134</v>
      </c>
      <c r="E263" s="197" t="s">
        <v>19</v>
      </c>
      <c r="F263" s="198" t="s">
        <v>363</v>
      </c>
      <c r="G263" s="195"/>
      <c r="H263" s="197" t="s">
        <v>19</v>
      </c>
      <c r="I263" s="199"/>
      <c r="J263" s="195"/>
      <c r="K263" s="195"/>
      <c r="L263" s="200"/>
      <c r="M263" s="201"/>
      <c r="N263" s="202"/>
      <c r="O263" s="202"/>
      <c r="P263" s="202"/>
      <c r="Q263" s="202"/>
      <c r="R263" s="202"/>
      <c r="S263" s="202"/>
      <c r="T263" s="203"/>
      <c r="AT263" s="204" t="s">
        <v>134</v>
      </c>
      <c r="AU263" s="204" t="s">
        <v>82</v>
      </c>
      <c r="AV263" s="13" t="s">
        <v>80</v>
      </c>
      <c r="AW263" s="13" t="s">
        <v>33</v>
      </c>
      <c r="AX263" s="13" t="s">
        <v>72</v>
      </c>
      <c r="AY263" s="204" t="s">
        <v>122</v>
      </c>
    </row>
    <row r="264" spans="1:65" s="14" customFormat="1" ht="11.25">
      <c r="B264" s="205"/>
      <c r="C264" s="206"/>
      <c r="D264" s="196" t="s">
        <v>134</v>
      </c>
      <c r="E264" s="207" t="s">
        <v>19</v>
      </c>
      <c r="F264" s="208" t="s">
        <v>301</v>
      </c>
      <c r="G264" s="206"/>
      <c r="H264" s="209">
        <v>27</v>
      </c>
      <c r="I264" s="210"/>
      <c r="J264" s="206"/>
      <c r="K264" s="206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134</v>
      </c>
      <c r="AU264" s="215" t="s">
        <v>82</v>
      </c>
      <c r="AV264" s="14" t="s">
        <v>82</v>
      </c>
      <c r="AW264" s="14" t="s">
        <v>33</v>
      </c>
      <c r="AX264" s="14" t="s">
        <v>72</v>
      </c>
      <c r="AY264" s="215" t="s">
        <v>122</v>
      </c>
    </row>
    <row r="265" spans="1:65" s="16" customFormat="1" ht="11.25">
      <c r="B265" s="227"/>
      <c r="C265" s="228"/>
      <c r="D265" s="196" t="s">
        <v>134</v>
      </c>
      <c r="E265" s="229" t="s">
        <v>19</v>
      </c>
      <c r="F265" s="230" t="s">
        <v>162</v>
      </c>
      <c r="G265" s="228"/>
      <c r="H265" s="231">
        <v>54</v>
      </c>
      <c r="I265" s="232"/>
      <c r="J265" s="228"/>
      <c r="K265" s="228"/>
      <c r="L265" s="233"/>
      <c r="M265" s="234"/>
      <c r="N265" s="235"/>
      <c r="O265" s="235"/>
      <c r="P265" s="235"/>
      <c r="Q265" s="235"/>
      <c r="R265" s="235"/>
      <c r="S265" s="235"/>
      <c r="T265" s="236"/>
      <c r="AT265" s="237" t="s">
        <v>134</v>
      </c>
      <c r="AU265" s="237" t="s">
        <v>82</v>
      </c>
      <c r="AV265" s="16" t="s">
        <v>130</v>
      </c>
      <c r="AW265" s="16" t="s">
        <v>33</v>
      </c>
      <c r="AX265" s="16" t="s">
        <v>80</v>
      </c>
      <c r="AY265" s="237" t="s">
        <v>122</v>
      </c>
    </row>
    <row r="266" spans="1:65" s="2" customFormat="1" ht="16.5" customHeight="1">
      <c r="A266" s="37"/>
      <c r="B266" s="38"/>
      <c r="C266" s="176" t="s">
        <v>364</v>
      </c>
      <c r="D266" s="176" t="s">
        <v>125</v>
      </c>
      <c r="E266" s="177" t="s">
        <v>365</v>
      </c>
      <c r="F266" s="178" t="s">
        <v>366</v>
      </c>
      <c r="G266" s="179" t="s">
        <v>212</v>
      </c>
      <c r="H266" s="180">
        <v>27</v>
      </c>
      <c r="I266" s="181"/>
      <c r="J266" s="182">
        <f>ROUND(I266*H266,2)</f>
        <v>0</v>
      </c>
      <c r="K266" s="178" t="s">
        <v>129</v>
      </c>
      <c r="L266" s="42"/>
      <c r="M266" s="183" t="s">
        <v>19</v>
      </c>
      <c r="N266" s="184" t="s">
        <v>43</v>
      </c>
      <c r="O266" s="67"/>
      <c r="P266" s="185">
        <f>O266*H266</f>
        <v>0</v>
      </c>
      <c r="Q266" s="185">
        <v>0</v>
      </c>
      <c r="R266" s="185">
        <f>Q266*H266</f>
        <v>0</v>
      </c>
      <c r="S266" s="185">
        <v>4.4999999999999999E-4</v>
      </c>
      <c r="T266" s="186">
        <f>S266*H266</f>
        <v>1.2149999999999999E-2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7" t="s">
        <v>240</v>
      </c>
      <c r="AT266" s="187" t="s">
        <v>125</v>
      </c>
      <c r="AU266" s="187" t="s">
        <v>82</v>
      </c>
      <c r="AY266" s="20" t="s">
        <v>122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20" t="s">
        <v>80</v>
      </c>
      <c r="BK266" s="188">
        <f>ROUND(I266*H266,2)</f>
        <v>0</v>
      </c>
      <c r="BL266" s="20" t="s">
        <v>240</v>
      </c>
      <c r="BM266" s="187" t="s">
        <v>367</v>
      </c>
    </row>
    <row r="267" spans="1:65" s="2" customFormat="1" ht="11.25">
      <c r="A267" s="37"/>
      <c r="B267" s="38"/>
      <c r="C267" s="39"/>
      <c r="D267" s="189" t="s">
        <v>132</v>
      </c>
      <c r="E267" s="39"/>
      <c r="F267" s="190" t="s">
        <v>368</v>
      </c>
      <c r="G267" s="39"/>
      <c r="H267" s="39"/>
      <c r="I267" s="191"/>
      <c r="J267" s="39"/>
      <c r="K267" s="39"/>
      <c r="L267" s="42"/>
      <c r="M267" s="192"/>
      <c r="N267" s="193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132</v>
      </c>
      <c r="AU267" s="20" t="s">
        <v>82</v>
      </c>
    </row>
    <row r="268" spans="1:65" s="2" customFormat="1" ht="21.75" customHeight="1">
      <c r="A268" s="37"/>
      <c r="B268" s="38"/>
      <c r="C268" s="176" t="s">
        <v>369</v>
      </c>
      <c r="D268" s="176" t="s">
        <v>125</v>
      </c>
      <c r="E268" s="177" t="s">
        <v>370</v>
      </c>
      <c r="F268" s="178" t="s">
        <v>371</v>
      </c>
      <c r="G268" s="179" t="s">
        <v>342</v>
      </c>
      <c r="H268" s="180">
        <v>22.77</v>
      </c>
      <c r="I268" s="181"/>
      <c r="J268" s="182">
        <f>ROUND(I268*H268,2)</f>
        <v>0</v>
      </c>
      <c r="K268" s="178" t="s">
        <v>129</v>
      </c>
      <c r="L268" s="42"/>
      <c r="M268" s="183" t="s">
        <v>19</v>
      </c>
      <c r="N268" s="184" t="s">
        <v>43</v>
      </c>
      <c r="O268" s="67"/>
      <c r="P268" s="185">
        <f>O268*H268</f>
        <v>0</v>
      </c>
      <c r="Q268" s="185">
        <v>0</v>
      </c>
      <c r="R268" s="185">
        <f>Q268*H268</f>
        <v>0</v>
      </c>
      <c r="S268" s="185">
        <v>0</v>
      </c>
      <c r="T268" s="186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7" t="s">
        <v>240</v>
      </c>
      <c r="AT268" s="187" t="s">
        <v>125</v>
      </c>
      <c r="AU268" s="187" t="s">
        <v>82</v>
      </c>
      <c r="AY268" s="20" t="s">
        <v>122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20" t="s">
        <v>80</v>
      </c>
      <c r="BK268" s="188">
        <f>ROUND(I268*H268,2)</f>
        <v>0</v>
      </c>
      <c r="BL268" s="20" t="s">
        <v>240</v>
      </c>
      <c r="BM268" s="187" t="s">
        <v>372</v>
      </c>
    </row>
    <row r="269" spans="1:65" s="2" customFormat="1" ht="11.25">
      <c r="A269" s="37"/>
      <c r="B269" s="38"/>
      <c r="C269" s="39"/>
      <c r="D269" s="189" t="s">
        <v>132</v>
      </c>
      <c r="E269" s="39"/>
      <c r="F269" s="190" t="s">
        <v>373</v>
      </c>
      <c r="G269" s="39"/>
      <c r="H269" s="39"/>
      <c r="I269" s="191"/>
      <c r="J269" s="39"/>
      <c r="K269" s="39"/>
      <c r="L269" s="42"/>
      <c r="M269" s="192"/>
      <c r="N269" s="193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20" t="s">
        <v>132</v>
      </c>
      <c r="AU269" s="20" t="s">
        <v>82</v>
      </c>
    </row>
    <row r="270" spans="1:65" s="14" customFormat="1" ht="11.25">
      <c r="B270" s="205"/>
      <c r="C270" s="206"/>
      <c r="D270" s="196" t="s">
        <v>134</v>
      </c>
      <c r="E270" s="207" t="s">
        <v>19</v>
      </c>
      <c r="F270" s="208" t="s">
        <v>345</v>
      </c>
      <c r="G270" s="206"/>
      <c r="H270" s="209">
        <v>22.77</v>
      </c>
      <c r="I270" s="210"/>
      <c r="J270" s="206"/>
      <c r="K270" s="206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134</v>
      </c>
      <c r="AU270" s="215" t="s">
        <v>82</v>
      </c>
      <c r="AV270" s="14" t="s">
        <v>82</v>
      </c>
      <c r="AW270" s="14" t="s">
        <v>33</v>
      </c>
      <c r="AX270" s="14" t="s">
        <v>80</v>
      </c>
      <c r="AY270" s="215" t="s">
        <v>122</v>
      </c>
    </row>
    <row r="271" spans="1:65" s="2" customFormat="1" ht="21.75" customHeight="1">
      <c r="A271" s="37"/>
      <c r="B271" s="38"/>
      <c r="C271" s="176" t="s">
        <v>374</v>
      </c>
      <c r="D271" s="176" t="s">
        <v>125</v>
      </c>
      <c r="E271" s="177" t="s">
        <v>375</v>
      </c>
      <c r="F271" s="178" t="s">
        <v>376</v>
      </c>
      <c r="G271" s="179" t="s">
        <v>342</v>
      </c>
      <c r="H271" s="180">
        <v>5.55</v>
      </c>
      <c r="I271" s="181"/>
      <c r="J271" s="182">
        <f>ROUND(I271*H271,2)</f>
        <v>0</v>
      </c>
      <c r="K271" s="178" t="s">
        <v>129</v>
      </c>
      <c r="L271" s="42"/>
      <c r="M271" s="183" t="s">
        <v>19</v>
      </c>
      <c r="N271" s="184" t="s">
        <v>43</v>
      </c>
      <c r="O271" s="67"/>
      <c r="P271" s="185">
        <f>O271*H271</f>
        <v>0</v>
      </c>
      <c r="Q271" s="185">
        <v>0</v>
      </c>
      <c r="R271" s="185">
        <f>Q271*H271</f>
        <v>0</v>
      </c>
      <c r="S271" s="185">
        <v>0</v>
      </c>
      <c r="T271" s="186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7" t="s">
        <v>240</v>
      </c>
      <c r="AT271" s="187" t="s">
        <v>125</v>
      </c>
      <c r="AU271" s="187" t="s">
        <v>82</v>
      </c>
      <c r="AY271" s="20" t="s">
        <v>122</v>
      </c>
      <c r="BE271" s="188">
        <f>IF(N271="základní",J271,0)</f>
        <v>0</v>
      </c>
      <c r="BF271" s="188">
        <f>IF(N271="snížená",J271,0)</f>
        <v>0</v>
      </c>
      <c r="BG271" s="188">
        <f>IF(N271="zákl. přenesená",J271,0)</f>
        <v>0</v>
      </c>
      <c r="BH271" s="188">
        <f>IF(N271="sníž. přenesená",J271,0)</f>
        <v>0</v>
      </c>
      <c r="BI271" s="188">
        <f>IF(N271="nulová",J271,0)</f>
        <v>0</v>
      </c>
      <c r="BJ271" s="20" t="s">
        <v>80</v>
      </c>
      <c r="BK271" s="188">
        <f>ROUND(I271*H271,2)</f>
        <v>0</v>
      </c>
      <c r="BL271" s="20" t="s">
        <v>240</v>
      </c>
      <c r="BM271" s="187" t="s">
        <v>377</v>
      </c>
    </row>
    <row r="272" spans="1:65" s="2" customFormat="1" ht="11.25">
      <c r="A272" s="37"/>
      <c r="B272" s="38"/>
      <c r="C272" s="39"/>
      <c r="D272" s="189" t="s">
        <v>132</v>
      </c>
      <c r="E272" s="39"/>
      <c r="F272" s="190" t="s">
        <v>378</v>
      </c>
      <c r="G272" s="39"/>
      <c r="H272" s="39"/>
      <c r="I272" s="191"/>
      <c r="J272" s="39"/>
      <c r="K272" s="39"/>
      <c r="L272" s="42"/>
      <c r="M272" s="192"/>
      <c r="N272" s="193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132</v>
      </c>
      <c r="AU272" s="20" t="s">
        <v>82</v>
      </c>
    </row>
    <row r="273" spans="1:65" s="14" customFormat="1" ht="11.25">
      <c r="B273" s="205"/>
      <c r="C273" s="206"/>
      <c r="D273" s="196" t="s">
        <v>134</v>
      </c>
      <c r="E273" s="207" t="s">
        <v>19</v>
      </c>
      <c r="F273" s="208" t="s">
        <v>379</v>
      </c>
      <c r="G273" s="206"/>
      <c r="H273" s="209">
        <v>5.55</v>
      </c>
      <c r="I273" s="210"/>
      <c r="J273" s="206"/>
      <c r="K273" s="206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134</v>
      </c>
      <c r="AU273" s="215" t="s">
        <v>82</v>
      </c>
      <c r="AV273" s="14" t="s">
        <v>82</v>
      </c>
      <c r="AW273" s="14" t="s">
        <v>33</v>
      </c>
      <c r="AX273" s="14" t="s">
        <v>80</v>
      </c>
      <c r="AY273" s="215" t="s">
        <v>122</v>
      </c>
    </row>
    <row r="274" spans="1:65" s="2" customFormat="1" ht="16.5" customHeight="1">
      <c r="A274" s="37"/>
      <c r="B274" s="38"/>
      <c r="C274" s="238" t="s">
        <v>380</v>
      </c>
      <c r="D274" s="238" t="s">
        <v>215</v>
      </c>
      <c r="E274" s="239" t="s">
        <v>381</v>
      </c>
      <c r="F274" s="240" t="s">
        <v>382</v>
      </c>
      <c r="G274" s="241" t="s">
        <v>342</v>
      </c>
      <c r="H274" s="242">
        <v>22.77</v>
      </c>
      <c r="I274" s="243"/>
      <c r="J274" s="244">
        <f>ROUND(I274*H274,2)</f>
        <v>0</v>
      </c>
      <c r="K274" s="240" t="s">
        <v>19</v>
      </c>
      <c r="L274" s="245"/>
      <c r="M274" s="246" t="s">
        <v>19</v>
      </c>
      <c r="N274" s="247" t="s">
        <v>43</v>
      </c>
      <c r="O274" s="67"/>
      <c r="P274" s="185">
        <f>O274*H274</f>
        <v>0</v>
      </c>
      <c r="Q274" s="185">
        <v>1E-3</v>
      </c>
      <c r="R274" s="185">
        <f>Q274*H274</f>
        <v>2.2769999999999999E-2</v>
      </c>
      <c r="S274" s="185">
        <v>0</v>
      </c>
      <c r="T274" s="186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7" t="s">
        <v>334</v>
      </c>
      <c r="AT274" s="187" t="s">
        <v>215</v>
      </c>
      <c r="AU274" s="187" t="s">
        <v>82</v>
      </c>
      <c r="AY274" s="20" t="s">
        <v>122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20" t="s">
        <v>80</v>
      </c>
      <c r="BK274" s="188">
        <f>ROUND(I274*H274,2)</f>
        <v>0</v>
      </c>
      <c r="BL274" s="20" t="s">
        <v>240</v>
      </c>
      <c r="BM274" s="187" t="s">
        <v>383</v>
      </c>
    </row>
    <row r="275" spans="1:65" s="2" customFormat="1" ht="16.5" customHeight="1">
      <c r="A275" s="37"/>
      <c r="B275" s="38"/>
      <c r="C275" s="238" t="s">
        <v>384</v>
      </c>
      <c r="D275" s="238" t="s">
        <v>215</v>
      </c>
      <c r="E275" s="239" t="s">
        <v>385</v>
      </c>
      <c r="F275" s="240" t="s">
        <v>386</v>
      </c>
      <c r="G275" s="241" t="s">
        <v>342</v>
      </c>
      <c r="H275" s="242">
        <v>5.55</v>
      </c>
      <c r="I275" s="243"/>
      <c r="J275" s="244">
        <f>ROUND(I275*H275,2)</f>
        <v>0</v>
      </c>
      <c r="K275" s="240" t="s">
        <v>19</v>
      </c>
      <c r="L275" s="245"/>
      <c r="M275" s="246" t="s">
        <v>19</v>
      </c>
      <c r="N275" s="247" t="s">
        <v>43</v>
      </c>
      <c r="O275" s="67"/>
      <c r="P275" s="185">
        <f>O275*H275</f>
        <v>0</v>
      </c>
      <c r="Q275" s="185">
        <v>2.0999999999999999E-3</v>
      </c>
      <c r="R275" s="185">
        <f>Q275*H275</f>
        <v>1.1654999999999999E-2</v>
      </c>
      <c r="S275" s="185">
        <v>0</v>
      </c>
      <c r="T275" s="186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7" t="s">
        <v>334</v>
      </c>
      <c r="AT275" s="187" t="s">
        <v>215</v>
      </c>
      <c r="AU275" s="187" t="s">
        <v>82</v>
      </c>
      <c r="AY275" s="20" t="s">
        <v>122</v>
      </c>
      <c r="BE275" s="188">
        <f>IF(N275="základní",J275,0)</f>
        <v>0</v>
      </c>
      <c r="BF275" s="188">
        <f>IF(N275="snížená",J275,0)</f>
        <v>0</v>
      </c>
      <c r="BG275" s="188">
        <f>IF(N275="zákl. přenesená",J275,0)</f>
        <v>0</v>
      </c>
      <c r="BH275" s="188">
        <f>IF(N275="sníž. přenesená",J275,0)</f>
        <v>0</v>
      </c>
      <c r="BI275" s="188">
        <f>IF(N275="nulová",J275,0)</f>
        <v>0</v>
      </c>
      <c r="BJ275" s="20" t="s">
        <v>80</v>
      </c>
      <c r="BK275" s="188">
        <f>ROUND(I275*H275,2)</f>
        <v>0</v>
      </c>
      <c r="BL275" s="20" t="s">
        <v>240</v>
      </c>
      <c r="BM275" s="187" t="s">
        <v>387</v>
      </c>
    </row>
    <row r="276" spans="1:65" s="2" customFormat="1" ht="16.5" customHeight="1">
      <c r="A276" s="37"/>
      <c r="B276" s="38"/>
      <c r="C276" s="238" t="s">
        <v>388</v>
      </c>
      <c r="D276" s="238" t="s">
        <v>215</v>
      </c>
      <c r="E276" s="239" t="s">
        <v>389</v>
      </c>
      <c r="F276" s="240" t="s">
        <v>390</v>
      </c>
      <c r="G276" s="241" t="s">
        <v>391</v>
      </c>
      <c r="H276" s="242">
        <v>19</v>
      </c>
      <c r="I276" s="243"/>
      <c r="J276" s="244">
        <f>ROUND(I276*H276,2)</f>
        <v>0</v>
      </c>
      <c r="K276" s="240" t="s">
        <v>129</v>
      </c>
      <c r="L276" s="245"/>
      <c r="M276" s="246" t="s">
        <v>19</v>
      </c>
      <c r="N276" s="247" t="s">
        <v>43</v>
      </c>
      <c r="O276" s="67"/>
      <c r="P276" s="185">
        <f>O276*H276</f>
        <v>0</v>
      </c>
      <c r="Q276" s="185">
        <v>2.0000000000000001E-4</v>
      </c>
      <c r="R276" s="185">
        <f>Q276*H276</f>
        <v>3.8E-3</v>
      </c>
      <c r="S276" s="185">
        <v>0</v>
      </c>
      <c r="T276" s="186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7" t="s">
        <v>334</v>
      </c>
      <c r="AT276" s="187" t="s">
        <v>215</v>
      </c>
      <c r="AU276" s="187" t="s">
        <v>82</v>
      </c>
      <c r="AY276" s="20" t="s">
        <v>122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20" t="s">
        <v>80</v>
      </c>
      <c r="BK276" s="188">
        <f>ROUND(I276*H276,2)</f>
        <v>0</v>
      </c>
      <c r="BL276" s="20" t="s">
        <v>240</v>
      </c>
      <c r="BM276" s="187" t="s">
        <v>392</v>
      </c>
    </row>
    <row r="277" spans="1:65" s="2" customFormat="1" ht="24.2" customHeight="1">
      <c r="A277" s="37"/>
      <c r="B277" s="38"/>
      <c r="C277" s="176" t="s">
        <v>393</v>
      </c>
      <c r="D277" s="176" t="s">
        <v>125</v>
      </c>
      <c r="E277" s="177" t="s">
        <v>394</v>
      </c>
      <c r="F277" s="178" t="s">
        <v>395</v>
      </c>
      <c r="G277" s="179" t="s">
        <v>170</v>
      </c>
      <c r="H277" s="180">
        <v>1</v>
      </c>
      <c r="I277" s="181"/>
      <c r="J277" s="182">
        <f>ROUND(I277*H277,2)</f>
        <v>0</v>
      </c>
      <c r="K277" s="178" t="s">
        <v>19</v>
      </c>
      <c r="L277" s="42"/>
      <c r="M277" s="183" t="s">
        <v>19</v>
      </c>
      <c r="N277" s="184" t="s">
        <v>43</v>
      </c>
      <c r="O277" s="67"/>
      <c r="P277" s="185">
        <f>O277*H277</f>
        <v>0</v>
      </c>
      <c r="Q277" s="185">
        <v>0</v>
      </c>
      <c r="R277" s="185">
        <f>Q277*H277</f>
        <v>0</v>
      </c>
      <c r="S277" s="185">
        <v>0</v>
      </c>
      <c r="T277" s="186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7" t="s">
        <v>240</v>
      </c>
      <c r="AT277" s="187" t="s">
        <v>125</v>
      </c>
      <c r="AU277" s="187" t="s">
        <v>82</v>
      </c>
      <c r="AY277" s="20" t="s">
        <v>122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20" t="s">
        <v>80</v>
      </c>
      <c r="BK277" s="188">
        <f>ROUND(I277*H277,2)</f>
        <v>0</v>
      </c>
      <c r="BL277" s="20" t="s">
        <v>240</v>
      </c>
      <c r="BM277" s="187" t="s">
        <v>396</v>
      </c>
    </row>
    <row r="278" spans="1:65" s="2" customFormat="1" ht="24.2" customHeight="1">
      <c r="A278" s="37"/>
      <c r="B278" s="38"/>
      <c r="C278" s="176" t="s">
        <v>397</v>
      </c>
      <c r="D278" s="176" t="s">
        <v>125</v>
      </c>
      <c r="E278" s="177" t="s">
        <v>398</v>
      </c>
      <c r="F278" s="178" t="s">
        <v>399</v>
      </c>
      <c r="G278" s="179" t="s">
        <v>232</v>
      </c>
      <c r="H278" s="180">
        <v>3.7999999999999999E-2</v>
      </c>
      <c r="I278" s="181"/>
      <c r="J278" s="182">
        <f>ROUND(I278*H278,2)</f>
        <v>0</v>
      </c>
      <c r="K278" s="178" t="s">
        <v>129</v>
      </c>
      <c r="L278" s="42"/>
      <c r="M278" s="183" t="s">
        <v>19</v>
      </c>
      <c r="N278" s="184" t="s">
        <v>43</v>
      </c>
      <c r="O278" s="67"/>
      <c r="P278" s="185">
        <f>O278*H278</f>
        <v>0</v>
      </c>
      <c r="Q278" s="185">
        <v>0</v>
      </c>
      <c r="R278" s="185">
        <f>Q278*H278</f>
        <v>0</v>
      </c>
      <c r="S278" s="185">
        <v>0</v>
      </c>
      <c r="T278" s="186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7" t="s">
        <v>240</v>
      </c>
      <c r="AT278" s="187" t="s">
        <v>125</v>
      </c>
      <c r="AU278" s="187" t="s">
        <v>82</v>
      </c>
      <c r="AY278" s="20" t="s">
        <v>122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20" t="s">
        <v>80</v>
      </c>
      <c r="BK278" s="188">
        <f>ROUND(I278*H278,2)</f>
        <v>0</v>
      </c>
      <c r="BL278" s="20" t="s">
        <v>240</v>
      </c>
      <c r="BM278" s="187" t="s">
        <v>400</v>
      </c>
    </row>
    <row r="279" spans="1:65" s="2" customFormat="1" ht="11.25">
      <c r="A279" s="37"/>
      <c r="B279" s="38"/>
      <c r="C279" s="39"/>
      <c r="D279" s="189" t="s">
        <v>132</v>
      </c>
      <c r="E279" s="39"/>
      <c r="F279" s="190" t="s">
        <v>401</v>
      </c>
      <c r="G279" s="39"/>
      <c r="H279" s="39"/>
      <c r="I279" s="191"/>
      <c r="J279" s="39"/>
      <c r="K279" s="39"/>
      <c r="L279" s="42"/>
      <c r="M279" s="192"/>
      <c r="N279" s="193"/>
      <c r="O279" s="67"/>
      <c r="P279" s="67"/>
      <c r="Q279" s="67"/>
      <c r="R279" s="67"/>
      <c r="S279" s="67"/>
      <c r="T279" s="68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20" t="s">
        <v>132</v>
      </c>
      <c r="AU279" s="20" t="s">
        <v>82</v>
      </c>
    </row>
    <row r="280" spans="1:65" s="12" customFormat="1" ht="22.9" customHeight="1">
      <c r="B280" s="160"/>
      <c r="C280" s="161"/>
      <c r="D280" s="162" t="s">
        <v>71</v>
      </c>
      <c r="E280" s="174" t="s">
        <v>402</v>
      </c>
      <c r="F280" s="174" t="s">
        <v>403</v>
      </c>
      <c r="G280" s="161"/>
      <c r="H280" s="161"/>
      <c r="I280" s="164"/>
      <c r="J280" s="175">
        <f>BK280</f>
        <v>0</v>
      </c>
      <c r="K280" s="161"/>
      <c r="L280" s="166"/>
      <c r="M280" s="167"/>
      <c r="N280" s="168"/>
      <c r="O280" s="168"/>
      <c r="P280" s="169">
        <f>SUM(P281:P300)</f>
        <v>0</v>
      </c>
      <c r="Q280" s="168"/>
      <c r="R280" s="169">
        <f>SUM(R281:R300)</f>
        <v>0</v>
      </c>
      <c r="S280" s="168"/>
      <c r="T280" s="170">
        <f>SUM(T281:T300)</f>
        <v>31.514339399999997</v>
      </c>
      <c r="AR280" s="171" t="s">
        <v>82</v>
      </c>
      <c r="AT280" s="172" t="s">
        <v>71</v>
      </c>
      <c r="AU280" s="172" t="s">
        <v>80</v>
      </c>
      <c r="AY280" s="171" t="s">
        <v>122</v>
      </c>
      <c r="BK280" s="173">
        <f>SUM(BK281:BK300)</f>
        <v>0</v>
      </c>
    </row>
    <row r="281" spans="1:65" s="2" customFormat="1" ht="16.5" customHeight="1">
      <c r="A281" s="37"/>
      <c r="B281" s="38"/>
      <c r="C281" s="176" t="s">
        <v>404</v>
      </c>
      <c r="D281" s="176" t="s">
        <v>125</v>
      </c>
      <c r="E281" s="177" t="s">
        <v>405</v>
      </c>
      <c r="F281" s="178" t="s">
        <v>406</v>
      </c>
      <c r="G281" s="179" t="s">
        <v>128</v>
      </c>
      <c r="H281" s="180">
        <v>343.14</v>
      </c>
      <c r="I281" s="181"/>
      <c r="J281" s="182">
        <f>ROUND(I281*H281,2)</f>
        <v>0</v>
      </c>
      <c r="K281" s="178" t="s">
        <v>129</v>
      </c>
      <c r="L281" s="42"/>
      <c r="M281" s="183" t="s">
        <v>19</v>
      </c>
      <c r="N281" s="184" t="s">
        <v>43</v>
      </c>
      <c r="O281" s="67"/>
      <c r="P281" s="185">
        <f>O281*H281</f>
        <v>0</v>
      </c>
      <c r="Q281" s="185">
        <v>0</v>
      </c>
      <c r="R281" s="185">
        <f>Q281*H281</f>
        <v>0</v>
      </c>
      <c r="S281" s="185">
        <v>8.3169999999999994E-2</v>
      </c>
      <c r="T281" s="186">
        <f>S281*H281</f>
        <v>28.538953799999998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7" t="s">
        <v>240</v>
      </c>
      <c r="AT281" s="187" t="s">
        <v>125</v>
      </c>
      <c r="AU281" s="187" t="s">
        <v>82</v>
      </c>
      <c r="AY281" s="20" t="s">
        <v>122</v>
      </c>
      <c r="BE281" s="188">
        <f>IF(N281="základní",J281,0)</f>
        <v>0</v>
      </c>
      <c r="BF281" s="188">
        <f>IF(N281="snížená",J281,0)</f>
        <v>0</v>
      </c>
      <c r="BG281" s="188">
        <f>IF(N281="zákl. přenesená",J281,0)</f>
        <v>0</v>
      </c>
      <c r="BH281" s="188">
        <f>IF(N281="sníž. přenesená",J281,0)</f>
        <v>0</v>
      </c>
      <c r="BI281" s="188">
        <f>IF(N281="nulová",J281,0)</f>
        <v>0</v>
      </c>
      <c r="BJ281" s="20" t="s">
        <v>80</v>
      </c>
      <c r="BK281" s="188">
        <f>ROUND(I281*H281,2)</f>
        <v>0</v>
      </c>
      <c r="BL281" s="20" t="s">
        <v>240</v>
      </c>
      <c r="BM281" s="187" t="s">
        <v>407</v>
      </c>
    </row>
    <row r="282" spans="1:65" s="2" customFormat="1" ht="11.25">
      <c r="A282" s="37"/>
      <c r="B282" s="38"/>
      <c r="C282" s="39"/>
      <c r="D282" s="189" t="s">
        <v>132</v>
      </c>
      <c r="E282" s="39"/>
      <c r="F282" s="190" t="s">
        <v>408</v>
      </c>
      <c r="G282" s="39"/>
      <c r="H282" s="39"/>
      <c r="I282" s="191"/>
      <c r="J282" s="39"/>
      <c r="K282" s="39"/>
      <c r="L282" s="42"/>
      <c r="M282" s="192"/>
      <c r="N282" s="193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132</v>
      </c>
      <c r="AU282" s="20" t="s">
        <v>82</v>
      </c>
    </row>
    <row r="283" spans="1:65" s="13" customFormat="1" ht="11.25">
      <c r="B283" s="194"/>
      <c r="C283" s="195"/>
      <c r="D283" s="196" t="s">
        <v>134</v>
      </c>
      <c r="E283" s="197" t="s">
        <v>19</v>
      </c>
      <c r="F283" s="198" t="s">
        <v>175</v>
      </c>
      <c r="G283" s="195"/>
      <c r="H283" s="197" t="s">
        <v>19</v>
      </c>
      <c r="I283" s="199"/>
      <c r="J283" s="195"/>
      <c r="K283" s="195"/>
      <c r="L283" s="200"/>
      <c r="M283" s="201"/>
      <c r="N283" s="202"/>
      <c r="O283" s="202"/>
      <c r="P283" s="202"/>
      <c r="Q283" s="202"/>
      <c r="R283" s="202"/>
      <c r="S283" s="202"/>
      <c r="T283" s="203"/>
      <c r="AT283" s="204" t="s">
        <v>134</v>
      </c>
      <c r="AU283" s="204" t="s">
        <v>82</v>
      </c>
      <c r="AV283" s="13" t="s">
        <v>80</v>
      </c>
      <c r="AW283" s="13" t="s">
        <v>33</v>
      </c>
      <c r="AX283" s="13" t="s">
        <v>72</v>
      </c>
      <c r="AY283" s="204" t="s">
        <v>122</v>
      </c>
    </row>
    <row r="284" spans="1:65" s="14" customFormat="1" ht="11.25">
      <c r="B284" s="205"/>
      <c r="C284" s="206"/>
      <c r="D284" s="196" t="s">
        <v>134</v>
      </c>
      <c r="E284" s="207" t="s">
        <v>19</v>
      </c>
      <c r="F284" s="208" t="s">
        <v>176</v>
      </c>
      <c r="G284" s="206"/>
      <c r="H284" s="209">
        <v>324.33999999999997</v>
      </c>
      <c r="I284" s="210"/>
      <c r="J284" s="206"/>
      <c r="K284" s="206"/>
      <c r="L284" s="211"/>
      <c r="M284" s="212"/>
      <c r="N284" s="213"/>
      <c r="O284" s="213"/>
      <c r="P284" s="213"/>
      <c r="Q284" s="213"/>
      <c r="R284" s="213"/>
      <c r="S284" s="213"/>
      <c r="T284" s="214"/>
      <c r="AT284" s="215" t="s">
        <v>134</v>
      </c>
      <c r="AU284" s="215" t="s">
        <v>82</v>
      </c>
      <c r="AV284" s="14" t="s">
        <v>82</v>
      </c>
      <c r="AW284" s="14" t="s">
        <v>33</v>
      </c>
      <c r="AX284" s="14" t="s">
        <v>72</v>
      </c>
      <c r="AY284" s="215" t="s">
        <v>122</v>
      </c>
    </row>
    <row r="285" spans="1:65" s="13" customFormat="1" ht="11.25">
      <c r="B285" s="194"/>
      <c r="C285" s="195"/>
      <c r="D285" s="196" t="s">
        <v>134</v>
      </c>
      <c r="E285" s="197" t="s">
        <v>19</v>
      </c>
      <c r="F285" s="198" t="s">
        <v>177</v>
      </c>
      <c r="G285" s="195"/>
      <c r="H285" s="197" t="s">
        <v>19</v>
      </c>
      <c r="I285" s="199"/>
      <c r="J285" s="195"/>
      <c r="K285" s="195"/>
      <c r="L285" s="200"/>
      <c r="M285" s="201"/>
      <c r="N285" s="202"/>
      <c r="O285" s="202"/>
      <c r="P285" s="202"/>
      <c r="Q285" s="202"/>
      <c r="R285" s="202"/>
      <c r="S285" s="202"/>
      <c r="T285" s="203"/>
      <c r="AT285" s="204" t="s">
        <v>134</v>
      </c>
      <c r="AU285" s="204" t="s">
        <v>82</v>
      </c>
      <c r="AV285" s="13" t="s">
        <v>80</v>
      </c>
      <c r="AW285" s="13" t="s">
        <v>33</v>
      </c>
      <c r="AX285" s="13" t="s">
        <v>72</v>
      </c>
      <c r="AY285" s="204" t="s">
        <v>122</v>
      </c>
    </row>
    <row r="286" spans="1:65" s="14" customFormat="1" ht="11.25">
      <c r="B286" s="205"/>
      <c r="C286" s="206"/>
      <c r="D286" s="196" t="s">
        <v>134</v>
      </c>
      <c r="E286" s="207" t="s">
        <v>19</v>
      </c>
      <c r="F286" s="208" t="s">
        <v>178</v>
      </c>
      <c r="G286" s="206"/>
      <c r="H286" s="209">
        <v>18.8</v>
      </c>
      <c r="I286" s="210"/>
      <c r="J286" s="206"/>
      <c r="K286" s="206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134</v>
      </c>
      <c r="AU286" s="215" t="s">
        <v>82</v>
      </c>
      <c r="AV286" s="14" t="s">
        <v>82</v>
      </c>
      <c r="AW286" s="14" t="s">
        <v>33</v>
      </c>
      <c r="AX286" s="14" t="s">
        <v>72</v>
      </c>
      <c r="AY286" s="215" t="s">
        <v>122</v>
      </c>
    </row>
    <row r="287" spans="1:65" s="16" customFormat="1" ht="11.25">
      <c r="B287" s="227"/>
      <c r="C287" s="228"/>
      <c r="D287" s="196" t="s">
        <v>134</v>
      </c>
      <c r="E287" s="229" t="s">
        <v>19</v>
      </c>
      <c r="F287" s="230" t="s">
        <v>162</v>
      </c>
      <c r="G287" s="228"/>
      <c r="H287" s="231">
        <v>343.14</v>
      </c>
      <c r="I287" s="232"/>
      <c r="J287" s="228"/>
      <c r="K287" s="228"/>
      <c r="L287" s="233"/>
      <c r="M287" s="234"/>
      <c r="N287" s="235"/>
      <c r="O287" s="235"/>
      <c r="P287" s="235"/>
      <c r="Q287" s="235"/>
      <c r="R287" s="235"/>
      <c r="S287" s="235"/>
      <c r="T287" s="236"/>
      <c r="AT287" s="237" t="s">
        <v>134</v>
      </c>
      <c r="AU287" s="237" t="s">
        <v>82</v>
      </c>
      <c r="AV287" s="16" t="s">
        <v>130</v>
      </c>
      <c r="AW287" s="16" t="s">
        <v>33</v>
      </c>
      <c r="AX287" s="16" t="s">
        <v>80</v>
      </c>
      <c r="AY287" s="237" t="s">
        <v>122</v>
      </c>
    </row>
    <row r="288" spans="1:65" s="2" customFormat="1" ht="16.5" customHeight="1">
      <c r="A288" s="37"/>
      <c r="B288" s="38"/>
      <c r="C288" s="176" t="s">
        <v>409</v>
      </c>
      <c r="D288" s="176" t="s">
        <v>125</v>
      </c>
      <c r="E288" s="177" t="s">
        <v>410</v>
      </c>
      <c r="F288" s="178" t="s">
        <v>411</v>
      </c>
      <c r="G288" s="179" t="s">
        <v>342</v>
      </c>
      <c r="H288" s="180">
        <v>253.44</v>
      </c>
      <c r="I288" s="181"/>
      <c r="J288" s="182">
        <f>ROUND(I288*H288,2)</f>
        <v>0</v>
      </c>
      <c r="K288" s="178" t="s">
        <v>129</v>
      </c>
      <c r="L288" s="42"/>
      <c r="M288" s="183" t="s">
        <v>19</v>
      </c>
      <c r="N288" s="184" t="s">
        <v>43</v>
      </c>
      <c r="O288" s="67"/>
      <c r="P288" s="185">
        <f>O288*H288</f>
        <v>0</v>
      </c>
      <c r="Q288" s="185">
        <v>0</v>
      </c>
      <c r="R288" s="185">
        <f>Q288*H288</f>
        <v>0</v>
      </c>
      <c r="S288" s="185">
        <v>1.174E-2</v>
      </c>
      <c r="T288" s="186">
        <f>S288*H288</f>
        <v>2.9753856000000001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7" t="s">
        <v>240</v>
      </c>
      <c r="AT288" s="187" t="s">
        <v>125</v>
      </c>
      <c r="AU288" s="187" t="s">
        <v>82</v>
      </c>
      <c r="AY288" s="20" t="s">
        <v>122</v>
      </c>
      <c r="BE288" s="188">
        <f>IF(N288="základní",J288,0)</f>
        <v>0</v>
      </c>
      <c r="BF288" s="188">
        <f>IF(N288="snížená",J288,0)</f>
        <v>0</v>
      </c>
      <c r="BG288" s="188">
        <f>IF(N288="zákl. přenesená",J288,0)</f>
        <v>0</v>
      </c>
      <c r="BH288" s="188">
        <f>IF(N288="sníž. přenesená",J288,0)</f>
        <v>0</v>
      </c>
      <c r="BI288" s="188">
        <f>IF(N288="nulová",J288,0)</f>
        <v>0</v>
      </c>
      <c r="BJ288" s="20" t="s">
        <v>80</v>
      </c>
      <c r="BK288" s="188">
        <f>ROUND(I288*H288,2)</f>
        <v>0</v>
      </c>
      <c r="BL288" s="20" t="s">
        <v>240</v>
      </c>
      <c r="BM288" s="187" t="s">
        <v>412</v>
      </c>
    </row>
    <row r="289" spans="1:65" s="2" customFormat="1" ht="11.25">
      <c r="A289" s="37"/>
      <c r="B289" s="38"/>
      <c r="C289" s="39"/>
      <c r="D289" s="189" t="s">
        <v>132</v>
      </c>
      <c r="E289" s="39"/>
      <c r="F289" s="190" t="s">
        <v>413</v>
      </c>
      <c r="G289" s="39"/>
      <c r="H289" s="39"/>
      <c r="I289" s="191"/>
      <c r="J289" s="39"/>
      <c r="K289" s="39"/>
      <c r="L289" s="42"/>
      <c r="M289" s="192"/>
      <c r="N289" s="193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132</v>
      </c>
      <c r="AU289" s="20" t="s">
        <v>82</v>
      </c>
    </row>
    <row r="290" spans="1:65" s="13" customFormat="1" ht="11.25">
      <c r="B290" s="194"/>
      <c r="C290" s="195"/>
      <c r="D290" s="196" t="s">
        <v>134</v>
      </c>
      <c r="E290" s="197" t="s">
        <v>19</v>
      </c>
      <c r="F290" s="198" t="s">
        <v>78</v>
      </c>
      <c r="G290" s="195"/>
      <c r="H290" s="197" t="s">
        <v>19</v>
      </c>
      <c r="I290" s="199"/>
      <c r="J290" s="195"/>
      <c r="K290" s="195"/>
      <c r="L290" s="200"/>
      <c r="M290" s="201"/>
      <c r="N290" s="202"/>
      <c r="O290" s="202"/>
      <c r="P290" s="202"/>
      <c r="Q290" s="202"/>
      <c r="R290" s="202"/>
      <c r="S290" s="202"/>
      <c r="T290" s="203"/>
      <c r="AT290" s="204" t="s">
        <v>134</v>
      </c>
      <c r="AU290" s="204" t="s">
        <v>82</v>
      </c>
      <c r="AV290" s="13" t="s">
        <v>80</v>
      </c>
      <c r="AW290" s="13" t="s">
        <v>33</v>
      </c>
      <c r="AX290" s="13" t="s">
        <v>72</v>
      </c>
      <c r="AY290" s="204" t="s">
        <v>122</v>
      </c>
    </row>
    <row r="291" spans="1:65" s="14" customFormat="1" ht="11.25">
      <c r="B291" s="205"/>
      <c r="C291" s="206"/>
      <c r="D291" s="196" t="s">
        <v>134</v>
      </c>
      <c r="E291" s="207" t="s">
        <v>19</v>
      </c>
      <c r="F291" s="208" t="s">
        <v>414</v>
      </c>
      <c r="G291" s="206"/>
      <c r="H291" s="209">
        <v>49.73</v>
      </c>
      <c r="I291" s="210"/>
      <c r="J291" s="206"/>
      <c r="K291" s="206"/>
      <c r="L291" s="211"/>
      <c r="M291" s="212"/>
      <c r="N291" s="213"/>
      <c r="O291" s="213"/>
      <c r="P291" s="213"/>
      <c r="Q291" s="213"/>
      <c r="R291" s="213"/>
      <c r="S291" s="213"/>
      <c r="T291" s="214"/>
      <c r="AT291" s="215" t="s">
        <v>134</v>
      </c>
      <c r="AU291" s="215" t="s">
        <v>82</v>
      </c>
      <c r="AV291" s="14" t="s">
        <v>82</v>
      </c>
      <c r="AW291" s="14" t="s">
        <v>33</v>
      </c>
      <c r="AX291" s="14" t="s">
        <v>72</v>
      </c>
      <c r="AY291" s="215" t="s">
        <v>122</v>
      </c>
    </row>
    <row r="292" spans="1:65" s="14" customFormat="1" ht="11.25">
      <c r="B292" s="205"/>
      <c r="C292" s="206"/>
      <c r="D292" s="196" t="s">
        <v>134</v>
      </c>
      <c r="E292" s="207" t="s">
        <v>19</v>
      </c>
      <c r="F292" s="208" t="s">
        <v>415</v>
      </c>
      <c r="G292" s="206"/>
      <c r="H292" s="209">
        <v>38.57</v>
      </c>
      <c r="I292" s="210"/>
      <c r="J292" s="206"/>
      <c r="K292" s="206"/>
      <c r="L292" s="211"/>
      <c r="M292" s="212"/>
      <c r="N292" s="213"/>
      <c r="O292" s="213"/>
      <c r="P292" s="213"/>
      <c r="Q292" s="213"/>
      <c r="R292" s="213"/>
      <c r="S292" s="213"/>
      <c r="T292" s="214"/>
      <c r="AT292" s="215" t="s">
        <v>134</v>
      </c>
      <c r="AU292" s="215" t="s">
        <v>82</v>
      </c>
      <c r="AV292" s="14" t="s">
        <v>82</v>
      </c>
      <c r="AW292" s="14" t="s">
        <v>33</v>
      </c>
      <c r="AX292" s="14" t="s">
        <v>72</v>
      </c>
      <c r="AY292" s="215" t="s">
        <v>122</v>
      </c>
    </row>
    <row r="293" spans="1:65" s="14" customFormat="1" ht="11.25">
      <c r="B293" s="205"/>
      <c r="C293" s="206"/>
      <c r="D293" s="196" t="s">
        <v>134</v>
      </c>
      <c r="E293" s="207" t="s">
        <v>19</v>
      </c>
      <c r="F293" s="208" t="s">
        <v>416</v>
      </c>
      <c r="G293" s="206"/>
      <c r="H293" s="209">
        <v>51.15</v>
      </c>
      <c r="I293" s="210"/>
      <c r="J293" s="206"/>
      <c r="K293" s="206"/>
      <c r="L293" s="211"/>
      <c r="M293" s="212"/>
      <c r="N293" s="213"/>
      <c r="O293" s="213"/>
      <c r="P293" s="213"/>
      <c r="Q293" s="213"/>
      <c r="R293" s="213"/>
      <c r="S293" s="213"/>
      <c r="T293" s="214"/>
      <c r="AT293" s="215" t="s">
        <v>134</v>
      </c>
      <c r="AU293" s="215" t="s">
        <v>82</v>
      </c>
      <c r="AV293" s="14" t="s">
        <v>82</v>
      </c>
      <c r="AW293" s="14" t="s">
        <v>33</v>
      </c>
      <c r="AX293" s="14" t="s">
        <v>72</v>
      </c>
      <c r="AY293" s="215" t="s">
        <v>122</v>
      </c>
    </row>
    <row r="294" spans="1:65" s="14" customFormat="1" ht="22.5">
      <c r="B294" s="205"/>
      <c r="C294" s="206"/>
      <c r="D294" s="196" t="s">
        <v>134</v>
      </c>
      <c r="E294" s="207" t="s">
        <v>19</v>
      </c>
      <c r="F294" s="208" t="s">
        <v>417</v>
      </c>
      <c r="G294" s="206"/>
      <c r="H294" s="209">
        <v>33.21</v>
      </c>
      <c r="I294" s="210"/>
      <c r="J294" s="206"/>
      <c r="K294" s="206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134</v>
      </c>
      <c r="AU294" s="215" t="s">
        <v>82</v>
      </c>
      <c r="AV294" s="14" t="s">
        <v>82</v>
      </c>
      <c r="AW294" s="14" t="s">
        <v>33</v>
      </c>
      <c r="AX294" s="14" t="s">
        <v>72</v>
      </c>
      <c r="AY294" s="215" t="s">
        <v>122</v>
      </c>
    </row>
    <row r="295" spans="1:65" s="14" customFormat="1" ht="11.25">
      <c r="B295" s="205"/>
      <c r="C295" s="206"/>
      <c r="D295" s="196" t="s">
        <v>134</v>
      </c>
      <c r="E295" s="207" t="s">
        <v>19</v>
      </c>
      <c r="F295" s="208" t="s">
        <v>418</v>
      </c>
      <c r="G295" s="206"/>
      <c r="H295" s="209">
        <v>61.56</v>
      </c>
      <c r="I295" s="210"/>
      <c r="J295" s="206"/>
      <c r="K295" s="206"/>
      <c r="L295" s="211"/>
      <c r="M295" s="212"/>
      <c r="N295" s="213"/>
      <c r="O295" s="213"/>
      <c r="P295" s="213"/>
      <c r="Q295" s="213"/>
      <c r="R295" s="213"/>
      <c r="S295" s="213"/>
      <c r="T295" s="214"/>
      <c r="AT295" s="215" t="s">
        <v>134</v>
      </c>
      <c r="AU295" s="215" t="s">
        <v>82</v>
      </c>
      <c r="AV295" s="14" t="s">
        <v>82</v>
      </c>
      <c r="AW295" s="14" t="s">
        <v>33</v>
      </c>
      <c r="AX295" s="14" t="s">
        <v>72</v>
      </c>
      <c r="AY295" s="215" t="s">
        <v>122</v>
      </c>
    </row>
    <row r="296" spans="1:65" s="15" customFormat="1" ht="11.25">
      <c r="B296" s="216"/>
      <c r="C296" s="217"/>
      <c r="D296" s="196" t="s">
        <v>134</v>
      </c>
      <c r="E296" s="218" t="s">
        <v>19</v>
      </c>
      <c r="F296" s="219" t="s">
        <v>152</v>
      </c>
      <c r="G296" s="217"/>
      <c r="H296" s="220">
        <v>234.22</v>
      </c>
      <c r="I296" s="221"/>
      <c r="J296" s="217"/>
      <c r="K296" s="217"/>
      <c r="L296" s="222"/>
      <c r="M296" s="223"/>
      <c r="N296" s="224"/>
      <c r="O296" s="224"/>
      <c r="P296" s="224"/>
      <c r="Q296" s="224"/>
      <c r="R296" s="224"/>
      <c r="S296" s="224"/>
      <c r="T296" s="225"/>
      <c r="AT296" s="226" t="s">
        <v>134</v>
      </c>
      <c r="AU296" s="226" t="s">
        <v>82</v>
      </c>
      <c r="AV296" s="15" t="s">
        <v>153</v>
      </c>
      <c r="AW296" s="15" t="s">
        <v>33</v>
      </c>
      <c r="AX296" s="15" t="s">
        <v>72</v>
      </c>
      <c r="AY296" s="226" t="s">
        <v>122</v>
      </c>
    </row>
    <row r="297" spans="1:65" s="13" customFormat="1" ht="11.25">
      <c r="B297" s="194"/>
      <c r="C297" s="195"/>
      <c r="D297" s="196" t="s">
        <v>134</v>
      </c>
      <c r="E297" s="197" t="s">
        <v>19</v>
      </c>
      <c r="F297" s="198" t="s">
        <v>177</v>
      </c>
      <c r="G297" s="195"/>
      <c r="H297" s="197" t="s">
        <v>19</v>
      </c>
      <c r="I297" s="199"/>
      <c r="J297" s="195"/>
      <c r="K297" s="195"/>
      <c r="L297" s="200"/>
      <c r="M297" s="201"/>
      <c r="N297" s="202"/>
      <c r="O297" s="202"/>
      <c r="P297" s="202"/>
      <c r="Q297" s="202"/>
      <c r="R297" s="202"/>
      <c r="S297" s="202"/>
      <c r="T297" s="203"/>
      <c r="AT297" s="204" t="s">
        <v>134</v>
      </c>
      <c r="AU297" s="204" t="s">
        <v>82</v>
      </c>
      <c r="AV297" s="13" t="s">
        <v>80</v>
      </c>
      <c r="AW297" s="13" t="s">
        <v>33</v>
      </c>
      <c r="AX297" s="13" t="s">
        <v>72</v>
      </c>
      <c r="AY297" s="204" t="s">
        <v>122</v>
      </c>
    </row>
    <row r="298" spans="1:65" s="14" customFormat="1" ht="11.25">
      <c r="B298" s="205"/>
      <c r="C298" s="206"/>
      <c r="D298" s="196" t="s">
        <v>134</v>
      </c>
      <c r="E298" s="207" t="s">
        <v>19</v>
      </c>
      <c r="F298" s="208" t="s">
        <v>419</v>
      </c>
      <c r="G298" s="206"/>
      <c r="H298" s="209">
        <v>19.22</v>
      </c>
      <c r="I298" s="210"/>
      <c r="J298" s="206"/>
      <c r="K298" s="206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134</v>
      </c>
      <c r="AU298" s="215" t="s">
        <v>82</v>
      </c>
      <c r="AV298" s="14" t="s">
        <v>82</v>
      </c>
      <c r="AW298" s="14" t="s">
        <v>33</v>
      </c>
      <c r="AX298" s="14" t="s">
        <v>72</v>
      </c>
      <c r="AY298" s="215" t="s">
        <v>122</v>
      </c>
    </row>
    <row r="299" spans="1:65" s="15" customFormat="1" ht="11.25">
      <c r="B299" s="216"/>
      <c r="C299" s="217"/>
      <c r="D299" s="196" t="s">
        <v>134</v>
      </c>
      <c r="E299" s="218" t="s">
        <v>19</v>
      </c>
      <c r="F299" s="219" t="s">
        <v>152</v>
      </c>
      <c r="G299" s="217"/>
      <c r="H299" s="220">
        <v>19.22</v>
      </c>
      <c r="I299" s="221"/>
      <c r="J299" s="217"/>
      <c r="K299" s="217"/>
      <c r="L299" s="222"/>
      <c r="M299" s="223"/>
      <c r="N299" s="224"/>
      <c r="O299" s="224"/>
      <c r="P299" s="224"/>
      <c r="Q299" s="224"/>
      <c r="R299" s="224"/>
      <c r="S299" s="224"/>
      <c r="T299" s="225"/>
      <c r="AT299" s="226" t="s">
        <v>134</v>
      </c>
      <c r="AU299" s="226" t="s">
        <v>82</v>
      </c>
      <c r="AV299" s="15" t="s">
        <v>153</v>
      </c>
      <c r="AW299" s="15" t="s">
        <v>33</v>
      </c>
      <c r="AX299" s="15" t="s">
        <v>72</v>
      </c>
      <c r="AY299" s="226" t="s">
        <v>122</v>
      </c>
    </row>
    <row r="300" spans="1:65" s="16" customFormat="1" ht="11.25">
      <c r="B300" s="227"/>
      <c r="C300" s="228"/>
      <c r="D300" s="196" t="s">
        <v>134</v>
      </c>
      <c r="E300" s="229" t="s">
        <v>19</v>
      </c>
      <c r="F300" s="230" t="s">
        <v>162</v>
      </c>
      <c r="G300" s="228"/>
      <c r="H300" s="231">
        <v>253.44</v>
      </c>
      <c r="I300" s="232"/>
      <c r="J300" s="228"/>
      <c r="K300" s="228"/>
      <c r="L300" s="233"/>
      <c r="M300" s="234"/>
      <c r="N300" s="235"/>
      <c r="O300" s="235"/>
      <c r="P300" s="235"/>
      <c r="Q300" s="235"/>
      <c r="R300" s="235"/>
      <c r="S300" s="235"/>
      <c r="T300" s="236"/>
      <c r="AT300" s="237" t="s">
        <v>134</v>
      </c>
      <c r="AU300" s="237" t="s">
        <v>82</v>
      </c>
      <c r="AV300" s="16" t="s">
        <v>130</v>
      </c>
      <c r="AW300" s="16" t="s">
        <v>33</v>
      </c>
      <c r="AX300" s="16" t="s">
        <v>80</v>
      </c>
      <c r="AY300" s="237" t="s">
        <v>122</v>
      </c>
    </row>
    <row r="301" spans="1:65" s="12" customFormat="1" ht="22.9" customHeight="1">
      <c r="B301" s="160"/>
      <c r="C301" s="161"/>
      <c r="D301" s="162" t="s">
        <v>71</v>
      </c>
      <c r="E301" s="174" t="s">
        <v>420</v>
      </c>
      <c r="F301" s="174" t="s">
        <v>421</v>
      </c>
      <c r="G301" s="161"/>
      <c r="H301" s="161"/>
      <c r="I301" s="164"/>
      <c r="J301" s="175">
        <f>BK301</f>
        <v>0</v>
      </c>
      <c r="K301" s="161"/>
      <c r="L301" s="166"/>
      <c r="M301" s="167"/>
      <c r="N301" s="168"/>
      <c r="O301" s="168"/>
      <c r="P301" s="169">
        <f>SUM(P302:P340)</f>
        <v>0</v>
      </c>
      <c r="Q301" s="168"/>
      <c r="R301" s="169">
        <f>SUM(R302:R340)</f>
        <v>1.1614534000000001</v>
      </c>
      <c r="S301" s="168"/>
      <c r="T301" s="170">
        <f>SUM(T302:T340)</f>
        <v>0</v>
      </c>
      <c r="AR301" s="171" t="s">
        <v>82</v>
      </c>
      <c r="AT301" s="172" t="s">
        <v>71</v>
      </c>
      <c r="AU301" s="172" t="s">
        <v>80</v>
      </c>
      <c r="AY301" s="171" t="s">
        <v>122</v>
      </c>
      <c r="BK301" s="173">
        <f>SUM(BK302:BK340)</f>
        <v>0</v>
      </c>
    </row>
    <row r="302" spans="1:65" s="2" customFormat="1" ht="16.5" customHeight="1">
      <c r="A302" s="37"/>
      <c r="B302" s="38"/>
      <c r="C302" s="176" t="s">
        <v>422</v>
      </c>
      <c r="D302" s="176" t="s">
        <v>125</v>
      </c>
      <c r="E302" s="177" t="s">
        <v>423</v>
      </c>
      <c r="F302" s="178" t="s">
        <v>424</v>
      </c>
      <c r="G302" s="179" t="s">
        <v>128</v>
      </c>
      <c r="H302" s="180">
        <v>343.14</v>
      </c>
      <c r="I302" s="181"/>
      <c r="J302" s="182">
        <f>ROUND(I302*H302,2)</f>
        <v>0</v>
      </c>
      <c r="K302" s="178" t="s">
        <v>129</v>
      </c>
      <c r="L302" s="42"/>
      <c r="M302" s="183" t="s">
        <v>19</v>
      </c>
      <c r="N302" s="184" t="s">
        <v>43</v>
      </c>
      <c r="O302" s="67"/>
      <c r="P302" s="185">
        <f>O302*H302</f>
        <v>0</v>
      </c>
      <c r="Q302" s="185">
        <v>0</v>
      </c>
      <c r="R302" s="185">
        <f>Q302*H302</f>
        <v>0</v>
      </c>
      <c r="S302" s="185">
        <v>0</v>
      </c>
      <c r="T302" s="186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7" t="s">
        <v>240</v>
      </c>
      <c r="AT302" s="187" t="s">
        <v>125</v>
      </c>
      <c r="AU302" s="187" t="s">
        <v>82</v>
      </c>
      <c r="AY302" s="20" t="s">
        <v>122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20" t="s">
        <v>80</v>
      </c>
      <c r="BK302" s="188">
        <f>ROUND(I302*H302,2)</f>
        <v>0</v>
      </c>
      <c r="BL302" s="20" t="s">
        <v>240</v>
      </c>
      <c r="BM302" s="187" t="s">
        <v>425</v>
      </c>
    </row>
    <row r="303" spans="1:65" s="2" customFormat="1" ht="11.25">
      <c r="A303" s="37"/>
      <c r="B303" s="38"/>
      <c r="C303" s="39"/>
      <c r="D303" s="189" t="s">
        <v>132</v>
      </c>
      <c r="E303" s="39"/>
      <c r="F303" s="190" t="s">
        <v>426</v>
      </c>
      <c r="G303" s="39"/>
      <c r="H303" s="39"/>
      <c r="I303" s="191"/>
      <c r="J303" s="39"/>
      <c r="K303" s="39"/>
      <c r="L303" s="42"/>
      <c r="M303" s="192"/>
      <c r="N303" s="193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132</v>
      </c>
      <c r="AU303" s="20" t="s">
        <v>82</v>
      </c>
    </row>
    <row r="304" spans="1:65" s="13" customFormat="1" ht="11.25">
      <c r="B304" s="194"/>
      <c r="C304" s="195"/>
      <c r="D304" s="196" t="s">
        <v>134</v>
      </c>
      <c r="E304" s="197" t="s">
        <v>19</v>
      </c>
      <c r="F304" s="198" t="s">
        <v>175</v>
      </c>
      <c r="G304" s="195"/>
      <c r="H304" s="197" t="s">
        <v>19</v>
      </c>
      <c r="I304" s="199"/>
      <c r="J304" s="195"/>
      <c r="K304" s="195"/>
      <c r="L304" s="200"/>
      <c r="M304" s="201"/>
      <c r="N304" s="202"/>
      <c r="O304" s="202"/>
      <c r="P304" s="202"/>
      <c r="Q304" s="202"/>
      <c r="R304" s="202"/>
      <c r="S304" s="202"/>
      <c r="T304" s="203"/>
      <c r="AT304" s="204" t="s">
        <v>134</v>
      </c>
      <c r="AU304" s="204" t="s">
        <v>82</v>
      </c>
      <c r="AV304" s="13" t="s">
        <v>80</v>
      </c>
      <c r="AW304" s="13" t="s">
        <v>33</v>
      </c>
      <c r="AX304" s="13" t="s">
        <v>72</v>
      </c>
      <c r="AY304" s="204" t="s">
        <v>122</v>
      </c>
    </row>
    <row r="305" spans="1:65" s="14" customFormat="1" ht="11.25">
      <c r="B305" s="205"/>
      <c r="C305" s="206"/>
      <c r="D305" s="196" t="s">
        <v>134</v>
      </c>
      <c r="E305" s="207" t="s">
        <v>19</v>
      </c>
      <c r="F305" s="208" t="s">
        <v>176</v>
      </c>
      <c r="G305" s="206"/>
      <c r="H305" s="209">
        <v>324.33999999999997</v>
      </c>
      <c r="I305" s="210"/>
      <c r="J305" s="206"/>
      <c r="K305" s="206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134</v>
      </c>
      <c r="AU305" s="215" t="s">
        <v>82</v>
      </c>
      <c r="AV305" s="14" t="s">
        <v>82</v>
      </c>
      <c r="AW305" s="14" t="s">
        <v>33</v>
      </c>
      <c r="AX305" s="14" t="s">
        <v>72</v>
      </c>
      <c r="AY305" s="215" t="s">
        <v>122</v>
      </c>
    </row>
    <row r="306" spans="1:65" s="13" customFormat="1" ht="11.25">
      <c r="B306" s="194"/>
      <c r="C306" s="195"/>
      <c r="D306" s="196" t="s">
        <v>134</v>
      </c>
      <c r="E306" s="197" t="s">
        <v>19</v>
      </c>
      <c r="F306" s="198" t="s">
        <v>177</v>
      </c>
      <c r="G306" s="195"/>
      <c r="H306" s="197" t="s">
        <v>19</v>
      </c>
      <c r="I306" s="199"/>
      <c r="J306" s="195"/>
      <c r="K306" s="195"/>
      <c r="L306" s="200"/>
      <c r="M306" s="201"/>
      <c r="N306" s="202"/>
      <c r="O306" s="202"/>
      <c r="P306" s="202"/>
      <c r="Q306" s="202"/>
      <c r="R306" s="202"/>
      <c r="S306" s="202"/>
      <c r="T306" s="203"/>
      <c r="AT306" s="204" t="s">
        <v>134</v>
      </c>
      <c r="AU306" s="204" t="s">
        <v>82</v>
      </c>
      <c r="AV306" s="13" t="s">
        <v>80</v>
      </c>
      <c r="AW306" s="13" t="s">
        <v>33</v>
      </c>
      <c r="AX306" s="13" t="s">
        <v>72</v>
      </c>
      <c r="AY306" s="204" t="s">
        <v>122</v>
      </c>
    </row>
    <row r="307" spans="1:65" s="14" customFormat="1" ht="11.25">
      <c r="B307" s="205"/>
      <c r="C307" s="206"/>
      <c r="D307" s="196" t="s">
        <v>134</v>
      </c>
      <c r="E307" s="207" t="s">
        <v>19</v>
      </c>
      <c r="F307" s="208" t="s">
        <v>178</v>
      </c>
      <c r="G307" s="206"/>
      <c r="H307" s="209">
        <v>18.8</v>
      </c>
      <c r="I307" s="210"/>
      <c r="J307" s="206"/>
      <c r="K307" s="206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134</v>
      </c>
      <c r="AU307" s="215" t="s">
        <v>82</v>
      </c>
      <c r="AV307" s="14" t="s">
        <v>82</v>
      </c>
      <c r="AW307" s="14" t="s">
        <v>33</v>
      </c>
      <c r="AX307" s="14" t="s">
        <v>72</v>
      </c>
      <c r="AY307" s="215" t="s">
        <v>122</v>
      </c>
    </row>
    <row r="308" spans="1:65" s="16" customFormat="1" ht="11.25">
      <c r="B308" s="227"/>
      <c r="C308" s="228"/>
      <c r="D308" s="196" t="s">
        <v>134</v>
      </c>
      <c r="E308" s="229" t="s">
        <v>19</v>
      </c>
      <c r="F308" s="230" t="s">
        <v>162</v>
      </c>
      <c r="G308" s="228"/>
      <c r="H308" s="231">
        <v>343.14</v>
      </c>
      <c r="I308" s="232"/>
      <c r="J308" s="228"/>
      <c r="K308" s="228"/>
      <c r="L308" s="233"/>
      <c r="M308" s="234"/>
      <c r="N308" s="235"/>
      <c r="O308" s="235"/>
      <c r="P308" s="235"/>
      <c r="Q308" s="235"/>
      <c r="R308" s="235"/>
      <c r="S308" s="235"/>
      <c r="T308" s="236"/>
      <c r="AT308" s="237" t="s">
        <v>134</v>
      </c>
      <c r="AU308" s="237" t="s">
        <v>82</v>
      </c>
      <c r="AV308" s="16" t="s">
        <v>130</v>
      </c>
      <c r="AW308" s="16" t="s">
        <v>33</v>
      </c>
      <c r="AX308" s="16" t="s">
        <v>80</v>
      </c>
      <c r="AY308" s="237" t="s">
        <v>122</v>
      </c>
    </row>
    <row r="309" spans="1:65" s="2" customFormat="1" ht="16.5" customHeight="1">
      <c r="A309" s="37"/>
      <c r="B309" s="38"/>
      <c r="C309" s="176" t="s">
        <v>427</v>
      </c>
      <c r="D309" s="176" t="s">
        <v>125</v>
      </c>
      <c r="E309" s="177" t="s">
        <v>428</v>
      </c>
      <c r="F309" s="178" t="s">
        <v>429</v>
      </c>
      <c r="G309" s="179" t="s">
        <v>128</v>
      </c>
      <c r="H309" s="180">
        <v>343.14</v>
      </c>
      <c r="I309" s="181"/>
      <c r="J309" s="182">
        <f>ROUND(I309*H309,2)</f>
        <v>0</v>
      </c>
      <c r="K309" s="178" t="s">
        <v>129</v>
      </c>
      <c r="L309" s="42"/>
      <c r="M309" s="183" t="s">
        <v>19</v>
      </c>
      <c r="N309" s="184" t="s">
        <v>43</v>
      </c>
      <c r="O309" s="67"/>
      <c r="P309" s="185">
        <f>O309*H309</f>
        <v>0</v>
      </c>
      <c r="Q309" s="185">
        <v>3.0000000000000001E-5</v>
      </c>
      <c r="R309" s="185">
        <f>Q309*H309</f>
        <v>1.02942E-2</v>
      </c>
      <c r="S309" s="185">
        <v>0</v>
      </c>
      <c r="T309" s="186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87" t="s">
        <v>240</v>
      </c>
      <c r="AT309" s="187" t="s">
        <v>125</v>
      </c>
      <c r="AU309" s="187" t="s">
        <v>82</v>
      </c>
      <c r="AY309" s="20" t="s">
        <v>122</v>
      </c>
      <c r="BE309" s="188">
        <f>IF(N309="základní",J309,0)</f>
        <v>0</v>
      </c>
      <c r="BF309" s="188">
        <f>IF(N309="snížená",J309,0)</f>
        <v>0</v>
      </c>
      <c r="BG309" s="188">
        <f>IF(N309="zákl. přenesená",J309,0)</f>
        <v>0</v>
      </c>
      <c r="BH309" s="188">
        <f>IF(N309="sníž. přenesená",J309,0)</f>
        <v>0</v>
      </c>
      <c r="BI309" s="188">
        <f>IF(N309="nulová",J309,0)</f>
        <v>0</v>
      </c>
      <c r="BJ309" s="20" t="s">
        <v>80</v>
      </c>
      <c r="BK309" s="188">
        <f>ROUND(I309*H309,2)</f>
        <v>0</v>
      </c>
      <c r="BL309" s="20" t="s">
        <v>240</v>
      </c>
      <c r="BM309" s="187" t="s">
        <v>430</v>
      </c>
    </row>
    <row r="310" spans="1:65" s="2" customFormat="1" ht="11.25">
      <c r="A310" s="37"/>
      <c r="B310" s="38"/>
      <c r="C310" s="39"/>
      <c r="D310" s="189" t="s">
        <v>132</v>
      </c>
      <c r="E310" s="39"/>
      <c r="F310" s="190" t="s">
        <v>431</v>
      </c>
      <c r="G310" s="39"/>
      <c r="H310" s="39"/>
      <c r="I310" s="191"/>
      <c r="J310" s="39"/>
      <c r="K310" s="39"/>
      <c r="L310" s="42"/>
      <c r="M310" s="192"/>
      <c r="N310" s="193"/>
      <c r="O310" s="67"/>
      <c r="P310" s="67"/>
      <c r="Q310" s="67"/>
      <c r="R310" s="67"/>
      <c r="S310" s="67"/>
      <c r="T310" s="68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20" t="s">
        <v>132</v>
      </c>
      <c r="AU310" s="20" t="s">
        <v>82</v>
      </c>
    </row>
    <row r="311" spans="1:65" s="2" customFormat="1" ht="16.5" customHeight="1">
      <c r="A311" s="37"/>
      <c r="B311" s="38"/>
      <c r="C311" s="176" t="s">
        <v>432</v>
      </c>
      <c r="D311" s="176" t="s">
        <v>125</v>
      </c>
      <c r="E311" s="177" t="s">
        <v>433</v>
      </c>
      <c r="F311" s="178" t="s">
        <v>434</v>
      </c>
      <c r="G311" s="179" t="s">
        <v>128</v>
      </c>
      <c r="H311" s="180">
        <v>343.14</v>
      </c>
      <c r="I311" s="181"/>
      <c r="J311" s="182">
        <f>ROUND(I311*H311,2)</f>
        <v>0</v>
      </c>
      <c r="K311" s="178" t="s">
        <v>129</v>
      </c>
      <c r="L311" s="42"/>
      <c r="M311" s="183" t="s">
        <v>19</v>
      </c>
      <c r="N311" s="184" t="s">
        <v>43</v>
      </c>
      <c r="O311" s="67"/>
      <c r="P311" s="185">
        <f>O311*H311</f>
        <v>0</v>
      </c>
      <c r="Q311" s="185">
        <v>2.9999999999999997E-4</v>
      </c>
      <c r="R311" s="185">
        <f>Q311*H311</f>
        <v>0.10294199999999999</v>
      </c>
      <c r="S311" s="185">
        <v>0</v>
      </c>
      <c r="T311" s="186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87" t="s">
        <v>240</v>
      </c>
      <c r="AT311" s="187" t="s">
        <v>125</v>
      </c>
      <c r="AU311" s="187" t="s">
        <v>82</v>
      </c>
      <c r="AY311" s="20" t="s">
        <v>122</v>
      </c>
      <c r="BE311" s="188">
        <f>IF(N311="základní",J311,0)</f>
        <v>0</v>
      </c>
      <c r="BF311" s="188">
        <f>IF(N311="snížená",J311,0)</f>
        <v>0</v>
      </c>
      <c r="BG311" s="188">
        <f>IF(N311="zákl. přenesená",J311,0)</f>
        <v>0</v>
      </c>
      <c r="BH311" s="188">
        <f>IF(N311="sníž. přenesená",J311,0)</f>
        <v>0</v>
      </c>
      <c r="BI311" s="188">
        <f>IF(N311="nulová",J311,0)</f>
        <v>0</v>
      </c>
      <c r="BJ311" s="20" t="s">
        <v>80</v>
      </c>
      <c r="BK311" s="188">
        <f>ROUND(I311*H311,2)</f>
        <v>0</v>
      </c>
      <c r="BL311" s="20" t="s">
        <v>240</v>
      </c>
      <c r="BM311" s="187" t="s">
        <v>435</v>
      </c>
    </row>
    <row r="312" spans="1:65" s="2" customFormat="1" ht="11.25">
      <c r="A312" s="37"/>
      <c r="B312" s="38"/>
      <c r="C312" s="39"/>
      <c r="D312" s="189" t="s">
        <v>132</v>
      </c>
      <c r="E312" s="39"/>
      <c r="F312" s="190" t="s">
        <v>436</v>
      </c>
      <c r="G312" s="39"/>
      <c r="H312" s="39"/>
      <c r="I312" s="191"/>
      <c r="J312" s="39"/>
      <c r="K312" s="39"/>
      <c r="L312" s="42"/>
      <c r="M312" s="192"/>
      <c r="N312" s="193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20" t="s">
        <v>132</v>
      </c>
      <c r="AU312" s="20" t="s">
        <v>82</v>
      </c>
    </row>
    <row r="313" spans="1:65" s="2" customFormat="1" ht="24.2" customHeight="1">
      <c r="A313" s="37"/>
      <c r="B313" s="38"/>
      <c r="C313" s="238" t="s">
        <v>437</v>
      </c>
      <c r="D313" s="238" t="s">
        <v>215</v>
      </c>
      <c r="E313" s="239" t="s">
        <v>438</v>
      </c>
      <c r="F313" s="240" t="s">
        <v>439</v>
      </c>
      <c r="G313" s="241" t="s">
        <v>128</v>
      </c>
      <c r="H313" s="242">
        <v>377.45400000000001</v>
      </c>
      <c r="I313" s="243"/>
      <c r="J313" s="244">
        <f>ROUND(I313*H313,2)</f>
        <v>0</v>
      </c>
      <c r="K313" s="240" t="s">
        <v>19</v>
      </c>
      <c r="L313" s="245"/>
      <c r="M313" s="246" t="s">
        <v>19</v>
      </c>
      <c r="N313" s="247" t="s">
        <v>43</v>
      </c>
      <c r="O313" s="67"/>
      <c r="P313" s="185">
        <f>O313*H313</f>
        <v>0</v>
      </c>
      <c r="Q313" s="185">
        <v>2.5999999999999999E-3</v>
      </c>
      <c r="R313" s="185">
        <f>Q313*H313</f>
        <v>0.98138039999999993</v>
      </c>
      <c r="S313" s="185">
        <v>0</v>
      </c>
      <c r="T313" s="186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7" t="s">
        <v>334</v>
      </c>
      <c r="AT313" s="187" t="s">
        <v>215</v>
      </c>
      <c r="AU313" s="187" t="s">
        <v>82</v>
      </c>
      <c r="AY313" s="20" t="s">
        <v>122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20" t="s">
        <v>80</v>
      </c>
      <c r="BK313" s="188">
        <f>ROUND(I313*H313,2)</f>
        <v>0</v>
      </c>
      <c r="BL313" s="20" t="s">
        <v>240</v>
      </c>
      <c r="BM313" s="187" t="s">
        <v>440</v>
      </c>
    </row>
    <row r="314" spans="1:65" s="14" customFormat="1" ht="11.25">
      <c r="B314" s="205"/>
      <c r="C314" s="206"/>
      <c r="D314" s="196" t="s">
        <v>134</v>
      </c>
      <c r="E314" s="206"/>
      <c r="F314" s="208" t="s">
        <v>441</v>
      </c>
      <c r="G314" s="206"/>
      <c r="H314" s="209">
        <v>377.45400000000001</v>
      </c>
      <c r="I314" s="210"/>
      <c r="J314" s="206"/>
      <c r="K314" s="206"/>
      <c r="L314" s="211"/>
      <c r="M314" s="212"/>
      <c r="N314" s="213"/>
      <c r="O314" s="213"/>
      <c r="P314" s="213"/>
      <c r="Q314" s="213"/>
      <c r="R314" s="213"/>
      <c r="S314" s="213"/>
      <c r="T314" s="214"/>
      <c r="AT314" s="215" t="s">
        <v>134</v>
      </c>
      <c r="AU314" s="215" t="s">
        <v>82</v>
      </c>
      <c r="AV314" s="14" t="s">
        <v>82</v>
      </c>
      <c r="AW314" s="14" t="s">
        <v>4</v>
      </c>
      <c r="AX314" s="14" t="s">
        <v>80</v>
      </c>
      <c r="AY314" s="215" t="s">
        <v>122</v>
      </c>
    </row>
    <row r="315" spans="1:65" s="2" customFormat="1" ht="16.5" customHeight="1">
      <c r="A315" s="37"/>
      <c r="B315" s="38"/>
      <c r="C315" s="176" t="s">
        <v>442</v>
      </c>
      <c r="D315" s="176" t="s">
        <v>125</v>
      </c>
      <c r="E315" s="177" t="s">
        <v>443</v>
      </c>
      <c r="F315" s="178" t="s">
        <v>444</v>
      </c>
      <c r="G315" s="179" t="s">
        <v>342</v>
      </c>
      <c r="H315" s="180">
        <v>253.44</v>
      </c>
      <c r="I315" s="181"/>
      <c r="J315" s="182">
        <f>ROUND(I315*H315,2)</f>
        <v>0</v>
      </c>
      <c r="K315" s="178" t="s">
        <v>129</v>
      </c>
      <c r="L315" s="42"/>
      <c r="M315" s="183" t="s">
        <v>19</v>
      </c>
      <c r="N315" s="184" t="s">
        <v>43</v>
      </c>
      <c r="O315" s="67"/>
      <c r="P315" s="185">
        <f>O315*H315</f>
        <v>0</v>
      </c>
      <c r="Q315" s="185">
        <v>1.0000000000000001E-5</v>
      </c>
      <c r="R315" s="185">
        <f>Q315*H315</f>
        <v>2.5344E-3</v>
      </c>
      <c r="S315" s="185">
        <v>0</v>
      </c>
      <c r="T315" s="186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7" t="s">
        <v>240</v>
      </c>
      <c r="AT315" s="187" t="s">
        <v>125</v>
      </c>
      <c r="AU315" s="187" t="s">
        <v>82</v>
      </c>
      <c r="AY315" s="20" t="s">
        <v>122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20" t="s">
        <v>80</v>
      </c>
      <c r="BK315" s="188">
        <f>ROUND(I315*H315,2)</f>
        <v>0</v>
      </c>
      <c r="BL315" s="20" t="s">
        <v>240</v>
      </c>
      <c r="BM315" s="187" t="s">
        <v>445</v>
      </c>
    </row>
    <row r="316" spans="1:65" s="2" customFormat="1" ht="11.25">
      <c r="A316" s="37"/>
      <c r="B316" s="38"/>
      <c r="C316" s="39"/>
      <c r="D316" s="189" t="s">
        <v>132</v>
      </c>
      <c r="E316" s="39"/>
      <c r="F316" s="190" t="s">
        <v>446</v>
      </c>
      <c r="G316" s="39"/>
      <c r="H316" s="39"/>
      <c r="I316" s="191"/>
      <c r="J316" s="39"/>
      <c r="K316" s="39"/>
      <c r="L316" s="42"/>
      <c r="M316" s="192"/>
      <c r="N316" s="193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132</v>
      </c>
      <c r="AU316" s="20" t="s">
        <v>82</v>
      </c>
    </row>
    <row r="317" spans="1:65" s="13" customFormat="1" ht="11.25">
      <c r="B317" s="194"/>
      <c r="C317" s="195"/>
      <c r="D317" s="196" t="s">
        <v>134</v>
      </c>
      <c r="E317" s="197" t="s">
        <v>19</v>
      </c>
      <c r="F317" s="198" t="s">
        <v>78</v>
      </c>
      <c r="G317" s="195"/>
      <c r="H317" s="197" t="s">
        <v>19</v>
      </c>
      <c r="I317" s="199"/>
      <c r="J317" s="195"/>
      <c r="K317" s="195"/>
      <c r="L317" s="200"/>
      <c r="M317" s="201"/>
      <c r="N317" s="202"/>
      <c r="O317" s="202"/>
      <c r="P317" s="202"/>
      <c r="Q317" s="202"/>
      <c r="R317" s="202"/>
      <c r="S317" s="202"/>
      <c r="T317" s="203"/>
      <c r="AT317" s="204" t="s">
        <v>134</v>
      </c>
      <c r="AU317" s="204" t="s">
        <v>82</v>
      </c>
      <c r="AV317" s="13" t="s">
        <v>80</v>
      </c>
      <c r="AW317" s="13" t="s">
        <v>33</v>
      </c>
      <c r="AX317" s="13" t="s">
        <v>72</v>
      </c>
      <c r="AY317" s="204" t="s">
        <v>122</v>
      </c>
    </row>
    <row r="318" spans="1:65" s="14" customFormat="1" ht="11.25">
      <c r="B318" s="205"/>
      <c r="C318" s="206"/>
      <c r="D318" s="196" t="s">
        <v>134</v>
      </c>
      <c r="E318" s="207" t="s">
        <v>19</v>
      </c>
      <c r="F318" s="208" t="s">
        <v>414</v>
      </c>
      <c r="G318" s="206"/>
      <c r="H318" s="209">
        <v>49.73</v>
      </c>
      <c r="I318" s="210"/>
      <c r="J318" s="206"/>
      <c r="K318" s="206"/>
      <c r="L318" s="211"/>
      <c r="M318" s="212"/>
      <c r="N318" s="213"/>
      <c r="O318" s="213"/>
      <c r="P318" s="213"/>
      <c r="Q318" s="213"/>
      <c r="R318" s="213"/>
      <c r="S318" s="213"/>
      <c r="T318" s="214"/>
      <c r="AT318" s="215" t="s">
        <v>134</v>
      </c>
      <c r="AU318" s="215" t="s">
        <v>82</v>
      </c>
      <c r="AV318" s="14" t="s">
        <v>82</v>
      </c>
      <c r="AW318" s="14" t="s">
        <v>33</v>
      </c>
      <c r="AX318" s="14" t="s">
        <v>72</v>
      </c>
      <c r="AY318" s="215" t="s">
        <v>122</v>
      </c>
    </row>
    <row r="319" spans="1:65" s="14" customFormat="1" ht="11.25">
      <c r="B319" s="205"/>
      <c r="C319" s="206"/>
      <c r="D319" s="196" t="s">
        <v>134</v>
      </c>
      <c r="E319" s="207" t="s">
        <v>19</v>
      </c>
      <c r="F319" s="208" t="s">
        <v>415</v>
      </c>
      <c r="G319" s="206"/>
      <c r="H319" s="209">
        <v>38.57</v>
      </c>
      <c r="I319" s="210"/>
      <c r="J319" s="206"/>
      <c r="K319" s="206"/>
      <c r="L319" s="211"/>
      <c r="M319" s="212"/>
      <c r="N319" s="213"/>
      <c r="O319" s="213"/>
      <c r="P319" s="213"/>
      <c r="Q319" s="213"/>
      <c r="R319" s="213"/>
      <c r="S319" s="213"/>
      <c r="T319" s="214"/>
      <c r="AT319" s="215" t="s">
        <v>134</v>
      </c>
      <c r="AU319" s="215" t="s">
        <v>82</v>
      </c>
      <c r="AV319" s="14" t="s">
        <v>82</v>
      </c>
      <c r="AW319" s="14" t="s">
        <v>33</v>
      </c>
      <c r="AX319" s="14" t="s">
        <v>72</v>
      </c>
      <c r="AY319" s="215" t="s">
        <v>122</v>
      </c>
    </row>
    <row r="320" spans="1:65" s="14" customFormat="1" ht="11.25">
      <c r="B320" s="205"/>
      <c r="C320" s="206"/>
      <c r="D320" s="196" t="s">
        <v>134</v>
      </c>
      <c r="E320" s="207" t="s">
        <v>19</v>
      </c>
      <c r="F320" s="208" t="s">
        <v>416</v>
      </c>
      <c r="G320" s="206"/>
      <c r="H320" s="209">
        <v>51.15</v>
      </c>
      <c r="I320" s="210"/>
      <c r="J320" s="206"/>
      <c r="K320" s="206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134</v>
      </c>
      <c r="AU320" s="215" t="s">
        <v>82</v>
      </c>
      <c r="AV320" s="14" t="s">
        <v>82</v>
      </c>
      <c r="AW320" s="14" t="s">
        <v>33</v>
      </c>
      <c r="AX320" s="14" t="s">
        <v>72</v>
      </c>
      <c r="AY320" s="215" t="s">
        <v>122</v>
      </c>
    </row>
    <row r="321" spans="1:65" s="14" customFormat="1" ht="22.5">
      <c r="B321" s="205"/>
      <c r="C321" s="206"/>
      <c r="D321" s="196" t="s">
        <v>134</v>
      </c>
      <c r="E321" s="207" t="s">
        <v>19</v>
      </c>
      <c r="F321" s="208" t="s">
        <v>417</v>
      </c>
      <c r="G321" s="206"/>
      <c r="H321" s="209">
        <v>33.21</v>
      </c>
      <c r="I321" s="210"/>
      <c r="J321" s="206"/>
      <c r="K321" s="206"/>
      <c r="L321" s="211"/>
      <c r="M321" s="212"/>
      <c r="N321" s="213"/>
      <c r="O321" s="213"/>
      <c r="P321" s="213"/>
      <c r="Q321" s="213"/>
      <c r="R321" s="213"/>
      <c r="S321" s="213"/>
      <c r="T321" s="214"/>
      <c r="AT321" s="215" t="s">
        <v>134</v>
      </c>
      <c r="AU321" s="215" t="s">
        <v>82</v>
      </c>
      <c r="AV321" s="14" t="s">
        <v>82</v>
      </c>
      <c r="AW321" s="14" t="s">
        <v>33</v>
      </c>
      <c r="AX321" s="14" t="s">
        <v>72</v>
      </c>
      <c r="AY321" s="215" t="s">
        <v>122</v>
      </c>
    </row>
    <row r="322" spans="1:65" s="14" customFormat="1" ht="11.25">
      <c r="B322" s="205"/>
      <c r="C322" s="206"/>
      <c r="D322" s="196" t="s">
        <v>134</v>
      </c>
      <c r="E322" s="207" t="s">
        <v>19</v>
      </c>
      <c r="F322" s="208" t="s">
        <v>418</v>
      </c>
      <c r="G322" s="206"/>
      <c r="H322" s="209">
        <v>61.56</v>
      </c>
      <c r="I322" s="210"/>
      <c r="J322" s="206"/>
      <c r="K322" s="206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134</v>
      </c>
      <c r="AU322" s="215" t="s">
        <v>82</v>
      </c>
      <c r="AV322" s="14" t="s">
        <v>82</v>
      </c>
      <c r="AW322" s="14" t="s">
        <v>33</v>
      </c>
      <c r="AX322" s="14" t="s">
        <v>72</v>
      </c>
      <c r="AY322" s="215" t="s">
        <v>122</v>
      </c>
    </row>
    <row r="323" spans="1:65" s="15" customFormat="1" ht="11.25">
      <c r="B323" s="216"/>
      <c r="C323" s="217"/>
      <c r="D323" s="196" t="s">
        <v>134</v>
      </c>
      <c r="E323" s="218" t="s">
        <v>19</v>
      </c>
      <c r="F323" s="219" t="s">
        <v>152</v>
      </c>
      <c r="G323" s="217"/>
      <c r="H323" s="220">
        <v>234.22</v>
      </c>
      <c r="I323" s="221"/>
      <c r="J323" s="217"/>
      <c r="K323" s="217"/>
      <c r="L323" s="222"/>
      <c r="M323" s="223"/>
      <c r="N323" s="224"/>
      <c r="O323" s="224"/>
      <c r="P323" s="224"/>
      <c r="Q323" s="224"/>
      <c r="R323" s="224"/>
      <c r="S323" s="224"/>
      <c r="T323" s="225"/>
      <c r="AT323" s="226" t="s">
        <v>134</v>
      </c>
      <c r="AU323" s="226" t="s">
        <v>82</v>
      </c>
      <c r="AV323" s="15" t="s">
        <v>153</v>
      </c>
      <c r="AW323" s="15" t="s">
        <v>33</v>
      </c>
      <c r="AX323" s="15" t="s">
        <v>72</v>
      </c>
      <c r="AY323" s="226" t="s">
        <v>122</v>
      </c>
    </row>
    <row r="324" spans="1:65" s="13" customFormat="1" ht="11.25">
      <c r="B324" s="194"/>
      <c r="C324" s="195"/>
      <c r="D324" s="196" t="s">
        <v>134</v>
      </c>
      <c r="E324" s="197" t="s">
        <v>19</v>
      </c>
      <c r="F324" s="198" t="s">
        <v>177</v>
      </c>
      <c r="G324" s="195"/>
      <c r="H324" s="197" t="s">
        <v>19</v>
      </c>
      <c r="I324" s="199"/>
      <c r="J324" s="195"/>
      <c r="K324" s="195"/>
      <c r="L324" s="200"/>
      <c r="M324" s="201"/>
      <c r="N324" s="202"/>
      <c r="O324" s="202"/>
      <c r="P324" s="202"/>
      <c r="Q324" s="202"/>
      <c r="R324" s="202"/>
      <c r="S324" s="202"/>
      <c r="T324" s="203"/>
      <c r="AT324" s="204" t="s">
        <v>134</v>
      </c>
      <c r="AU324" s="204" t="s">
        <v>82</v>
      </c>
      <c r="AV324" s="13" t="s">
        <v>80</v>
      </c>
      <c r="AW324" s="13" t="s">
        <v>33</v>
      </c>
      <c r="AX324" s="13" t="s">
        <v>72</v>
      </c>
      <c r="AY324" s="204" t="s">
        <v>122</v>
      </c>
    </row>
    <row r="325" spans="1:65" s="14" customFormat="1" ht="11.25">
      <c r="B325" s="205"/>
      <c r="C325" s="206"/>
      <c r="D325" s="196" t="s">
        <v>134</v>
      </c>
      <c r="E325" s="207" t="s">
        <v>19</v>
      </c>
      <c r="F325" s="208" t="s">
        <v>419</v>
      </c>
      <c r="G325" s="206"/>
      <c r="H325" s="209">
        <v>19.22</v>
      </c>
      <c r="I325" s="210"/>
      <c r="J325" s="206"/>
      <c r="K325" s="206"/>
      <c r="L325" s="211"/>
      <c r="M325" s="212"/>
      <c r="N325" s="213"/>
      <c r="O325" s="213"/>
      <c r="P325" s="213"/>
      <c r="Q325" s="213"/>
      <c r="R325" s="213"/>
      <c r="S325" s="213"/>
      <c r="T325" s="214"/>
      <c r="AT325" s="215" t="s">
        <v>134</v>
      </c>
      <c r="AU325" s="215" t="s">
        <v>82</v>
      </c>
      <c r="AV325" s="14" t="s">
        <v>82</v>
      </c>
      <c r="AW325" s="14" t="s">
        <v>33</v>
      </c>
      <c r="AX325" s="14" t="s">
        <v>72</v>
      </c>
      <c r="AY325" s="215" t="s">
        <v>122</v>
      </c>
    </row>
    <row r="326" spans="1:65" s="15" customFormat="1" ht="11.25">
      <c r="B326" s="216"/>
      <c r="C326" s="217"/>
      <c r="D326" s="196" t="s">
        <v>134</v>
      </c>
      <c r="E326" s="218" t="s">
        <v>19</v>
      </c>
      <c r="F326" s="219" t="s">
        <v>152</v>
      </c>
      <c r="G326" s="217"/>
      <c r="H326" s="220">
        <v>19.22</v>
      </c>
      <c r="I326" s="221"/>
      <c r="J326" s="217"/>
      <c r="K326" s="217"/>
      <c r="L326" s="222"/>
      <c r="M326" s="223"/>
      <c r="N326" s="224"/>
      <c r="O326" s="224"/>
      <c r="P326" s="224"/>
      <c r="Q326" s="224"/>
      <c r="R326" s="224"/>
      <c r="S326" s="224"/>
      <c r="T326" s="225"/>
      <c r="AT326" s="226" t="s">
        <v>134</v>
      </c>
      <c r="AU326" s="226" t="s">
        <v>82</v>
      </c>
      <c r="AV326" s="15" t="s">
        <v>153</v>
      </c>
      <c r="AW326" s="15" t="s">
        <v>33</v>
      </c>
      <c r="AX326" s="15" t="s">
        <v>72</v>
      </c>
      <c r="AY326" s="226" t="s">
        <v>122</v>
      </c>
    </row>
    <row r="327" spans="1:65" s="16" customFormat="1" ht="11.25">
      <c r="B327" s="227"/>
      <c r="C327" s="228"/>
      <c r="D327" s="196" t="s">
        <v>134</v>
      </c>
      <c r="E327" s="229" t="s">
        <v>19</v>
      </c>
      <c r="F327" s="230" t="s">
        <v>162</v>
      </c>
      <c r="G327" s="228"/>
      <c r="H327" s="231">
        <v>253.44</v>
      </c>
      <c r="I327" s="232"/>
      <c r="J327" s="228"/>
      <c r="K327" s="228"/>
      <c r="L327" s="233"/>
      <c r="M327" s="234"/>
      <c r="N327" s="235"/>
      <c r="O327" s="235"/>
      <c r="P327" s="235"/>
      <c r="Q327" s="235"/>
      <c r="R327" s="235"/>
      <c r="S327" s="235"/>
      <c r="T327" s="236"/>
      <c r="AT327" s="237" t="s">
        <v>134</v>
      </c>
      <c r="AU327" s="237" t="s">
        <v>82</v>
      </c>
      <c r="AV327" s="16" t="s">
        <v>130</v>
      </c>
      <c r="AW327" s="16" t="s">
        <v>33</v>
      </c>
      <c r="AX327" s="16" t="s">
        <v>80</v>
      </c>
      <c r="AY327" s="237" t="s">
        <v>122</v>
      </c>
    </row>
    <row r="328" spans="1:65" s="2" customFormat="1" ht="16.5" customHeight="1">
      <c r="A328" s="37"/>
      <c r="B328" s="38"/>
      <c r="C328" s="238" t="s">
        <v>447</v>
      </c>
      <c r="D328" s="238" t="s">
        <v>215</v>
      </c>
      <c r="E328" s="239" t="s">
        <v>448</v>
      </c>
      <c r="F328" s="240" t="s">
        <v>449</v>
      </c>
      <c r="G328" s="241" t="s">
        <v>342</v>
      </c>
      <c r="H328" s="242">
        <v>266.11200000000002</v>
      </c>
      <c r="I328" s="243"/>
      <c r="J328" s="244">
        <f>ROUND(I328*H328,2)</f>
        <v>0</v>
      </c>
      <c r="K328" s="240" t="s">
        <v>129</v>
      </c>
      <c r="L328" s="245"/>
      <c r="M328" s="246" t="s">
        <v>19</v>
      </c>
      <c r="N328" s="247" t="s">
        <v>43</v>
      </c>
      <c r="O328" s="67"/>
      <c r="P328" s="185">
        <f>O328*H328</f>
        <v>0</v>
      </c>
      <c r="Q328" s="185">
        <v>2.2000000000000001E-4</v>
      </c>
      <c r="R328" s="185">
        <f>Q328*H328</f>
        <v>5.8544640000000009E-2</v>
      </c>
      <c r="S328" s="185">
        <v>0</v>
      </c>
      <c r="T328" s="186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7" t="s">
        <v>334</v>
      </c>
      <c r="AT328" s="187" t="s">
        <v>215</v>
      </c>
      <c r="AU328" s="187" t="s">
        <v>82</v>
      </c>
      <c r="AY328" s="20" t="s">
        <v>122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20" t="s">
        <v>80</v>
      </c>
      <c r="BK328" s="188">
        <f>ROUND(I328*H328,2)</f>
        <v>0</v>
      </c>
      <c r="BL328" s="20" t="s">
        <v>240</v>
      </c>
      <c r="BM328" s="187" t="s">
        <v>450</v>
      </c>
    </row>
    <row r="329" spans="1:65" s="14" customFormat="1" ht="11.25">
      <c r="B329" s="205"/>
      <c r="C329" s="206"/>
      <c r="D329" s="196" t="s">
        <v>134</v>
      </c>
      <c r="E329" s="206"/>
      <c r="F329" s="208" t="s">
        <v>451</v>
      </c>
      <c r="G329" s="206"/>
      <c r="H329" s="209">
        <v>266.11200000000002</v>
      </c>
      <c r="I329" s="210"/>
      <c r="J329" s="206"/>
      <c r="K329" s="206"/>
      <c r="L329" s="211"/>
      <c r="M329" s="212"/>
      <c r="N329" s="213"/>
      <c r="O329" s="213"/>
      <c r="P329" s="213"/>
      <c r="Q329" s="213"/>
      <c r="R329" s="213"/>
      <c r="S329" s="213"/>
      <c r="T329" s="214"/>
      <c r="AT329" s="215" t="s">
        <v>134</v>
      </c>
      <c r="AU329" s="215" t="s">
        <v>82</v>
      </c>
      <c r="AV329" s="14" t="s">
        <v>82</v>
      </c>
      <c r="AW329" s="14" t="s">
        <v>4</v>
      </c>
      <c r="AX329" s="14" t="s">
        <v>80</v>
      </c>
      <c r="AY329" s="215" t="s">
        <v>122</v>
      </c>
    </row>
    <row r="330" spans="1:65" s="2" customFormat="1" ht="16.5" customHeight="1">
      <c r="A330" s="37"/>
      <c r="B330" s="38"/>
      <c r="C330" s="176" t="s">
        <v>452</v>
      </c>
      <c r="D330" s="176" t="s">
        <v>125</v>
      </c>
      <c r="E330" s="177" t="s">
        <v>453</v>
      </c>
      <c r="F330" s="178" t="s">
        <v>454</v>
      </c>
      <c r="G330" s="179" t="s">
        <v>342</v>
      </c>
      <c r="H330" s="180">
        <v>33.32</v>
      </c>
      <c r="I330" s="181"/>
      <c r="J330" s="182">
        <f>ROUND(I330*H330,2)</f>
        <v>0</v>
      </c>
      <c r="K330" s="178" t="s">
        <v>129</v>
      </c>
      <c r="L330" s="42"/>
      <c r="M330" s="183" t="s">
        <v>19</v>
      </c>
      <c r="N330" s="184" t="s">
        <v>43</v>
      </c>
      <c r="O330" s="67"/>
      <c r="P330" s="185">
        <f>O330*H330</f>
        <v>0</v>
      </c>
      <c r="Q330" s="185">
        <v>0</v>
      </c>
      <c r="R330" s="185">
        <f>Q330*H330</f>
        <v>0</v>
      </c>
      <c r="S330" s="185">
        <v>0</v>
      </c>
      <c r="T330" s="186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87" t="s">
        <v>240</v>
      </c>
      <c r="AT330" s="187" t="s">
        <v>125</v>
      </c>
      <c r="AU330" s="187" t="s">
        <v>82</v>
      </c>
      <c r="AY330" s="20" t="s">
        <v>122</v>
      </c>
      <c r="BE330" s="188">
        <f>IF(N330="základní",J330,0)</f>
        <v>0</v>
      </c>
      <c r="BF330" s="188">
        <f>IF(N330="snížená",J330,0)</f>
        <v>0</v>
      </c>
      <c r="BG330" s="188">
        <f>IF(N330="zákl. přenesená",J330,0)</f>
        <v>0</v>
      </c>
      <c r="BH330" s="188">
        <f>IF(N330="sníž. přenesená",J330,0)</f>
        <v>0</v>
      </c>
      <c r="BI330" s="188">
        <f>IF(N330="nulová",J330,0)</f>
        <v>0</v>
      </c>
      <c r="BJ330" s="20" t="s">
        <v>80</v>
      </c>
      <c r="BK330" s="188">
        <f>ROUND(I330*H330,2)</f>
        <v>0</v>
      </c>
      <c r="BL330" s="20" t="s">
        <v>240</v>
      </c>
      <c r="BM330" s="187" t="s">
        <v>455</v>
      </c>
    </row>
    <row r="331" spans="1:65" s="2" customFormat="1" ht="11.25">
      <c r="A331" s="37"/>
      <c r="B331" s="38"/>
      <c r="C331" s="39"/>
      <c r="D331" s="189" t="s">
        <v>132</v>
      </c>
      <c r="E331" s="39"/>
      <c r="F331" s="190" t="s">
        <v>456</v>
      </c>
      <c r="G331" s="39"/>
      <c r="H331" s="39"/>
      <c r="I331" s="191"/>
      <c r="J331" s="39"/>
      <c r="K331" s="39"/>
      <c r="L331" s="42"/>
      <c r="M331" s="192"/>
      <c r="N331" s="193"/>
      <c r="O331" s="67"/>
      <c r="P331" s="67"/>
      <c r="Q331" s="67"/>
      <c r="R331" s="67"/>
      <c r="S331" s="67"/>
      <c r="T331" s="68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T331" s="20" t="s">
        <v>132</v>
      </c>
      <c r="AU331" s="20" t="s">
        <v>82</v>
      </c>
    </row>
    <row r="332" spans="1:65" s="13" customFormat="1" ht="11.25">
      <c r="B332" s="194"/>
      <c r="C332" s="195"/>
      <c r="D332" s="196" t="s">
        <v>134</v>
      </c>
      <c r="E332" s="197" t="s">
        <v>19</v>
      </c>
      <c r="F332" s="198" t="s">
        <v>78</v>
      </c>
      <c r="G332" s="195"/>
      <c r="H332" s="197" t="s">
        <v>19</v>
      </c>
      <c r="I332" s="199"/>
      <c r="J332" s="195"/>
      <c r="K332" s="195"/>
      <c r="L332" s="200"/>
      <c r="M332" s="201"/>
      <c r="N332" s="202"/>
      <c r="O332" s="202"/>
      <c r="P332" s="202"/>
      <c r="Q332" s="202"/>
      <c r="R332" s="202"/>
      <c r="S332" s="202"/>
      <c r="T332" s="203"/>
      <c r="AT332" s="204" t="s">
        <v>134</v>
      </c>
      <c r="AU332" s="204" t="s">
        <v>82</v>
      </c>
      <c r="AV332" s="13" t="s">
        <v>80</v>
      </c>
      <c r="AW332" s="13" t="s">
        <v>33</v>
      </c>
      <c r="AX332" s="13" t="s">
        <v>72</v>
      </c>
      <c r="AY332" s="204" t="s">
        <v>122</v>
      </c>
    </row>
    <row r="333" spans="1:65" s="14" customFormat="1" ht="11.25">
      <c r="B333" s="205"/>
      <c r="C333" s="206"/>
      <c r="D333" s="196" t="s">
        <v>134</v>
      </c>
      <c r="E333" s="207" t="s">
        <v>19</v>
      </c>
      <c r="F333" s="208" t="s">
        <v>457</v>
      </c>
      <c r="G333" s="206"/>
      <c r="H333" s="209">
        <v>25.54</v>
      </c>
      <c r="I333" s="210"/>
      <c r="J333" s="206"/>
      <c r="K333" s="206"/>
      <c r="L333" s="211"/>
      <c r="M333" s="212"/>
      <c r="N333" s="213"/>
      <c r="O333" s="213"/>
      <c r="P333" s="213"/>
      <c r="Q333" s="213"/>
      <c r="R333" s="213"/>
      <c r="S333" s="213"/>
      <c r="T333" s="214"/>
      <c r="AT333" s="215" t="s">
        <v>134</v>
      </c>
      <c r="AU333" s="215" t="s">
        <v>82</v>
      </c>
      <c r="AV333" s="14" t="s">
        <v>82</v>
      </c>
      <c r="AW333" s="14" t="s">
        <v>33</v>
      </c>
      <c r="AX333" s="14" t="s">
        <v>72</v>
      </c>
      <c r="AY333" s="215" t="s">
        <v>122</v>
      </c>
    </row>
    <row r="334" spans="1:65" s="13" customFormat="1" ht="11.25">
      <c r="B334" s="194"/>
      <c r="C334" s="195"/>
      <c r="D334" s="196" t="s">
        <v>134</v>
      </c>
      <c r="E334" s="197" t="s">
        <v>19</v>
      </c>
      <c r="F334" s="198" t="s">
        <v>177</v>
      </c>
      <c r="G334" s="195"/>
      <c r="H334" s="197" t="s">
        <v>19</v>
      </c>
      <c r="I334" s="199"/>
      <c r="J334" s="195"/>
      <c r="K334" s="195"/>
      <c r="L334" s="200"/>
      <c r="M334" s="201"/>
      <c r="N334" s="202"/>
      <c r="O334" s="202"/>
      <c r="P334" s="202"/>
      <c r="Q334" s="202"/>
      <c r="R334" s="202"/>
      <c r="S334" s="202"/>
      <c r="T334" s="203"/>
      <c r="AT334" s="204" t="s">
        <v>134</v>
      </c>
      <c r="AU334" s="204" t="s">
        <v>82</v>
      </c>
      <c r="AV334" s="13" t="s">
        <v>80</v>
      </c>
      <c r="AW334" s="13" t="s">
        <v>33</v>
      </c>
      <c r="AX334" s="13" t="s">
        <v>72</v>
      </c>
      <c r="AY334" s="204" t="s">
        <v>122</v>
      </c>
    </row>
    <row r="335" spans="1:65" s="14" customFormat="1" ht="11.25">
      <c r="B335" s="205"/>
      <c r="C335" s="206"/>
      <c r="D335" s="196" t="s">
        <v>134</v>
      </c>
      <c r="E335" s="207" t="s">
        <v>19</v>
      </c>
      <c r="F335" s="208" t="s">
        <v>458</v>
      </c>
      <c r="G335" s="206"/>
      <c r="H335" s="209">
        <v>7.78</v>
      </c>
      <c r="I335" s="210"/>
      <c r="J335" s="206"/>
      <c r="K335" s="206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134</v>
      </c>
      <c r="AU335" s="215" t="s">
        <v>82</v>
      </c>
      <c r="AV335" s="14" t="s">
        <v>82</v>
      </c>
      <c r="AW335" s="14" t="s">
        <v>33</v>
      </c>
      <c r="AX335" s="14" t="s">
        <v>72</v>
      </c>
      <c r="AY335" s="215" t="s">
        <v>122</v>
      </c>
    </row>
    <row r="336" spans="1:65" s="16" customFormat="1" ht="11.25">
      <c r="B336" s="227"/>
      <c r="C336" s="228"/>
      <c r="D336" s="196" t="s">
        <v>134</v>
      </c>
      <c r="E336" s="229" t="s">
        <v>19</v>
      </c>
      <c r="F336" s="230" t="s">
        <v>162</v>
      </c>
      <c r="G336" s="228"/>
      <c r="H336" s="231">
        <v>33.32</v>
      </c>
      <c r="I336" s="232"/>
      <c r="J336" s="228"/>
      <c r="K336" s="228"/>
      <c r="L336" s="233"/>
      <c r="M336" s="234"/>
      <c r="N336" s="235"/>
      <c r="O336" s="235"/>
      <c r="P336" s="235"/>
      <c r="Q336" s="235"/>
      <c r="R336" s="235"/>
      <c r="S336" s="235"/>
      <c r="T336" s="236"/>
      <c r="AT336" s="237" t="s">
        <v>134</v>
      </c>
      <c r="AU336" s="237" t="s">
        <v>82</v>
      </c>
      <c r="AV336" s="16" t="s">
        <v>130</v>
      </c>
      <c r="AW336" s="16" t="s">
        <v>33</v>
      </c>
      <c r="AX336" s="16" t="s">
        <v>80</v>
      </c>
      <c r="AY336" s="237" t="s">
        <v>122</v>
      </c>
    </row>
    <row r="337" spans="1:65" s="2" customFormat="1" ht="16.5" customHeight="1">
      <c r="A337" s="37"/>
      <c r="B337" s="38"/>
      <c r="C337" s="238" t="s">
        <v>459</v>
      </c>
      <c r="D337" s="238" t="s">
        <v>215</v>
      </c>
      <c r="E337" s="239" t="s">
        <v>460</v>
      </c>
      <c r="F337" s="240" t="s">
        <v>461</v>
      </c>
      <c r="G337" s="241" t="s">
        <v>342</v>
      </c>
      <c r="H337" s="242">
        <v>35.985999999999997</v>
      </c>
      <c r="I337" s="243"/>
      <c r="J337" s="244">
        <f>ROUND(I337*H337,2)</f>
        <v>0</v>
      </c>
      <c r="K337" s="240" t="s">
        <v>19</v>
      </c>
      <c r="L337" s="245"/>
      <c r="M337" s="246" t="s">
        <v>19</v>
      </c>
      <c r="N337" s="247" t="s">
        <v>43</v>
      </c>
      <c r="O337" s="67"/>
      <c r="P337" s="185">
        <f>O337*H337</f>
        <v>0</v>
      </c>
      <c r="Q337" s="185">
        <v>1.6000000000000001E-4</v>
      </c>
      <c r="R337" s="185">
        <f>Q337*H337</f>
        <v>5.7577599999999998E-3</v>
      </c>
      <c r="S337" s="185">
        <v>0</v>
      </c>
      <c r="T337" s="186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87" t="s">
        <v>334</v>
      </c>
      <c r="AT337" s="187" t="s">
        <v>215</v>
      </c>
      <c r="AU337" s="187" t="s">
        <v>82</v>
      </c>
      <c r="AY337" s="20" t="s">
        <v>122</v>
      </c>
      <c r="BE337" s="188">
        <f>IF(N337="základní",J337,0)</f>
        <v>0</v>
      </c>
      <c r="BF337" s="188">
        <f>IF(N337="snížená",J337,0)</f>
        <v>0</v>
      </c>
      <c r="BG337" s="188">
        <f>IF(N337="zákl. přenesená",J337,0)</f>
        <v>0</v>
      </c>
      <c r="BH337" s="188">
        <f>IF(N337="sníž. přenesená",J337,0)</f>
        <v>0</v>
      </c>
      <c r="BI337" s="188">
        <f>IF(N337="nulová",J337,0)</f>
        <v>0</v>
      </c>
      <c r="BJ337" s="20" t="s">
        <v>80</v>
      </c>
      <c r="BK337" s="188">
        <f>ROUND(I337*H337,2)</f>
        <v>0</v>
      </c>
      <c r="BL337" s="20" t="s">
        <v>240</v>
      </c>
      <c r="BM337" s="187" t="s">
        <v>462</v>
      </c>
    </row>
    <row r="338" spans="1:65" s="14" customFormat="1" ht="11.25">
      <c r="B338" s="205"/>
      <c r="C338" s="206"/>
      <c r="D338" s="196" t="s">
        <v>134</v>
      </c>
      <c r="E338" s="206"/>
      <c r="F338" s="208" t="s">
        <v>463</v>
      </c>
      <c r="G338" s="206"/>
      <c r="H338" s="209">
        <v>35.985999999999997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134</v>
      </c>
      <c r="AU338" s="215" t="s">
        <v>82</v>
      </c>
      <c r="AV338" s="14" t="s">
        <v>82</v>
      </c>
      <c r="AW338" s="14" t="s">
        <v>4</v>
      </c>
      <c r="AX338" s="14" t="s">
        <v>80</v>
      </c>
      <c r="AY338" s="215" t="s">
        <v>122</v>
      </c>
    </row>
    <row r="339" spans="1:65" s="2" customFormat="1" ht="24.2" customHeight="1">
      <c r="A339" s="37"/>
      <c r="B339" s="38"/>
      <c r="C339" s="176" t="s">
        <v>464</v>
      </c>
      <c r="D339" s="176" t="s">
        <v>125</v>
      </c>
      <c r="E339" s="177" t="s">
        <v>465</v>
      </c>
      <c r="F339" s="178" t="s">
        <v>466</v>
      </c>
      <c r="G339" s="179" t="s">
        <v>232</v>
      </c>
      <c r="H339" s="180">
        <v>1.161</v>
      </c>
      <c r="I339" s="181"/>
      <c r="J339" s="182">
        <f>ROUND(I339*H339,2)</f>
        <v>0</v>
      </c>
      <c r="K339" s="178" t="s">
        <v>129</v>
      </c>
      <c r="L339" s="42"/>
      <c r="M339" s="183" t="s">
        <v>19</v>
      </c>
      <c r="N339" s="184" t="s">
        <v>43</v>
      </c>
      <c r="O339" s="67"/>
      <c r="P339" s="185">
        <f>O339*H339</f>
        <v>0</v>
      </c>
      <c r="Q339" s="185">
        <v>0</v>
      </c>
      <c r="R339" s="185">
        <f>Q339*H339</f>
        <v>0</v>
      </c>
      <c r="S339" s="185">
        <v>0</v>
      </c>
      <c r="T339" s="186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7" t="s">
        <v>240</v>
      </c>
      <c r="AT339" s="187" t="s">
        <v>125</v>
      </c>
      <c r="AU339" s="187" t="s">
        <v>82</v>
      </c>
      <c r="AY339" s="20" t="s">
        <v>122</v>
      </c>
      <c r="BE339" s="188">
        <f>IF(N339="základní",J339,0)</f>
        <v>0</v>
      </c>
      <c r="BF339" s="188">
        <f>IF(N339="snížená",J339,0)</f>
        <v>0</v>
      </c>
      <c r="BG339" s="188">
        <f>IF(N339="zákl. přenesená",J339,0)</f>
        <v>0</v>
      </c>
      <c r="BH339" s="188">
        <f>IF(N339="sníž. přenesená",J339,0)</f>
        <v>0</v>
      </c>
      <c r="BI339" s="188">
        <f>IF(N339="nulová",J339,0)</f>
        <v>0</v>
      </c>
      <c r="BJ339" s="20" t="s">
        <v>80</v>
      </c>
      <c r="BK339" s="188">
        <f>ROUND(I339*H339,2)</f>
        <v>0</v>
      </c>
      <c r="BL339" s="20" t="s">
        <v>240</v>
      </c>
      <c r="BM339" s="187" t="s">
        <v>467</v>
      </c>
    </row>
    <row r="340" spans="1:65" s="2" customFormat="1" ht="11.25">
      <c r="A340" s="37"/>
      <c r="B340" s="38"/>
      <c r="C340" s="39"/>
      <c r="D340" s="189" t="s">
        <v>132</v>
      </c>
      <c r="E340" s="39"/>
      <c r="F340" s="190" t="s">
        <v>468</v>
      </c>
      <c r="G340" s="39"/>
      <c r="H340" s="39"/>
      <c r="I340" s="191"/>
      <c r="J340" s="39"/>
      <c r="K340" s="39"/>
      <c r="L340" s="42"/>
      <c r="M340" s="192"/>
      <c r="N340" s="193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132</v>
      </c>
      <c r="AU340" s="20" t="s">
        <v>82</v>
      </c>
    </row>
    <row r="341" spans="1:65" s="12" customFormat="1" ht="22.9" customHeight="1">
      <c r="B341" s="160"/>
      <c r="C341" s="161"/>
      <c r="D341" s="162" t="s">
        <v>71</v>
      </c>
      <c r="E341" s="174" t="s">
        <v>469</v>
      </c>
      <c r="F341" s="174" t="s">
        <v>470</v>
      </c>
      <c r="G341" s="161"/>
      <c r="H341" s="161"/>
      <c r="I341" s="164"/>
      <c r="J341" s="175">
        <f>BK341</f>
        <v>0</v>
      </c>
      <c r="K341" s="161"/>
      <c r="L341" s="166"/>
      <c r="M341" s="167"/>
      <c r="N341" s="168"/>
      <c r="O341" s="168"/>
      <c r="P341" s="169">
        <f>SUM(P342:P370)</f>
        <v>0</v>
      </c>
      <c r="Q341" s="168"/>
      <c r="R341" s="169">
        <f>SUM(R342:R370)</f>
        <v>0</v>
      </c>
      <c r="S341" s="168"/>
      <c r="T341" s="170">
        <f>SUM(T342:T370)</f>
        <v>0</v>
      </c>
      <c r="AR341" s="171" t="s">
        <v>82</v>
      </c>
      <c r="AT341" s="172" t="s">
        <v>71</v>
      </c>
      <c r="AU341" s="172" t="s">
        <v>80</v>
      </c>
      <c r="AY341" s="171" t="s">
        <v>122</v>
      </c>
      <c r="BK341" s="173">
        <f>SUM(BK342:BK370)</f>
        <v>0</v>
      </c>
    </row>
    <row r="342" spans="1:65" s="2" customFormat="1" ht="24.2" customHeight="1">
      <c r="A342" s="37"/>
      <c r="B342" s="38"/>
      <c r="C342" s="176" t="s">
        <v>471</v>
      </c>
      <c r="D342" s="176" t="s">
        <v>125</v>
      </c>
      <c r="E342" s="177" t="s">
        <v>472</v>
      </c>
      <c r="F342" s="178" t="s">
        <v>473</v>
      </c>
      <c r="G342" s="179" t="s">
        <v>128</v>
      </c>
      <c r="H342" s="180">
        <v>478.35599999999999</v>
      </c>
      <c r="I342" s="181"/>
      <c r="J342" s="182">
        <f>ROUND(I342*H342,2)</f>
        <v>0</v>
      </c>
      <c r="K342" s="178" t="s">
        <v>19</v>
      </c>
      <c r="L342" s="42"/>
      <c r="M342" s="183" t="s">
        <v>19</v>
      </c>
      <c r="N342" s="184" t="s">
        <v>43</v>
      </c>
      <c r="O342" s="67"/>
      <c r="P342" s="185">
        <f>O342*H342</f>
        <v>0</v>
      </c>
      <c r="Q342" s="185">
        <v>0</v>
      </c>
      <c r="R342" s="185">
        <f>Q342*H342</f>
        <v>0</v>
      </c>
      <c r="S342" s="185">
        <v>0</v>
      </c>
      <c r="T342" s="186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7" t="s">
        <v>240</v>
      </c>
      <c r="AT342" s="187" t="s">
        <v>125</v>
      </c>
      <c r="AU342" s="187" t="s">
        <v>82</v>
      </c>
      <c r="AY342" s="20" t="s">
        <v>122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20" t="s">
        <v>80</v>
      </c>
      <c r="BK342" s="188">
        <f>ROUND(I342*H342,2)</f>
        <v>0</v>
      </c>
      <c r="BL342" s="20" t="s">
        <v>240</v>
      </c>
      <c r="BM342" s="187" t="s">
        <v>474</v>
      </c>
    </row>
    <row r="343" spans="1:65" s="13" customFormat="1" ht="11.25">
      <c r="B343" s="194"/>
      <c r="C343" s="195"/>
      <c r="D343" s="196" t="s">
        <v>134</v>
      </c>
      <c r="E343" s="197" t="s">
        <v>19</v>
      </c>
      <c r="F343" s="198" t="s">
        <v>135</v>
      </c>
      <c r="G343" s="195"/>
      <c r="H343" s="197" t="s">
        <v>19</v>
      </c>
      <c r="I343" s="199"/>
      <c r="J343" s="195"/>
      <c r="K343" s="195"/>
      <c r="L343" s="200"/>
      <c r="M343" s="201"/>
      <c r="N343" s="202"/>
      <c r="O343" s="202"/>
      <c r="P343" s="202"/>
      <c r="Q343" s="202"/>
      <c r="R343" s="202"/>
      <c r="S343" s="202"/>
      <c r="T343" s="203"/>
      <c r="AT343" s="204" t="s">
        <v>134</v>
      </c>
      <c r="AU343" s="204" t="s">
        <v>82</v>
      </c>
      <c r="AV343" s="13" t="s">
        <v>80</v>
      </c>
      <c r="AW343" s="13" t="s">
        <v>33</v>
      </c>
      <c r="AX343" s="13" t="s">
        <v>72</v>
      </c>
      <c r="AY343" s="204" t="s">
        <v>122</v>
      </c>
    </row>
    <row r="344" spans="1:65" s="14" customFormat="1" ht="11.25">
      <c r="B344" s="205"/>
      <c r="C344" s="206"/>
      <c r="D344" s="196" t="s">
        <v>134</v>
      </c>
      <c r="E344" s="207" t="s">
        <v>19</v>
      </c>
      <c r="F344" s="208" t="s">
        <v>136</v>
      </c>
      <c r="G344" s="206"/>
      <c r="H344" s="209">
        <v>89.513999999999996</v>
      </c>
      <c r="I344" s="210"/>
      <c r="J344" s="206"/>
      <c r="K344" s="206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134</v>
      </c>
      <c r="AU344" s="215" t="s">
        <v>82</v>
      </c>
      <c r="AV344" s="14" t="s">
        <v>82</v>
      </c>
      <c r="AW344" s="14" t="s">
        <v>33</v>
      </c>
      <c r="AX344" s="14" t="s">
        <v>72</v>
      </c>
      <c r="AY344" s="215" t="s">
        <v>122</v>
      </c>
    </row>
    <row r="345" spans="1:65" s="14" customFormat="1" ht="22.5">
      <c r="B345" s="205"/>
      <c r="C345" s="206"/>
      <c r="D345" s="196" t="s">
        <v>134</v>
      </c>
      <c r="E345" s="207" t="s">
        <v>19</v>
      </c>
      <c r="F345" s="208" t="s">
        <v>137</v>
      </c>
      <c r="G345" s="206"/>
      <c r="H345" s="209">
        <v>69.426000000000002</v>
      </c>
      <c r="I345" s="210"/>
      <c r="J345" s="206"/>
      <c r="K345" s="206"/>
      <c r="L345" s="211"/>
      <c r="M345" s="212"/>
      <c r="N345" s="213"/>
      <c r="O345" s="213"/>
      <c r="P345" s="213"/>
      <c r="Q345" s="213"/>
      <c r="R345" s="213"/>
      <c r="S345" s="213"/>
      <c r="T345" s="214"/>
      <c r="AT345" s="215" t="s">
        <v>134</v>
      </c>
      <c r="AU345" s="215" t="s">
        <v>82</v>
      </c>
      <c r="AV345" s="14" t="s">
        <v>82</v>
      </c>
      <c r="AW345" s="14" t="s">
        <v>33</v>
      </c>
      <c r="AX345" s="14" t="s">
        <v>72</v>
      </c>
      <c r="AY345" s="215" t="s">
        <v>122</v>
      </c>
    </row>
    <row r="346" spans="1:65" s="14" customFormat="1" ht="11.25">
      <c r="B346" s="205"/>
      <c r="C346" s="206"/>
      <c r="D346" s="196" t="s">
        <v>134</v>
      </c>
      <c r="E346" s="207" t="s">
        <v>19</v>
      </c>
      <c r="F346" s="208" t="s">
        <v>138</v>
      </c>
      <c r="G346" s="206"/>
      <c r="H346" s="209">
        <v>92.07</v>
      </c>
      <c r="I346" s="210"/>
      <c r="J346" s="206"/>
      <c r="K346" s="206"/>
      <c r="L346" s="211"/>
      <c r="M346" s="212"/>
      <c r="N346" s="213"/>
      <c r="O346" s="213"/>
      <c r="P346" s="213"/>
      <c r="Q346" s="213"/>
      <c r="R346" s="213"/>
      <c r="S346" s="213"/>
      <c r="T346" s="214"/>
      <c r="AT346" s="215" t="s">
        <v>134</v>
      </c>
      <c r="AU346" s="215" t="s">
        <v>82</v>
      </c>
      <c r="AV346" s="14" t="s">
        <v>82</v>
      </c>
      <c r="AW346" s="14" t="s">
        <v>33</v>
      </c>
      <c r="AX346" s="14" t="s">
        <v>72</v>
      </c>
      <c r="AY346" s="215" t="s">
        <v>122</v>
      </c>
    </row>
    <row r="347" spans="1:65" s="14" customFormat="1" ht="22.5">
      <c r="B347" s="205"/>
      <c r="C347" s="206"/>
      <c r="D347" s="196" t="s">
        <v>134</v>
      </c>
      <c r="E347" s="207" t="s">
        <v>19</v>
      </c>
      <c r="F347" s="208" t="s">
        <v>139</v>
      </c>
      <c r="G347" s="206"/>
      <c r="H347" s="209">
        <v>59.777999999999999</v>
      </c>
      <c r="I347" s="210"/>
      <c r="J347" s="206"/>
      <c r="K347" s="206"/>
      <c r="L347" s="211"/>
      <c r="M347" s="212"/>
      <c r="N347" s="213"/>
      <c r="O347" s="213"/>
      <c r="P347" s="213"/>
      <c r="Q347" s="213"/>
      <c r="R347" s="213"/>
      <c r="S347" s="213"/>
      <c r="T347" s="214"/>
      <c r="AT347" s="215" t="s">
        <v>134</v>
      </c>
      <c r="AU347" s="215" t="s">
        <v>82</v>
      </c>
      <c r="AV347" s="14" t="s">
        <v>82</v>
      </c>
      <c r="AW347" s="14" t="s">
        <v>33</v>
      </c>
      <c r="AX347" s="14" t="s">
        <v>72</v>
      </c>
      <c r="AY347" s="215" t="s">
        <v>122</v>
      </c>
    </row>
    <row r="348" spans="1:65" s="14" customFormat="1" ht="11.25">
      <c r="B348" s="205"/>
      <c r="C348" s="206"/>
      <c r="D348" s="196" t="s">
        <v>134</v>
      </c>
      <c r="E348" s="207" t="s">
        <v>19</v>
      </c>
      <c r="F348" s="208" t="s">
        <v>140</v>
      </c>
      <c r="G348" s="206"/>
      <c r="H348" s="209">
        <v>110.80800000000001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134</v>
      </c>
      <c r="AU348" s="215" t="s">
        <v>82</v>
      </c>
      <c r="AV348" s="14" t="s">
        <v>82</v>
      </c>
      <c r="AW348" s="14" t="s">
        <v>33</v>
      </c>
      <c r="AX348" s="14" t="s">
        <v>72</v>
      </c>
      <c r="AY348" s="215" t="s">
        <v>122</v>
      </c>
    </row>
    <row r="349" spans="1:65" s="14" customFormat="1" ht="11.25">
      <c r="B349" s="205"/>
      <c r="C349" s="206"/>
      <c r="D349" s="196" t="s">
        <v>134</v>
      </c>
      <c r="E349" s="207" t="s">
        <v>19</v>
      </c>
      <c r="F349" s="208" t="s">
        <v>141</v>
      </c>
      <c r="G349" s="206"/>
      <c r="H349" s="209">
        <v>-1.833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134</v>
      </c>
      <c r="AU349" s="215" t="s">
        <v>82</v>
      </c>
      <c r="AV349" s="14" t="s">
        <v>82</v>
      </c>
      <c r="AW349" s="14" t="s">
        <v>33</v>
      </c>
      <c r="AX349" s="14" t="s">
        <v>72</v>
      </c>
      <c r="AY349" s="215" t="s">
        <v>122</v>
      </c>
    </row>
    <row r="350" spans="1:65" s="14" customFormat="1" ht="11.25">
      <c r="B350" s="205"/>
      <c r="C350" s="206"/>
      <c r="D350" s="196" t="s">
        <v>134</v>
      </c>
      <c r="E350" s="207" t="s">
        <v>19</v>
      </c>
      <c r="F350" s="208" t="s">
        <v>142</v>
      </c>
      <c r="G350" s="206"/>
      <c r="H350" s="209">
        <v>-3.8719999999999999</v>
      </c>
      <c r="I350" s="210"/>
      <c r="J350" s="206"/>
      <c r="K350" s="206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134</v>
      </c>
      <c r="AU350" s="215" t="s">
        <v>82</v>
      </c>
      <c r="AV350" s="14" t="s">
        <v>82</v>
      </c>
      <c r="AW350" s="14" t="s">
        <v>33</v>
      </c>
      <c r="AX350" s="14" t="s">
        <v>72</v>
      </c>
      <c r="AY350" s="215" t="s">
        <v>122</v>
      </c>
    </row>
    <row r="351" spans="1:65" s="14" customFormat="1" ht="11.25">
      <c r="B351" s="205"/>
      <c r="C351" s="206"/>
      <c r="D351" s="196" t="s">
        <v>134</v>
      </c>
      <c r="E351" s="207" t="s">
        <v>19</v>
      </c>
      <c r="F351" s="208" t="s">
        <v>143</v>
      </c>
      <c r="G351" s="206"/>
      <c r="H351" s="209">
        <v>-1.841</v>
      </c>
      <c r="I351" s="210"/>
      <c r="J351" s="206"/>
      <c r="K351" s="206"/>
      <c r="L351" s="211"/>
      <c r="M351" s="212"/>
      <c r="N351" s="213"/>
      <c r="O351" s="213"/>
      <c r="P351" s="213"/>
      <c r="Q351" s="213"/>
      <c r="R351" s="213"/>
      <c r="S351" s="213"/>
      <c r="T351" s="214"/>
      <c r="AT351" s="215" t="s">
        <v>134</v>
      </c>
      <c r="AU351" s="215" t="s">
        <v>82</v>
      </c>
      <c r="AV351" s="14" t="s">
        <v>82</v>
      </c>
      <c r="AW351" s="14" t="s">
        <v>33</v>
      </c>
      <c r="AX351" s="14" t="s">
        <v>72</v>
      </c>
      <c r="AY351" s="215" t="s">
        <v>122</v>
      </c>
    </row>
    <row r="352" spans="1:65" s="14" customFormat="1" ht="11.25">
      <c r="B352" s="205"/>
      <c r="C352" s="206"/>
      <c r="D352" s="196" t="s">
        <v>134</v>
      </c>
      <c r="E352" s="207" t="s">
        <v>19</v>
      </c>
      <c r="F352" s="208" t="s">
        <v>144</v>
      </c>
      <c r="G352" s="206"/>
      <c r="H352" s="209">
        <v>-1.9590000000000001</v>
      </c>
      <c r="I352" s="210"/>
      <c r="J352" s="206"/>
      <c r="K352" s="206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134</v>
      </c>
      <c r="AU352" s="215" t="s">
        <v>82</v>
      </c>
      <c r="AV352" s="14" t="s">
        <v>82</v>
      </c>
      <c r="AW352" s="14" t="s">
        <v>33</v>
      </c>
      <c r="AX352" s="14" t="s">
        <v>72</v>
      </c>
      <c r="AY352" s="215" t="s">
        <v>122</v>
      </c>
    </row>
    <row r="353" spans="2:51" s="14" customFormat="1" ht="11.25">
      <c r="B353" s="205"/>
      <c r="C353" s="206"/>
      <c r="D353" s="196" t="s">
        <v>134</v>
      </c>
      <c r="E353" s="207" t="s">
        <v>19</v>
      </c>
      <c r="F353" s="208" t="s">
        <v>145</v>
      </c>
      <c r="G353" s="206"/>
      <c r="H353" s="209">
        <v>-0.6</v>
      </c>
      <c r="I353" s="210"/>
      <c r="J353" s="206"/>
      <c r="K353" s="206"/>
      <c r="L353" s="211"/>
      <c r="M353" s="212"/>
      <c r="N353" s="213"/>
      <c r="O353" s="213"/>
      <c r="P353" s="213"/>
      <c r="Q353" s="213"/>
      <c r="R353" s="213"/>
      <c r="S353" s="213"/>
      <c r="T353" s="214"/>
      <c r="AT353" s="215" t="s">
        <v>134</v>
      </c>
      <c r="AU353" s="215" t="s">
        <v>82</v>
      </c>
      <c r="AV353" s="14" t="s">
        <v>82</v>
      </c>
      <c r="AW353" s="14" t="s">
        <v>33</v>
      </c>
      <c r="AX353" s="14" t="s">
        <v>72</v>
      </c>
      <c r="AY353" s="215" t="s">
        <v>122</v>
      </c>
    </row>
    <row r="354" spans="2:51" s="14" customFormat="1" ht="11.25">
      <c r="B354" s="205"/>
      <c r="C354" s="206"/>
      <c r="D354" s="196" t="s">
        <v>134</v>
      </c>
      <c r="E354" s="207" t="s">
        <v>19</v>
      </c>
      <c r="F354" s="208" t="s">
        <v>146</v>
      </c>
      <c r="G354" s="206"/>
      <c r="H354" s="209">
        <v>-1.1439999999999999</v>
      </c>
      <c r="I354" s="210"/>
      <c r="J354" s="206"/>
      <c r="K354" s="206"/>
      <c r="L354" s="211"/>
      <c r="M354" s="212"/>
      <c r="N354" s="213"/>
      <c r="O354" s="213"/>
      <c r="P354" s="213"/>
      <c r="Q354" s="213"/>
      <c r="R354" s="213"/>
      <c r="S354" s="213"/>
      <c r="T354" s="214"/>
      <c r="AT354" s="215" t="s">
        <v>134</v>
      </c>
      <c r="AU354" s="215" t="s">
        <v>82</v>
      </c>
      <c r="AV354" s="14" t="s">
        <v>82</v>
      </c>
      <c r="AW354" s="14" t="s">
        <v>33</v>
      </c>
      <c r="AX354" s="14" t="s">
        <v>72</v>
      </c>
      <c r="AY354" s="215" t="s">
        <v>122</v>
      </c>
    </row>
    <row r="355" spans="2:51" s="14" customFormat="1" ht="11.25">
      <c r="B355" s="205"/>
      <c r="C355" s="206"/>
      <c r="D355" s="196" t="s">
        <v>134</v>
      </c>
      <c r="E355" s="207" t="s">
        <v>19</v>
      </c>
      <c r="F355" s="208" t="s">
        <v>147</v>
      </c>
      <c r="G355" s="206"/>
      <c r="H355" s="209">
        <v>0.50600000000000001</v>
      </c>
      <c r="I355" s="210"/>
      <c r="J355" s="206"/>
      <c r="K355" s="206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134</v>
      </c>
      <c r="AU355" s="215" t="s">
        <v>82</v>
      </c>
      <c r="AV355" s="14" t="s">
        <v>82</v>
      </c>
      <c r="AW355" s="14" t="s">
        <v>33</v>
      </c>
      <c r="AX355" s="14" t="s">
        <v>72</v>
      </c>
      <c r="AY355" s="215" t="s">
        <v>122</v>
      </c>
    </row>
    <row r="356" spans="2:51" s="14" customFormat="1" ht="11.25">
      <c r="B356" s="205"/>
      <c r="C356" s="206"/>
      <c r="D356" s="196" t="s">
        <v>134</v>
      </c>
      <c r="E356" s="207" t="s">
        <v>19</v>
      </c>
      <c r="F356" s="208" t="s">
        <v>148</v>
      </c>
      <c r="G356" s="206"/>
      <c r="H356" s="209">
        <v>0.83199999999999996</v>
      </c>
      <c r="I356" s="210"/>
      <c r="J356" s="206"/>
      <c r="K356" s="206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134</v>
      </c>
      <c r="AU356" s="215" t="s">
        <v>82</v>
      </c>
      <c r="AV356" s="14" t="s">
        <v>82</v>
      </c>
      <c r="AW356" s="14" t="s">
        <v>33</v>
      </c>
      <c r="AX356" s="14" t="s">
        <v>72</v>
      </c>
      <c r="AY356" s="215" t="s">
        <v>122</v>
      </c>
    </row>
    <row r="357" spans="2:51" s="14" customFormat="1" ht="11.25">
      <c r="B357" s="205"/>
      <c r="C357" s="206"/>
      <c r="D357" s="196" t="s">
        <v>134</v>
      </c>
      <c r="E357" s="207" t="s">
        <v>19</v>
      </c>
      <c r="F357" s="208" t="s">
        <v>149</v>
      </c>
      <c r="G357" s="206"/>
      <c r="H357" s="209">
        <v>0.39</v>
      </c>
      <c r="I357" s="210"/>
      <c r="J357" s="206"/>
      <c r="K357" s="206"/>
      <c r="L357" s="211"/>
      <c r="M357" s="212"/>
      <c r="N357" s="213"/>
      <c r="O357" s="213"/>
      <c r="P357" s="213"/>
      <c r="Q357" s="213"/>
      <c r="R357" s="213"/>
      <c r="S357" s="213"/>
      <c r="T357" s="214"/>
      <c r="AT357" s="215" t="s">
        <v>134</v>
      </c>
      <c r="AU357" s="215" t="s">
        <v>82</v>
      </c>
      <c r="AV357" s="14" t="s">
        <v>82</v>
      </c>
      <c r="AW357" s="14" t="s">
        <v>33</v>
      </c>
      <c r="AX357" s="14" t="s">
        <v>72</v>
      </c>
      <c r="AY357" s="215" t="s">
        <v>122</v>
      </c>
    </row>
    <row r="358" spans="2:51" s="14" customFormat="1" ht="11.25">
      <c r="B358" s="205"/>
      <c r="C358" s="206"/>
      <c r="D358" s="196" t="s">
        <v>134</v>
      </c>
      <c r="E358" s="207" t="s">
        <v>19</v>
      </c>
      <c r="F358" s="208" t="s">
        <v>150</v>
      </c>
      <c r="G358" s="206"/>
      <c r="H358" s="209">
        <v>0.498</v>
      </c>
      <c r="I358" s="210"/>
      <c r="J358" s="206"/>
      <c r="K358" s="206"/>
      <c r="L358" s="211"/>
      <c r="M358" s="212"/>
      <c r="N358" s="213"/>
      <c r="O358" s="213"/>
      <c r="P358" s="213"/>
      <c r="Q358" s="213"/>
      <c r="R358" s="213"/>
      <c r="S358" s="213"/>
      <c r="T358" s="214"/>
      <c r="AT358" s="215" t="s">
        <v>134</v>
      </c>
      <c r="AU358" s="215" t="s">
        <v>82</v>
      </c>
      <c r="AV358" s="14" t="s">
        <v>82</v>
      </c>
      <c r="AW358" s="14" t="s">
        <v>33</v>
      </c>
      <c r="AX358" s="14" t="s">
        <v>72</v>
      </c>
      <c r="AY358" s="215" t="s">
        <v>122</v>
      </c>
    </row>
    <row r="359" spans="2:51" s="14" customFormat="1" ht="11.25">
      <c r="B359" s="205"/>
      <c r="C359" s="206"/>
      <c r="D359" s="196" t="s">
        <v>134</v>
      </c>
      <c r="E359" s="207" t="s">
        <v>19</v>
      </c>
      <c r="F359" s="208" t="s">
        <v>151</v>
      </c>
      <c r="G359" s="206"/>
      <c r="H359" s="209">
        <v>0.55800000000000005</v>
      </c>
      <c r="I359" s="210"/>
      <c r="J359" s="206"/>
      <c r="K359" s="206"/>
      <c r="L359" s="211"/>
      <c r="M359" s="212"/>
      <c r="N359" s="213"/>
      <c r="O359" s="213"/>
      <c r="P359" s="213"/>
      <c r="Q359" s="213"/>
      <c r="R359" s="213"/>
      <c r="S359" s="213"/>
      <c r="T359" s="214"/>
      <c r="AT359" s="215" t="s">
        <v>134</v>
      </c>
      <c r="AU359" s="215" t="s">
        <v>82</v>
      </c>
      <c r="AV359" s="14" t="s">
        <v>82</v>
      </c>
      <c r="AW359" s="14" t="s">
        <v>33</v>
      </c>
      <c r="AX359" s="14" t="s">
        <v>72</v>
      </c>
      <c r="AY359" s="215" t="s">
        <v>122</v>
      </c>
    </row>
    <row r="360" spans="2:51" s="15" customFormat="1" ht="11.25">
      <c r="B360" s="216"/>
      <c r="C360" s="217"/>
      <c r="D360" s="196" t="s">
        <v>134</v>
      </c>
      <c r="E360" s="218" t="s">
        <v>19</v>
      </c>
      <c r="F360" s="219" t="s">
        <v>152</v>
      </c>
      <c r="G360" s="217"/>
      <c r="H360" s="220">
        <v>413.13099999999986</v>
      </c>
      <c r="I360" s="221"/>
      <c r="J360" s="217"/>
      <c r="K360" s="217"/>
      <c r="L360" s="222"/>
      <c r="M360" s="223"/>
      <c r="N360" s="224"/>
      <c r="O360" s="224"/>
      <c r="P360" s="224"/>
      <c r="Q360" s="224"/>
      <c r="R360" s="224"/>
      <c r="S360" s="224"/>
      <c r="T360" s="225"/>
      <c r="AT360" s="226" t="s">
        <v>134</v>
      </c>
      <c r="AU360" s="226" t="s">
        <v>82</v>
      </c>
      <c r="AV360" s="15" t="s">
        <v>153</v>
      </c>
      <c r="AW360" s="15" t="s">
        <v>33</v>
      </c>
      <c r="AX360" s="15" t="s">
        <v>72</v>
      </c>
      <c r="AY360" s="226" t="s">
        <v>122</v>
      </c>
    </row>
    <row r="361" spans="2:51" s="13" customFormat="1" ht="11.25">
      <c r="B361" s="194"/>
      <c r="C361" s="195"/>
      <c r="D361" s="196" t="s">
        <v>134</v>
      </c>
      <c r="E361" s="197" t="s">
        <v>19</v>
      </c>
      <c r="F361" s="198" t="s">
        <v>154</v>
      </c>
      <c r="G361" s="195"/>
      <c r="H361" s="197" t="s">
        <v>19</v>
      </c>
      <c r="I361" s="199"/>
      <c r="J361" s="195"/>
      <c r="K361" s="195"/>
      <c r="L361" s="200"/>
      <c r="M361" s="201"/>
      <c r="N361" s="202"/>
      <c r="O361" s="202"/>
      <c r="P361" s="202"/>
      <c r="Q361" s="202"/>
      <c r="R361" s="202"/>
      <c r="S361" s="202"/>
      <c r="T361" s="203"/>
      <c r="AT361" s="204" t="s">
        <v>134</v>
      </c>
      <c r="AU361" s="204" t="s">
        <v>82</v>
      </c>
      <c r="AV361" s="13" t="s">
        <v>80</v>
      </c>
      <c r="AW361" s="13" t="s">
        <v>33</v>
      </c>
      <c r="AX361" s="13" t="s">
        <v>72</v>
      </c>
      <c r="AY361" s="204" t="s">
        <v>122</v>
      </c>
    </row>
    <row r="362" spans="2:51" s="14" customFormat="1" ht="11.25">
      <c r="B362" s="205"/>
      <c r="C362" s="206"/>
      <c r="D362" s="196" t="s">
        <v>134</v>
      </c>
      <c r="E362" s="207" t="s">
        <v>19</v>
      </c>
      <c r="F362" s="208" t="s">
        <v>155</v>
      </c>
      <c r="G362" s="206"/>
      <c r="H362" s="209">
        <v>66.816000000000003</v>
      </c>
      <c r="I362" s="210"/>
      <c r="J362" s="206"/>
      <c r="K362" s="206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134</v>
      </c>
      <c r="AU362" s="215" t="s">
        <v>82</v>
      </c>
      <c r="AV362" s="14" t="s">
        <v>82</v>
      </c>
      <c r="AW362" s="14" t="s">
        <v>33</v>
      </c>
      <c r="AX362" s="14" t="s">
        <v>72</v>
      </c>
      <c r="AY362" s="215" t="s">
        <v>122</v>
      </c>
    </row>
    <row r="363" spans="2:51" s="14" customFormat="1" ht="11.25">
      <c r="B363" s="205"/>
      <c r="C363" s="206"/>
      <c r="D363" s="196" t="s">
        <v>134</v>
      </c>
      <c r="E363" s="207" t="s">
        <v>19</v>
      </c>
      <c r="F363" s="208" t="s">
        <v>156</v>
      </c>
      <c r="G363" s="206"/>
      <c r="H363" s="209">
        <v>-1.5840000000000001</v>
      </c>
      <c r="I363" s="210"/>
      <c r="J363" s="206"/>
      <c r="K363" s="206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134</v>
      </c>
      <c r="AU363" s="215" t="s">
        <v>82</v>
      </c>
      <c r="AV363" s="14" t="s">
        <v>82</v>
      </c>
      <c r="AW363" s="14" t="s">
        <v>33</v>
      </c>
      <c r="AX363" s="14" t="s">
        <v>72</v>
      </c>
      <c r="AY363" s="215" t="s">
        <v>122</v>
      </c>
    </row>
    <row r="364" spans="2:51" s="14" customFormat="1" ht="11.25">
      <c r="B364" s="205"/>
      <c r="C364" s="206"/>
      <c r="D364" s="196" t="s">
        <v>134</v>
      </c>
      <c r="E364" s="207" t="s">
        <v>19</v>
      </c>
      <c r="F364" s="208" t="s">
        <v>157</v>
      </c>
      <c r="G364" s="206"/>
      <c r="H364" s="209">
        <v>-0.19800000000000001</v>
      </c>
      <c r="I364" s="210"/>
      <c r="J364" s="206"/>
      <c r="K364" s="206"/>
      <c r="L364" s="211"/>
      <c r="M364" s="212"/>
      <c r="N364" s="213"/>
      <c r="O364" s="213"/>
      <c r="P364" s="213"/>
      <c r="Q364" s="213"/>
      <c r="R364" s="213"/>
      <c r="S364" s="213"/>
      <c r="T364" s="214"/>
      <c r="AT364" s="215" t="s">
        <v>134</v>
      </c>
      <c r="AU364" s="215" t="s">
        <v>82</v>
      </c>
      <c r="AV364" s="14" t="s">
        <v>82</v>
      </c>
      <c r="AW364" s="14" t="s">
        <v>33</v>
      </c>
      <c r="AX364" s="14" t="s">
        <v>72</v>
      </c>
      <c r="AY364" s="215" t="s">
        <v>122</v>
      </c>
    </row>
    <row r="365" spans="2:51" s="14" customFormat="1" ht="11.25">
      <c r="B365" s="205"/>
      <c r="C365" s="206"/>
      <c r="D365" s="196" t="s">
        <v>134</v>
      </c>
      <c r="E365" s="207" t="s">
        <v>19</v>
      </c>
      <c r="F365" s="208" t="s">
        <v>158</v>
      </c>
      <c r="G365" s="206"/>
      <c r="H365" s="209">
        <v>-1.3069999999999999</v>
      </c>
      <c r="I365" s="210"/>
      <c r="J365" s="206"/>
      <c r="K365" s="206"/>
      <c r="L365" s="211"/>
      <c r="M365" s="212"/>
      <c r="N365" s="213"/>
      <c r="O365" s="213"/>
      <c r="P365" s="213"/>
      <c r="Q365" s="213"/>
      <c r="R365" s="213"/>
      <c r="S365" s="213"/>
      <c r="T365" s="214"/>
      <c r="AT365" s="215" t="s">
        <v>134</v>
      </c>
      <c r="AU365" s="215" t="s">
        <v>82</v>
      </c>
      <c r="AV365" s="14" t="s">
        <v>82</v>
      </c>
      <c r="AW365" s="14" t="s">
        <v>33</v>
      </c>
      <c r="AX365" s="14" t="s">
        <v>72</v>
      </c>
      <c r="AY365" s="215" t="s">
        <v>122</v>
      </c>
    </row>
    <row r="366" spans="2:51" s="14" customFormat="1" ht="11.25">
      <c r="B366" s="205"/>
      <c r="C366" s="206"/>
      <c r="D366" s="196" t="s">
        <v>134</v>
      </c>
      <c r="E366" s="207" t="s">
        <v>19</v>
      </c>
      <c r="F366" s="208" t="s">
        <v>159</v>
      </c>
      <c r="G366" s="206"/>
      <c r="H366" s="209">
        <v>0.76800000000000002</v>
      </c>
      <c r="I366" s="210"/>
      <c r="J366" s="206"/>
      <c r="K366" s="206"/>
      <c r="L366" s="211"/>
      <c r="M366" s="212"/>
      <c r="N366" s="213"/>
      <c r="O366" s="213"/>
      <c r="P366" s="213"/>
      <c r="Q366" s="213"/>
      <c r="R366" s="213"/>
      <c r="S366" s="213"/>
      <c r="T366" s="214"/>
      <c r="AT366" s="215" t="s">
        <v>134</v>
      </c>
      <c r="AU366" s="215" t="s">
        <v>82</v>
      </c>
      <c r="AV366" s="14" t="s">
        <v>82</v>
      </c>
      <c r="AW366" s="14" t="s">
        <v>33</v>
      </c>
      <c r="AX366" s="14" t="s">
        <v>72</v>
      </c>
      <c r="AY366" s="215" t="s">
        <v>122</v>
      </c>
    </row>
    <row r="367" spans="2:51" s="14" customFormat="1" ht="11.25">
      <c r="B367" s="205"/>
      <c r="C367" s="206"/>
      <c r="D367" s="196" t="s">
        <v>134</v>
      </c>
      <c r="E367" s="207" t="s">
        <v>19</v>
      </c>
      <c r="F367" s="208" t="s">
        <v>160</v>
      </c>
      <c r="G367" s="206"/>
      <c r="H367" s="209">
        <v>9.6000000000000002E-2</v>
      </c>
      <c r="I367" s="210"/>
      <c r="J367" s="206"/>
      <c r="K367" s="206"/>
      <c r="L367" s="211"/>
      <c r="M367" s="212"/>
      <c r="N367" s="213"/>
      <c r="O367" s="213"/>
      <c r="P367" s="213"/>
      <c r="Q367" s="213"/>
      <c r="R367" s="213"/>
      <c r="S367" s="213"/>
      <c r="T367" s="214"/>
      <c r="AT367" s="215" t="s">
        <v>134</v>
      </c>
      <c r="AU367" s="215" t="s">
        <v>82</v>
      </c>
      <c r="AV367" s="14" t="s">
        <v>82</v>
      </c>
      <c r="AW367" s="14" t="s">
        <v>33</v>
      </c>
      <c r="AX367" s="14" t="s">
        <v>72</v>
      </c>
      <c r="AY367" s="215" t="s">
        <v>122</v>
      </c>
    </row>
    <row r="368" spans="2:51" s="14" customFormat="1" ht="11.25">
      <c r="B368" s="205"/>
      <c r="C368" s="206"/>
      <c r="D368" s="196" t="s">
        <v>134</v>
      </c>
      <c r="E368" s="207" t="s">
        <v>19</v>
      </c>
      <c r="F368" s="208" t="s">
        <v>161</v>
      </c>
      <c r="G368" s="206"/>
      <c r="H368" s="209">
        <v>0.63400000000000001</v>
      </c>
      <c r="I368" s="210"/>
      <c r="J368" s="206"/>
      <c r="K368" s="206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134</v>
      </c>
      <c r="AU368" s="215" t="s">
        <v>82</v>
      </c>
      <c r="AV368" s="14" t="s">
        <v>82</v>
      </c>
      <c r="AW368" s="14" t="s">
        <v>33</v>
      </c>
      <c r="AX368" s="14" t="s">
        <v>72</v>
      </c>
      <c r="AY368" s="215" t="s">
        <v>122</v>
      </c>
    </row>
    <row r="369" spans="1:65" s="15" customFormat="1" ht="11.25">
      <c r="B369" s="216"/>
      <c r="C369" s="217"/>
      <c r="D369" s="196" t="s">
        <v>134</v>
      </c>
      <c r="E369" s="218" t="s">
        <v>19</v>
      </c>
      <c r="F369" s="219" t="s">
        <v>152</v>
      </c>
      <c r="G369" s="217"/>
      <c r="H369" s="220">
        <v>65.225000000000009</v>
      </c>
      <c r="I369" s="221"/>
      <c r="J369" s="217"/>
      <c r="K369" s="217"/>
      <c r="L369" s="222"/>
      <c r="M369" s="223"/>
      <c r="N369" s="224"/>
      <c r="O369" s="224"/>
      <c r="P369" s="224"/>
      <c r="Q369" s="224"/>
      <c r="R369" s="224"/>
      <c r="S369" s="224"/>
      <c r="T369" s="225"/>
      <c r="AT369" s="226" t="s">
        <v>134</v>
      </c>
      <c r="AU369" s="226" t="s">
        <v>82</v>
      </c>
      <c r="AV369" s="15" t="s">
        <v>153</v>
      </c>
      <c r="AW369" s="15" t="s">
        <v>33</v>
      </c>
      <c r="AX369" s="15" t="s">
        <v>72</v>
      </c>
      <c r="AY369" s="226" t="s">
        <v>122</v>
      </c>
    </row>
    <row r="370" spans="1:65" s="16" customFormat="1" ht="11.25">
      <c r="B370" s="227"/>
      <c r="C370" s="228"/>
      <c r="D370" s="196" t="s">
        <v>134</v>
      </c>
      <c r="E370" s="229" t="s">
        <v>19</v>
      </c>
      <c r="F370" s="230" t="s">
        <v>162</v>
      </c>
      <c r="G370" s="228"/>
      <c r="H370" s="231">
        <v>478.35599999999988</v>
      </c>
      <c r="I370" s="232"/>
      <c r="J370" s="228"/>
      <c r="K370" s="228"/>
      <c r="L370" s="233"/>
      <c r="M370" s="234"/>
      <c r="N370" s="235"/>
      <c r="O370" s="235"/>
      <c r="P370" s="235"/>
      <c r="Q370" s="235"/>
      <c r="R370" s="235"/>
      <c r="S370" s="235"/>
      <c r="T370" s="236"/>
      <c r="AT370" s="237" t="s">
        <v>134</v>
      </c>
      <c r="AU370" s="237" t="s">
        <v>82</v>
      </c>
      <c r="AV370" s="16" t="s">
        <v>130</v>
      </c>
      <c r="AW370" s="16" t="s">
        <v>33</v>
      </c>
      <c r="AX370" s="16" t="s">
        <v>80</v>
      </c>
      <c r="AY370" s="237" t="s">
        <v>122</v>
      </c>
    </row>
    <row r="371" spans="1:65" s="12" customFormat="1" ht="25.9" customHeight="1">
      <c r="B371" s="160"/>
      <c r="C371" s="161"/>
      <c r="D371" s="162" t="s">
        <v>71</v>
      </c>
      <c r="E371" s="163" t="s">
        <v>475</v>
      </c>
      <c r="F371" s="163" t="s">
        <v>476</v>
      </c>
      <c r="G371" s="161"/>
      <c r="H371" s="161"/>
      <c r="I371" s="164"/>
      <c r="J371" s="165">
        <f>BK371</f>
        <v>0</v>
      </c>
      <c r="K371" s="161"/>
      <c r="L371" s="166"/>
      <c r="M371" s="167"/>
      <c r="N371" s="168"/>
      <c r="O371" s="168"/>
      <c r="P371" s="169">
        <f>P372</f>
        <v>0</v>
      </c>
      <c r="Q371" s="168"/>
      <c r="R371" s="169">
        <f>R372</f>
        <v>0</v>
      </c>
      <c r="S371" s="168"/>
      <c r="T371" s="170">
        <f>T372</f>
        <v>0</v>
      </c>
      <c r="AR371" s="171" t="s">
        <v>181</v>
      </c>
      <c r="AT371" s="172" t="s">
        <v>71</v>
      </c>
      <c r="AU371" s="172" t="s">
        <v>72</v>
      </c>
      <c r="AY371" s="171" t="s">
        <v>122</v>
      </c>
      <c r="BK371" s="173">
        <f>BK372</f>
        <v>0</v>
      </c>
    </row>
    <row r="372" spans="1:65" s="2" customFormat="1" ht="21.75" customHeight="1">
      <c r="A372" s="37"/>
      <c r="B372" s="38"/>
      <c r="C372" s="176" t="s">
        <v>477</v>
      </c>
      <c r="D372" s="176" t="s">
        <v>125</v>
      </c>
      <c r="E372" s="177" t="s">
        <v>478</v>
      </c>
      <c r="F372" s="178" t="s">
        <v>479</v>
      </c>
      <c r="G372" s="179" t="s">
        <v>170</v>
      </c>
      <c r="H372" s="180">
        <v>1</v>
      </c>
      <c r="I372" s="181"/>
      <c r="J372" s="182">
        <f>ROUND(I372*H372,2)</f>
        <v>0</v>
      </c>
      <c r="K372" s="178" t="s">
        <v>19</v>
      </c>
      <c r="L372" s="42"/>
      <c r="M372" s="249" t="s">
        <v>19</v>
      </c>
      <c r="N372" s="250" t="s">
        <v>43</v>
      </c>
      <c r="O372" s="251"/>
      <c r="P372" s="252">
        <f>O372*H372</f>
        <v>0</v>
      </c>
      <c r="Q372" s="252">
        <v>0</v>
      </c>
      <c r="R372" s="252">
        <f>Q372*H372</f>
        <v>0</v>
      </c>
      <c r="S372" s="252">
        <v>0</v>
      </c>
      <c r="T372" s="253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7" t="s">
        <v>130</v>
      </c>
      <c r="AT372" s="187" t="s">
        <v>125</v>
      </c>
      <c r="AU372" s="187" t="s">
        <v>80</v>
      </c>
      <c r="AY372" s="20" t="s">
        <v>122</v>
      </c>
      <c r="BE372" s="188">
        <f>IF(N372="základní",J372,0)</f>
        <v>0</v>
      </c>
      <c r="BF372" s="188">
        <f>IF(N372="snížená",J372,0)</f>
        <v>0</v>
      </c>
      <c r="BG372" s="188">
        <f>IF(N372="zákl. přenesená",J372,0)</f>
        <v>0</v>
      </c>
      <c r="BH372" s="188">
        <f>IF(N372="sníž. přenesená",J372,0)</f>
        <v>0</v>
      </c>
      <c r="BI372" s="188">
        <f>IF(N372="nulová",J372,0)</f>
        <v>0</v>
      </c>
      <c r="BJ372" s="20" t="s">
        <v>80</v>
      </c>
      <c r="BK372" s="188">
        <f>ROUND(I372*H372,2)</f>
        <v>0</v>
      </c>
      <c r="BL372" s="20" t="s">
        <v>130</v>
      </c>
      <c r="BM372" s="187" t="s">
        <v>480</v>
      </c>
    </row>
    <row r="373" spans="1:65" s="2" customFormat="1" ht="6.95" customHeight="1">
      <c r="A373" s="37"/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42"/>
      <c r="M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</row>
  </sheetData>
  <sheetProtection algorithmName="SHA-512" hashValue="1tQl6f9ut6NgKkseyFkGRH0ECiznckAf6w2Azka3x4jxf8HEOAf5NzgMFlPMUDWUFuigF16Y2YufGmhVf/mNfQ==" saltValue="fMkHylYxiy8a1v6bS49E+foWg+9uy5dhIerVNoEVyM8p5CRocpm6JI7y8C4mG25zVPa5XJ1xY1jYK843YV3qtw==" spinCount="100000" sheet="1" objects="1" scenarios="1" formatColumns="0" formatRows="0" autoFilter="0"/>
  <autoFilter ref="C92:K372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7" r:id="rId1"/>
    <hyperlink ref="F127" r:id="rId2"/>
    <hyperlink ref="F138" r:id="rId3"/>
    <hyperlink ref="F145" r:id="rId4"/>
    <hyperlink ref="F148" r:id="rId5"/>
    <hyperlink ref="F156" r:id="rId6"/>
    <hyperlink ref="F188" r:id="rId7"/>
    <hyperlink ref="F192" r:id="rId8"/>
    <hyperlink ref="F200" r:id="rId9"/>
    <hyperlink ref="F202" r:id="rId10"/>
    <hyperlink ref="F204" r:id="rId11"/>
    <hyperlink ref="F207" r:id="rId12"/>
    <hyperlink ref="F209" r:id="rId13"/>
    <hyperlink ref="F216" r:id="rId14"/>
    <hyperlink ref="F218" r:id="rId15"/>
    <hyperlink ref="F220" r:id="rId16"/>
    <hyperlink ref="F223" r:id="rId17"/>
    <hyperlink ref="F231" r:id="rId18"/>
    <hyperlink ref="F235" r:id="rId19"/>
    <hyperlink ref="F240" r:id="rId20"/>
    <hyperlink ref="F250" r:id="rId21"/>
    <hyperlink ref="F252" r:id="rId22"/>
    <hyperlink ref="F255" r:id="rId23"/>
    <hyperlink ref="F258" r:id="rId24"/>
    <hyperlink ref="F260" r:id="rId25"/>
    <hyperlink ref="F267" r:id="rId26"/>
    <hyperlink ref="F269" r:id="rId27"/>
    <hyperlink ref="F272" r:id="rId28"/>
    <hyperlink ref="F279" r:id="rId29"/>
    <hyperlink ref="F282" r:id="rId30"/>
    <hyperlink ref="F289" r:id="rId31"/>
    <hyperlink ref="F303" r:id="rId32"/>
    <hyperlink ref="F310" r:id="rId33"/>
    <hyperlink ref="F312" r:id="rId34"/>
    <hyperlink ref="F316" r:id="rId35"/>
    <hyperlink ref="F331" r:id="rId36"/>
    <hyperlink ref="F340" r:id="rId3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M355"/>
  <sheetViews>
    <sheetView showGridLines="0" tabSelected="1" workbookViewId="0">
      <selection activeCell="B1" sqref="B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20" t="s">
        <v>85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82</v>
      </c>
    </row>
    <row r="4" spans="1:46" s="1" customFormat="1" ht="24.95" customHeight="1">
      <c r="B4" s="23"/>
      <c r="D4" s="106" t="s">
        <v>86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1" t="str">
        <f>'Rekapitulace stavby'!K6</f>
        <v>ZŠ Rokycanova - oprava podlah chodeb 2.NP a 3.NP</v>
      </c>
      <c r="F7" s="382"/>
      <c r="G7" s="382"/>
      <c r="H7" s="382"/>
      <c r="L7" s="23"/>
    </row>
    <row r="8" spans="1:46" s="2" customFormat="1" ht="12" customHeight="1">
      <c r="A8" s="37"/>
      <c r="B8" s="42"/>
      <c r="C8" s="37"/>
      <c r="D8" s="108" t="s">
        <v>87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3" t="s">
        <v>481</v>
      </c>
      <c r="F9" s="384"/>
      <c r="G9" s="384"/>
      <c r="H9" s="384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17. 3. 2026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29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5" t="str">
        <f>'Rekapitulace stavby'!E14</f>
        <v>Vyplň údaj</v>
      </c>
      <c r="F18" s="386"/>
      <c r="G18" s="386"/>
      <c r="H18" s="386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31</v>
      </c>
      <c r="E20" s="37"/>
      <c r="F20" s="37"/>
      <c r="G20" s="37"/>
      <c r="H20" s="37"/>
      <c r="I20" s="108" t="s">
        <v>26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28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34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35</v>
      </c>
      <c r="F24" s="37"/>
      <c r="G24" s="37"/>
      <c r="H24" s="37"/>
      <c r="I24" s="108" t="s">
        <v>28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7" t="s">
        <v>19</v>
      </c>
      <c r="F27" s="387"/>
      <c r="G27" s="387"/>
      <c r="H27" s="38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38</v>
      </c>
      <c r="E30" s="37"/>
      <c r="F30" s="37"/>
      <c r="G30" s="37"/>
      <c r="H30" s="37"/>
      <c r="I30" s="37"/>
      <c r="J30" s="117">
        <f>ROUND(J93,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40</v>
      </c>
      <c r="G32" s="37"/>
      <c r="H32" s="37"/>
      <c r="I32" s="118" t="s">
        <v>39</v>
      </c>
      <c r="J32" s="118" t="s">
        <v>41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42</v>
      </c>
      <c r="E33" s="108" t="s">
        <v>43</v>
      </c>
      <c r="F33" s="120">
        <f>ROUND((SUM(BE93:BE354)),  2)</f>
        <v>0</v>
      </c>
      <c r="G33" s="37"/>
      <c r="H33" s="37"/>
      <c r="I33" s="121">
        <v>0.21</v>
      </c>
      <c r="J33" s="120">
        <f>ROUND(((SUM(BE93:BE354))*I33),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44</v>
      </c>
      <c r="F34" s="120">
        <f>ROUND((SUM(BF93:BF354)),  2)</f>
        <v>0</v>
      </c>
      <c r="G34" s="37"/>
      <c r="H34" s="37"/>
      <c r="I34" s="121">
        <v>0.12</v>
      </c>
      <c r="J34" s="120">
        <f>ROUND(((SUM(BF93:BF354))*I34),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45</v>
      </c>
      <c r="F35" s="120">
        <f>ROUND((SUM(BG93:BG354)),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46</v>
      </c>
      <c r="F36" s="120">
        <f>ROUND((SUM(BH93:BH354)),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47</v>
      </c>
      <c r="F37" s="120">
        <f>ROUND((SUM(BI93:BI354)),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48</v>
      </c>
      <c r="E39" s="124"/>
      <c r="F39" s="124"/>
      <c r="G39" s="125" t="s">
        <v>49</v>
      </c>
      <c r="H39" s="126" t="s">
        <v>50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89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8" t="str">
        <f>E7</f>
        <v>ZŠ Rokycanova - oprava podlah chodeb 2.NP a 3.NP</v>
      </c>
      <c r="F48" s="389"/>
      <c r="G48" s="389"/>
      <c r="H48" s="389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0" t="str">
        <f>E9</f>
        <v>02 - 3.NP</v>
      </c>
      <c r="F50" s="390"/>
      <c r="G50" s="390"/>
      <c r="H50" s="390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Sokolov, Rokycanova 258</v>
      </c>
      <c r="G52" s="39"/>
      <c r="H52" s="39"/>
      <c r="I52" s="32" t="s">
        <v>23</v>
      </c>
      <c r="J52" s="62" t="str">
        <f>IF(J12="","",J12)</f>
        <v>17. 3. 2026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25</v>
      </c>
      <c r="D54" s="39"/>
      <c r="E54" s="39"/>
      <c r="F54" s="30" t="str">
        <f>E15</f>
        <v>Město Sokolov</v>
      </c>
      <c r="G54" s="39"/>
      <c r="H54" s="39"/>
      <c r="I54" s="32" t="s">
        <v>31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34</v>
      </c>
      <c r="J55" s="35" t="str">
        <f>E24</f>
        <v>Michal Kubelka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90</v>
      </c>
      <c r="D57" s="134"/>
      <c r="E57" s="134"/>
      <c r="F57" s="134"/>
      <c r="G57" s="134"/>
      <c r="H57" s="134"/>
      <c r="I57" s="134"/>
      <c r="J57" s="135" t="s">
        <v>91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70</v>
      </c>
      <c r="D59" s="39"/>
      <c r="E59" s="39"/>
      <c r="F59" s="39"/>
      <c r="G59" s="39"/>
      <c r="H59" s="39"/>
      <c r="I59" s="39"/>
      <c r="J59" s="80">
        <f>J93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92</v>
      </c>
    </row>
    <row r="60" spans="1:47" s="9" customFormat="1" ht="24.95" customHeight="1">
      <c r="B60" s="137"/>
      <c r="C60" s="138"/>
      <c r="D60" s="139" t="s">
        <v>93</v>
      </c>
      <c r="E60" s="140"/>
      <c r="F60" s="140"/>
      <c r="G60" s="140"/>
      <c r="H60" s="140"/>
      <c r="I60" s="140"/>
      <c r="J60" s="141">
        <f>J94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94</v>
      </c>
      <c r="E61" s="146"/>
      <c r="F61" s="146"/>
      <c r="G61" s="146"/>
      <c r="H61" s="146"/>
      <c r="I61" s="146"/>
      <c r="J61" s="147">
        <f>J95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95</v>
      </c>
      <c r="E62" s="146"/>
      <c r="F62" s="146"/>
      <c r="G62" s="146"/>
      <c r="H62" s="146"/>
      <c r="I62" s="146"/>
      <c r="J62" s="147">
        <f>J132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96</v>
      </c>
      <c r="E63" s="146"/>
      <c r="F63" s="146"/>
      <c r="G63" s="146"/>
      <c r="H63" s="146"/>
      <c r="I63" s="146"/>
      <c r="J63" s="147">
        <f>J190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97</v>
      </c>
      <c r="E64" s="146"/>
      <c r="F64" s="146"/>
      <c r="G64" s="146"/>
      <c r="H64" s="146"/>
      <c r="I64" s="146"/>
      <c r="J64" s="147">
        <f>J213</f>
        <v>0</v>
      </c>
      <c r="K64" s="144"/>
      <c r="L64" s="148"/>
    </row>
    <row r="65" spans="1:31" s="9" customFormat="1" ht="24.95" customHeight="1">
      <c r="B65" s="137"/>
      <c r="C65" s="138"/>
      <c r="D65" s="139" t="s">
        <v>98</v>
      </c>
      <c r="E65" s="140"/>
      <c r="F65" s="140"/>
      <c r="G65" s="140"/>
      <c r="H65" s="140"/>
      <c r="I65" s="140"/>
      <c r="J65" s="141">
        <f>J216</f>
        <v>0</v>
      </c>
      <c r="K65" s="138"/>
      <c r="L65" s="142"/>
    </row>
    <row r="66" spans="1:31" s="10" customFormat="1" ht="19.899999999999999" customHeight="1">
      <c r="B66" s="143"/>
      <c r="C66" s="144"/>
      <c r="D66" s="145" t="s">
        <v>99</v>
      </c>
      <c r="E66" s="146"/>
      <c r="F66" s="146"/>
      <c r="G66" s="146"/>
      <c r="H66" s="146"/>
      <c r="I66" s="146"/>
      <c r="J66" s="147">
        <f>J217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100</v>
      </c>
      <c r="E67" s="146"/>
      <c r="F67" s="146"/>
      <c r="G67" s="146"/>
      <c r="H67" s="146"/>
      <c r="I67" s="146"/>
      <c r="J67" s="147">
        <f>J224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101</v>
      </c>
      <c r="E68" s="146"/>
      <c r="F68" s="146"/>
      <c r="G68" s="146"/>
      <c r="H68" s="146"/>
      <c r="I68" s="146"/>
      <c r="J68" s="147">
        <f>J228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102</v>
      </c>
      <c r="E69" s="146"/>
      <c r="F69" s="146"/>
      <c r="G69" s="146"/>
      <c r="H69" s="146"/>
      <c r="I69" s="146"/>
      <c r="J69" s="147">
        <f>J230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103</v>
      </c>
      <c r="E70" s="146"/>
      <c r="F70" s="146"/>
      <c r="G70" s="146"/>
      <c r="H70" s="146"/>
      <c r="I70" s="146"/>
      <c r="J70" s="147">
        <f>J268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104</v>
      </c>
      <c r="E71" s="146"/>
      <c r="F71" s="146"/>
      <c r="G71" s="146"/>
      <c r="H71" s="146"/>
      <c r="I71" s="146"/>
      <c r="J71" s="147">
        <f>J288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105</v>
      </c>
      <c r="E72" s="146"/>
      <c r="F72" s="146"/>
      <c r="G72" s="146"/>
      <c r="H72" s="146"/>
      <c r="I72" s="146"/>
      <c r="J72" s="147">
        <f>J327</f>
        <v>0</v>
      </c>
      <c r="K72" s="144"/>
      <c r="L72" s="148"/>
    </row>
    <row r="73" spans="1:31" s="9" customFormat="1" ht="24.95" customHeight="1">
      <c r="B73" s="137"/>
      <c r="C73" s="138"/>
      <c r="D73" s="139" t="s">
        <v>106</v>
      </c>
      <c r="E73" s="140"/>
      <c r="F73" s="140"/>
      <c r="G73" s="140"/>
      <c r="H73" s="140"/>
      <c r="I73" s="140"/>
      <c r="J73" s="141">
        <f>J353</f>
        <v>0</v>
      </c>
      <c r="K73" s="138"/>
      <c r="L73" s="142"/>
    </row>
    <row r="74" spans="1:31" s="2" customFormat="1" ht="21.7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9" spans="1:31" s="2" customFormat="1" ht="6.95" customHeight="1">
      <c r="A79" s="37"/>
      <c r="B79" s="52"/>
      <c r="C79" s="53"/>
      <c r="D79" s="53"/>
      <c r="E79" s="53"/>
      <c r="F79" s="53"/>
      <c r="G79" s="53"/>
      <c r="H79" s="53"/>
      <c r="I79" s="53"/>
      <c r="J79" s="53"/>
      <c r="K79" s="53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24.95" customHeight="1">
      <c r="A80" s="37"/>
      <c r="B80" s="38"/>
      <c r="C80" s="26" t="s">
        <v>107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16</v>
      </c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6.5" customHeight="1">
      <c r="A83" s="37"/>
      <c r="B83" s="38"/>
      <c r="C83" s="39"/>
      <c r="D83" s="39"/>
      <c r="E83" s="388" t="str">
        <f>E7</f>
        <v>ZŠ Rokycanova - oprava podlah chodeb 2.NP a 3.NP</v>
      </c>
      <c r="F83" s="389"/>
      <c r="G83" s="389"/>
      <c r="H83" s="38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2" customHeight="1">
      <c r="A84" s="37"/>
      <c r="B84" s="38"/>
      <c r="C84" s="32" t="s">
        <v>87</v>
      </c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6.5" customHeight="1">
      <c r="A85" s="37"/>
      <c r="B85" s="38"/>
      <c r="C85" s="39"/>
      <c r="D85" s="39"/>
      <c r="E85" s="360" t="str">
        <f>E9</f>
        <v>02 - 3.NP</v>
      </c>
      <c r="F85" s="390"/>
      <c r="G85" s="390"/>
      <c r="H85" s="390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6.9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2" customHeight="1">
      <c r="A87" s="37"/>
      <c r="B87" s="38"/>
      <c r="C87" s="32" t="s">
        <v>21</v>
      </c>
      <c r="D87" s="39"/>
      <c r="E87" s="39"/>
      <c r="F87" s="30" t="str">
        <f>F12</f>
        <v>Sokolov, Rokycanova 258</v>
      </c>
      <c r="G87" s="39"/>
      <c r="H87" s="39"/>
      <c r="I87" s="32" t="s">
        <v>23</v>
      </c>
      <c r="J87" s="62" t="str">
        <f>IF(J12="","",J12)</f>
        <v>17. 3. 2026</v>
      </c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6.95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>
      <c r="A89" s="37"/>
      <c r="B89" s="38"/>
      <c r="C89" s="32" t="s">
        <v>25</v>
      </c>
      <c r="D89" s="39"/>
      <c r="E89" s="39"/>
      <c r="F89" s="30" t="str">
        <f>E15</f>
        <v>Město Sokolov</v>
      </c>
      <c r="G89" s="39"/>
      <c r="H89" s="39"/>
      <c r="I89" s="32" t="s">
        <v>31</v>
      </c>
      <c r="J89" s="35" t="str">
        <f>E21</f>
        <v xml:space="preserve"> 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5.2" customHeight="1">
      <c r="A90" s="37"/>
      <c r="B90" s="38"/>
      <c r="C90" s="32" t="s">
        <v>29</v>
      </c>
      <c r="D90" s="39"/>
      <c r="E90" s="39"/>
      <c r="F90" s="30" t="str">
        <f>IF(E18="","",E18)</f>
        <v>Vyplň údaj</v>
      </c>
      <c r="G90" s="39"/>
      <c r="H90" s="39"/>
      <c r="I90" s="32" t="s">
        <v>34</v>
      </c>
      <c r="J90" s="35" t="str">
        <f>E24</f>
        <v>Michal Kubelka</v>
      </c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2" customFormat="1" ht="10.35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5" s="11" customFormat="1" ht="29.25" customHeight="1">
      <c r="A92" s="149"/>
      <c r="B92" s="150"/>
      <c r="C92" s="151" t="s">
        <v>108</v>
      </c>
      <c r="D92" s="152" t="s">
        <v>57</v>
      </c>
      <c r="E92" s="152" t="s">
        <v>53</v>
      </c>
      <c r="F92" s="152" t="s">
        <v>54</v>
      </c>
      <c r="G92" s="152" t="s">
        <v>109</v>
      </c>
      <c r="H92" s="152" t="s">
        <v>110</v>
      </c>
      <c r="I92" s="152" t="s">
        <v>111</v>
      </c>
      <c r="J92" s="152" t="s">
        <v>91</v>
      </c>
      <c r="K92" s="153" t="s">
        <v>112</v>
      </c>
      <c r="L92" s="154"/>
      <c r="M92" s="71" t="s">
        <v>19</v>
      </c>
      <c r="N92" s="72" t="s">
        <v>42</v>
      </c>
      <c r="O92" s="72" t="s">
        <v>113</v>
      </c>
      <c r="P92" s="72" t="s">
        <v>114</v>
      </c>
      <c r="Q92" s="72" t="s">
        <v>115</v>
      </c>
      <c r="R92" s="72" t="s">
        <v>116</v>
      </c>
      <c r="S92" s="72" t="s">
        <v>117</v>
      </c>
      <c r="T92" s="73" t="s">
        <v>118</v>
      </c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</row>
    <row r="93" spans="1:65" s="2" customFormat="1" ht="22.9" customHeight="1">
      <c r="A93" s="37"/>
      <c r="B93" s="38"/>
      <c r="C93" s="78" t="s">
        <v>119</v>
      </c>
      <c r="D93" s="39"/>
      <c r="E93" s="39"/>
      <c r="F93" s="39"/>
      <c r="G93" s="39"/>
      <c r="H93" s="39"/>
      <c r="I93" s="39"/>
      <c r="J93" s="155">
        <f>BK93</f>
        <v>0</v>
      </c>
      <c r="K93" s="39"/>
      <c r="L93" s="42"/>
      <c r="M93" s="74"/>
      <c r="N93" s="156"/>
      <c r="O93" s="75"/>
      <c r="P93" s="157">
        <f>P94+P216+P353</f>
        <v>0</v>
      </c>
      <c r="Q93" s="75"/>
      <c r="R93" s="157">
        <f>R94+R216+R353</f>
        <v>30.9984921</v>
      </c>
      <c r="S93" s="75"/>
      <c r="T93" s="158">
        <f>T94+T216+T353</f>
        <v>58.4180834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71</v>
      </c>
      <c r="AU93" s="20" t="s">
        <v>92</v>
      </c>
      <c r="BK93" s="159">
        <f>BK94+BK216+BK353</f>
        <v>0</v>
      </c>
    </row>
    <row r="94" spans="1:65" s="12" customFormat="1" ht="25.9" customHeight="1">
      <c r="B94" s="160"/>
      <c r="C94" s="161"/>
      <c r="D94" s="162" t="s">
        <v>71</v>
      </c>
      <c r="E94" s="163" t="s">
        <v>120</v>
      </c>
      <c r="F94" s="163" t="s">
        <v>121</v>
      </c>
      <c r="G94" s="161"/>
      <c r="H94" s="161"/>
      <c r="I94" s="164"/>
      <c r="J94" s="165">
        <f>BK94</f>
        <v>0</v>
      </c>
      <c r="K94" s="161"/>
      <c r="L94" s="166"/>
      <c r="M94" s="167"/>
      <c r="N94" s="168"/>
      <c r="O94" s="168"/>
      <c r="P94" s="169">
        <f>P95+P132+P190+P213</f>
        <v>0</v>
      </c>
      <c r="Q94" s="168"/>
      <c r="R94" s="169">
        <f>R95+R132+R190+R213</f>
        <v>29.8569</v>
      </c>
      <c r="S94" s="168"/>
      <c r="T94" s="170">
        <f>T95+T132+T190+T213</f>
        <v>23.154</v>
      </c>
      <c r="AR94" s="171" t="s">
        <v>80</v>
      </c>
      <c r="AT94" s="172" t="s">
        <v>71</v>
      </c>
      <c r="AU94" s="172" t="s">
        <v>72</v>
      </c>
      <c r="AY94" s="171" t="s">
        <v>122</v>
      </c>
      <c r="BK94" s="173">
        <f>BK95+BK132+BK190+BK213</f>
        <v>0</v>
      </c>
    </row>
    <row r="95" spans="1:65" s="12" customFormat="1" ht="22.9" customHeight="1">
      <c r="B95" s="160"/>
      <c r="C95" s="161"/>
      <c r="D95" s="162" t="s">
        <v>71</v>
      </c>
      <c r="E95" s="174" t="s">
        <v>123</v>
      </c>
      <c r="F95" s="174" t="s">
        <v>124</v>
      </c>
      <c r="G95" s="161"/>
      <c r="H95" s="161"/>
      <c r="I95" s="164"/>
      <c r="J95" s="175">
        <f>BK95</f>
        <v>0</v>
      </c>
      <c r="K95" s="161"/>
      <c r="L95" s="166"/>
      <c r="M95" s="167"/>
      <c r="N95" s="168"/>
      <c r="O95" s="168"/>
      <c r="P95" s="169">
        <f>SUM(P96:P131)</f>
        <v>0</v>
      </c>
      <c r="Q95" s="168"/>
      <c r="R95" s="169">
        <f>SUM(R96:R131)</f>
        <v>29.068292</v>
      </c>
      <c r="S95" s="168"/>
      <c r="T95" s="170">
        <f>SUM(T96:T131)</f>
        <v>0</v>
      </c>
      <c r="AR95" s="171" t="s">
        <v>80</v>
      </c>
      <c r="AT95" s="172" t="s">
        <v>71</v>
      </c>
      <c r="AU95" s="172" t="s">
        <v>80</v>
      </c>
      <c r="AY95" s="171" t="s">
        <v>122</v>
      </c>
      <c r="BK95" s="173">
        <f>SUM(BK96:BK131)</f>
        <v>0</v>
      </c>
    </row>
    <row r="96" spans="1:65" s="2" customFormat="1" ht="24.2" customHeight="1">
      <c r="A96" s="37"/>
      <c r="B96" s="38"/>
      <c r="C96" s="176" t="s">
        <v>80</v>
      </c>
      <c r="D96" s="176" t="s">
        <v>125</v>
      </c>
      <c r="E96" s="177" t="s">
        <v>126</v>
      </c>
      <c r="F96" s="178" t="s">
        <v>127</v>
      </c>
      <c r="G96" s="179" t="s">
        <v>128</v>
      </c>
      <c r="H96" s="180">
        <v>454</v>
      </c>
      <c r="I96" s="181"/>
      <c r="J96" s="182">
        <f>ROUND(I96*H96,2)</f>
        <v>0</v>
      </c>
      <c r="K96" s="178" t="s">
        <v>129</v>
      </c>
      <c r="L96" s="42"/>
      <c r="M96" s="183" t="s">
        <v>19</v>
      </c>
      <c r="N96" s="184" t="s">
        <v>43</v>
      </c>
      <c r="O96" s="67"/>
      <c r="P96" s="185">
        <f>O96*H96</f>
        <v>0</v>
      </c>
      <c r="Q96" s="185">
        <v>1.8380000000000001E-2</v>
      </c>
      <c r="R96" s="185">
        <f>Q96*H96</f>
        <v>8.344520000000001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130</v>
      </c>
      <c r="AT96" s="187" t="s">
        <v>125</v>
      </c>
      <c r="AU96" s="187" t="s">
        <v>82</v>
      </c>
      <c r="AY96" s="20" t="s">
        <v>122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80</v>
      </c>
      <c r="BK96" s="188">
        <f>ROUND(I96*H96,2)</f>
        <v>0</v>
      </c>
      <c r="BL96" s="20" t="s">
        <v>130</v>
      </c>
      <c r="BM96" s="187" t="s">
        <v>131</v>
      </c>
    </row>
    <row r="97" spans="1:51" s="2" customFormat="1" ht="11.25">
      <c r="A97" s="37"/>
      <c r="B97" s="38"/>
      <c r="C97" s="39"/>
      <c r="D97" s="189" t="s">
        <v>132</v>
      </c>
      <c r="E97" s="39"/>
      <c r="F97" s="190" t="s">
        <v>133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132</v>
      </c>
      <c r="AU97" s="20" t="s">
        <v>82</v>
      </c>
    </row>
    <row r="98" spans="1:51" s="13" customFormat="1" ht="11.25">
      <c r="B98" s="194"/>
      <c r="C98" s="195"/>
      <c r="D98" s="196" t="s">
        <v>134</v>
      </c>
      <c r="E98" s="197" t="s">
        <v>19</v>
      </c>
      <c r="F98" s="198" t="s">
        <v>482</v>
      </c>
      <c r="G98" s="195"/>
      <c r="H98" s="197" t="s">
        <v>19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134</v>
      </c>
      <c r="AU98" s="204" t="s">
        <v>82</v>
      </c>
      <c r="AV98" s="13" t="s">
        <v>80</v>
      </c>
      <c r="AW98" s="13" t="s">
        <v>33</v>
      </c>
      <c r="AX98" s="13" t="s">
        <v>72</v>
      </c>
      <c r="AY98" s="204" t="s">
        <v>122</v>
      </c>
    </row>
    <row r="99" spans="1:51" s="14" customFormat="1" ht="22.5">
      <c r="B99" s="205"/>
      <c r="C99" s="206"/>
      <c r="D99" s="196" t="s">
        <v>134</v>
      </c>
      <c r="E99" s="207" t="s">
        <v>19</v>
      </c>
      <c r="F99" s="208" t="s">
        <v>483</v>
      </c>
      <c r="G99" s="206"/>
      <c r="H99" s="209">
        <v>137.952</v>
      </c>
      <c r="I99" s="210"/>
      <c r="J99" s="206"/>
      <c r="K99" s="206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134</v>
      </c>
      <c r="AU99" s="215" t="s">
        <v>82</v>
      </c>
      <c r="AV99" s="14" t="s">
        <v>82</v>
      </c>
      <c r="AW99" s="14" t="s">
        <v>33</v>
      </c>
      <c r="AX99" s="14" t="s">
        <v>72</v>
      </c>
      <c r="AY99" s="215" t="s">
        <v>122</v>
      </c>
    </row>
    <row r="100" spans="1:51" s="14" customFormat="1" ht="22.5">
      <c r="B100" s="205"/>
      <c r="C100" s="206"/>
      <c r="D100" s="196" t="s">
        <v>134</v>
      </c>
      <c r="E100" s="207" t="s">
        <v>19</v>
      </c>
      <c r="F100" s="208" t="s">
        <v>484</v>
      </c>
      <c r="G100" s="206"/>
      <c r="H100" s="209">
        <v>104.688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134</v>
      </c>
      <c r="AU100" s="215" t="s">
        <v>82</v>
      </c>
      <c r="AV100" s="14" t="s">
        <v>82</v>
      </c>
      <c r="AW100" s="14" t="s">
        <v>33</v>
      </c>
      <c r="AX100" s="14" t="s">
        <v>72</v>
      </c>
      <c r="AY100" s="215" t="s">
        <v>122</v>
      </c>
    </row>
    <row r="101" spans="1:51" s="14" customFormat="1" ht="11.25">
      <c r="B101" s="205"/>
      <c r="C101" s="206"/>
      <c r="D101" s="196" t="s">
        <v>134</v>
      </c>
      <c r="E101" s="207" t="s">
        <v>19</v>
      </c>
      <c r="F101" s="208" t="s">
        <v>485</v>
      </c>
      <c r="G101" s="206"/>
      <c r="H101" s="209">
        <v>61.128</v>
      </c>
      <c r="I101" s="210"/>
      <c r="J101" s="206"/>
      <c r="K101" s="206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134</v>
      </c>
      <c r="AU101" s="215" t="s">
        <v>82</v>
      </c>
      <c r="AV101" s="14" t="s">
        <v>82</v>
      </c>
      <c r="AW101" s="14" t="s">
        <v>33</v>
      </c>
      <c r="AX101" s="14" t="s">
        <v>72</v>
      </c>
      <c r="AY101" s="215" t="s">
        <v>122</v>
      </c>
    </row>
    <row r="102" spans="1:51" s="14" customFormat="1" ht="11.25">
      <c r="B102" s="205"/>
      <c r="C102" s="206"/>
      <c r="D102" s="196" t="s">
        <v>134</v>
      </c>
      <c r="E102" s="207" t="s">
        <v>19</v>
      </c>
      <c r="F102" s="208" t="s">
        <v>486</v>
      </c>
      <c r="G102" s="206"/>
      <c r="H102" s="209">
        <v>92.861999999999995</v>
      </c>
      <c r="I102" s="210"/>
      <c r="J102" s="206"/>
      <c r="K102" s="206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134</v>
      </c>
      <c r="AU102" s="215" t="s">
        <v>82</v>
      </c>
      <c r="AV102" s="14" t="s">
        <v>82</v>
      </c>
      <c r="AW102" s="14" t="s">
        <v>33</v>
      </c>
      <c r="AX102" s="14" t="s">
        <v>72</v>
      </c>
      <c r="AY102" s="215" t="s">
        <v>122</v>
      </c>
    </row>
    <row r="103" spans="1:51" s="14" customFormat="1" ht="11.25">
      <c r="B103" s="205"/>
      <c r="C103" s="206"/>
      <c r="D103" s="196" t="s">
        <v>134</v>
      </c>
      <c r="E103" s="207" t="s">
        <v>19</v>
      </c>
      <c r="F103" s="208" t="s">
        <v>141</v>
      </c>
      <c r="G103" s="206"/>
      <c r="H103" s="209">
        <v>-1.833</v>
      </c>
      <c r="I103" s="210"/>
      <c r="J103" s="206"/>
      <c r="K103" s="206"/>
      <c r="L103" s="211"/>
      <c r="M103" s="212"/>
      <c r="N103" s="213"/>
      <c r="O103" s="213"/>
      <c r="P103" s="213"/>
      <c r="Q103" s="213"/>
      <c r="R103" s="213"/>
      <c r="S103" s="213"/>
      <c r="T103" s="214"/>
      <c r="AT103" s="215" t="s">
        <v>134</v>
      </c>
      <c r="AU103" s="215" t="s">
        <v>82</v>
      </c>
      <c r="AV103" s="14" t="s">
        <v>82</v>
      </c>
      <c r="AW103" s="14" t="s">
        <v>33</v>
      </c>
      <c r="AX103" s="14" t="s">
        <v>72</v>
      </c>
      <c r="AY103" s="215" t="s">
        <v>122</v>
      </c>
    </row>
    <row r="104" spans="1:51" s="14" customFormat="1" ht="11.25">
      <c r="B104" s="205"/>
      <c r="C104" s="206"/>
      <c r="D104" s="196" t="s">
        <v>134</v>
      </c>
      <c r="E104" s="207" t="s">
        <v>19</v>
      </c>
      <c r="F104" s="208" t="s">
        <v>487</v>
      </c>
      <c r="G104" s="206"/>
      <c r="H104" s="209">
        <v>-0.94799999999999995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134</v>
      </c>
      <c r="AU104" s="215" t="s">
        <v>82</v>
      </c>
      <c r="AV104" s="14" t="s">
        <v>82</v>
      </c>
      <c r="AW104" s="14" t="s">
        <v>33</v>
      </c>
      <c r="AX104" s="14" t="s">
        <v>72</v>
      </c>
      <c r="AY104" s="215" t="s">
        <v>122</v>
      </c>
    </row>
    <row r="105" spans="1:51" s="14" customFormat="1" ht="11.25">
      <c r="B105" s="205"/>
      <c r="C105" s="206"/>
      <c r="D105" s="196" t="s">
        <v>134</v>
      </c>
      <c r="E105" s="207" t="s">
        <v>19</v>
      </c>
      <c r="F105" s="208" t="s">
        <v>488</v>
      </c>
      <c r="G105" s="206"/>
      <c r="H105" s="209">
        <v>-2.927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134</v>
      </c>
      <c r="AU105" s="215" t="s">
        <v>82</v>
      </c>
      <c r="AV105" s="14" t="s">
        <v>82</v>
      </c>
      <c r="AW105" s="14" t="s">
        <v>33</v>
      </c>
      <c r="AX105" s="14" t="s">
        <v>72</v>
      </c>
      <c r="AY105" s="215" t="s">
        <v>122</v>
      </c>
    </row>
    <row r="106" spans="1:51" s="14" customFormat="1" ht="11.25">
      <c r="B106" s="205"/>
      <c r="C106" s="206"/>
      <c r="D106" s="196" t="s">
        <v>134</v>
      </c>
      <c r="E106" s="207" t="s">
        <v>19</v>
      </c>
      <c r="F106" s="208" t="s">
        <v>489</v>
      </c>
      <c r="G106" s="206"/>
      <c r="H106" s="209">
        <v>-1.6240000000000001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134</v>
      </c>
      <c r="AU106" s="215" t="s">
        <v>82</v>
      </c>
      <c r="AV106" s="14" t="s">
        <v>82</v>
      </c>
      <c r="AW106" s="14" t="s">
        <v>33</v>
      </c>
      <c r="AX106" s="14" t="s">
        <v>72</v>
      </c>
      <c r="AY106" s="215" t="s">
        <v>122</v>
      </c>
    </row>
    <row r="107" spans="1:51" s="14" customFormat="1" ht="11.25">
      <c r="B107" s="205"/>
      <c r="C107" s="206"/>
      <c r="D107" s="196" t="s">
        <v>134</v>
      </c>
      <c r="E107" s="207" t="s">
        <v>19</v>
      </c>
      <c r="F107" s="208" t="s">
        <v>490</v>
      </c>
      <c r="G107" s="206"/>
      <c r="H107" s="209">
        <v>-1.02</v>
      </c>
      <c r="I107" s="210"/>
      <c r="J107" s="206"/>
      <c r="K107" s="206"/>
      <c r="L107" s="211"/>
      <c r="M107" s="212"/>
      <c r="N107" s="213"/>
      <c r="O107" s="213"/>
      <c r="P107" s="213"/>
      <c r="Q107" s="213"/>
      <c r="R107" s="213"/>
      <c r="S107" s="213"/>
      <c r="T107" s="214"/>
      <c r="AT107" s="215" t="s">
        <v>134</v>
      </c>
      <c r="AU107" s="215" t="s">
        <v>82</v>
      </c>
      <c r="AV107" s="14" t="s">
        <v>82</v>
      </c>
      <c r="AW107" s="14" t="s">
        <v>33</v>
      </c>
      <c r="AX107" s="14" t="s">
        <v>72</v>
      </c>
      <c r="AY107" s="215" t="s">
        <v>122</v>
      </c>
    </row>
    <row r="108" spans="1:51" s="14" customFormat="1" ht="11.25">
      <c r="B108" s="205"/>
      <c r="C108" s="206"/>
      <c r="D108" s="196" t="s">
        <v>134</v>
      </c>
      <c r="E108" s="207" t="s">
        <v>19</v>
      </c>
      <c r="F108" s="208" t="s">
        <v>491</v>
      </c>
      <c r="G108" s="206"/>
      <c r="H108" s="209">
        <v>-1.992</v>
      </c>
      <c r="I108" s="210"/>
      <c r="J108" s="206"/>
      <c r="K108" s="206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134</v>
      </c>
      <c r="AU108" s="215" t="s">
        <v>82</v>
      </c>
      <c r="AV108" s="14" t="s">
        <v>82</v>
      </c>
      <c r="AW108" s="14" t="s">
        <v>33</v>
      </c>
      <c r="AX108" s="14" t="s">
        <v>72</v>
      </c>
      <c r="AY108" s="215" t="s">
        <v>122</v>
      </c>
    </row>
    <row r="109" spans="1:51" s="14" customFormat="1" ht="11.25">
      <c r="B109" s="205"/>
      <c r="C109" s="206"/>
      <c r="D109" s="196" t="s">
        <v>134</v>
      </c>
      <c r="E109" s="207" t="s">
        <v>19</v>
      </c>
      <c r="F109" s="208" t="s">
        <v>492</v>
      </c>
      <c r="G109" s="206"/>
      <c r="H109" s="209">
        <v>0.75800000000000001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134</v>
      </c>
      <c r="AU109" s="215" t="s">
        <v>82</v>
      </c>
      <c r="AV109" s="14" t="s">
        <v>82</v>
      </c>
      <c r="AW109" s="14" t="s">
        <v>33</v>
      </c>
      <c r="AX109" s="14" t="s">
        <v>72</v>
      </c>
      <c r="AY109" s="215" t="s">
        <v>122</v>
      </c>
    </row>
    <row r="110" spans="1:51" s="14" customFormat="1" ht="11.25">
      <c r="B110" s="205"/>
      <c r="C110" s="206"/>
      <c r="D110" s="196" t="s">
        <v>134</v>
      </c>
      <c r="E110" s="207" t="s">
        <v>19</v>
      </c>
      <c r="F110" s="208" t="s">
        <v>493</v>
      </c>
      <c r="G110" s="206"/>
      <c r="H110" s="209">
        <v>0.85299999999999998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134</v>
      </c>
      <c r="AU110" s="215" t="s">
        <v>82</v>
      </c>
      <c r="AV110" s="14" t="s">
        <v>82</v>
      </c>
      <c r="AW110" s="14" t="s">
        <v>33</v>
      </c>
      <c r="AX110" s="14" t="s">
        <v>72</v>
      </c>
      <c r="AY110" s="215" t="s">
        <v>122</v>
      </c>
    </row>
    <row r="111" spans="1:51" s="14" customFormat="1" ht="11.25">
      <c r="B111" s="205"/>
      <c r="C111" s="206"/>
      <c r="D111" s="196" t="s">
        <v>134</v>
      </c>
      <c r="E111" s="207" t="s">
        <v>19</v>
      </c>
      <c r="F111" s="208" t="s">
        <v>494</v>
      </c>
      <c r="G111" s="206"/>
      <c r="H111" s="209">
        <v>0.26200000000000001</v>
      </c>
      <c r="I111" s="210"/>
      <c r="J111" s="206"/>
      <c r="K111" s="206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134</v>
      </c>
      <c r="AU111" s="215" t="s">
        <v>82</v>
      </c>
      <c r="AV111" s="14" t="s">
        <v>82</v>
      </c>
      <c r="AW111" s="14" t="s">
        <v>33</v>
      </c>
      <c r="AX111" s="14" t="s">
        <v>72</v>
      </c>
      <c r="AY111" s="215" t="s">
        <v>122</v>
      </c>
    </row>
    <row r="112" spans="1:51" s="14" customFormat="1" ht="11.25">
      <c r="B112" s="205"/>
      <c r="C112" s="206"/>
      <c r="D112" s="196" t="s">
        <v>134</v>
      </c>
      <c r="E112" s="207" t="s">
        <v>19</v>
      </c>
      <c r="F112" s="208" t="s">
        <v>495</v>
      </c>
      <c r="G112" s="206"/>
      <c r="H112" s="209">
        <v>0.45400000000000001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134</v>
      </c>
      <c r="AU112" s="215" t="s">
        <v>82</v>
      </c>
      <c r="AV112" s="14" t="s">
        <v>82</v>
      </c>
      <c r="AW112" s="14" t="s">
        <v>33</v>
      </c>
      <c r="AX112" s="14" t="s">
        <v>72</v>
      </c>
      <c r="AY112" s="215" t="s">
        <v>122</v>
      </c>
    </row>
    <row r="113" spans="1:65" s="14" customFormat="1" ht="11.25">
      <c r="B113" s="205"/>
      <c r="C113" s="206"/>
      <c r="D113" s="196" t="s">
        <v>134</v>
      </c>
      <c r="E113" s="207" t="s">
        <v>19</v>
      </c>
      <c r="F113" s="208" t="s">
        <v>496</v>
      </c>
      <c r="G113" s="206"/>
      <c r="H113" s="209">
        <v>0.221</v>
      </c>
      <c r="I113" s="210"/>
      <c r="J113" s="206"/>
      <c r="K113" s="206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134</v>
      </c>
      <c r="AU113" s="215" t="s">
        <v>82</v>
      </c>
      <c r="AV113" s="14" t="s">
        <v>82</v>
      </c>
      <c r="AW113" s="14" t="s">
        <v>33</v>
      </c>
      <c r="AX113" s="14" t="s">
        <v>72</v>
      </c>
      <c r="AY113" s="215" t="s">
        <v>122</v>
      </c>
    </row>
    <row r="114" spans="1:65" s="14" customFormat="1" ht="11.25">
      <c r="B114" s="205"/>
      <c r="C114" s="206"/>
      <c r="D114" s="196" t="s">
        <v>134</v>
      </c>
      <c r="E114" s="207" t="s">
        <v>19</v>
      </c>
      <c r="F114" s="208" t="s">
        <v>497</v>
      </c>
      <c r="G114" s="206"/>
      <c r="H114" s="209">
        <v>0.28199999999999997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134</v>
      </c>
      <c r="AU114" s="215" t="s">
        <v>82</v>
      </c>
      <c r="AV114" s="14" t="s">
        <v>82</v>
      </c>
      <c r="AW114" s="14" t="s">
        <v>33</v>
      </c>
      <c r="AX114" s="14" t="s">
        <v>72</v>
      </c>
      <c r="AY114" s="215" t="s">
        <v>122</v>
      </c>
    </row>
    <row r="115" spans="1:65" s="15" customFormat="1" ht="11.25">
      <c r="B115" s="216"/>
      <c r="C115" s="217"/>
      <c r="D115" s="196" t="s">
        <v>134</v>
      </c>
      <c r="E115" s="218" t="s">
        <v>19</v>
      </c>
      <c r="F115" s="219" t="s">
        <v>152</v>
      </c>
      <c r="G115" s="217"/>
      <c r="H115" s="220">
        <v>389.11599999999993</v>
      </c>
      <c r="I115" s="221"/>
      <c r="J115" s="217"/>
      <c r="K115" s="217"/>
      <c r="L115" s="222"/>
      <c r="M115" s="223"/>
      <c r="N115" s="224"/>
      <c r="O115" s="224"/>
      <c r="P115" s="224"/>
      <c r="Q115" s="224"/>
      <c r="R115" s="224"/>
      <c r="S115" s="224"/>
      <c r="T115" s="225"/>
      <c r="AT115" s="226" t="s">
        <v>134</v>
      </c>
      <c r="AU115" s="226" t="s">
        <v>82</v>
      </c>
      <c r="AV115" s="15" t="s">
        <v>153</v>
      </c>
      <c r="AW115" s="15" t="s">
        <v>33</v>
      </c>
      <c r="AX115" s="15" t="s">
        <v>72</v>
      </c>
      <c r="AY115" s="226" t="s">
        <v>122</v>
      </c>
    </row>
    <row r="116" spans="1:65" s="13" customFormat="1" ht="11.25">
      <c r="B116" s="194"/>
      <c r="C116" s="195"/>
      <c r="D116" s="196" t="s">
        <v>134</v>
      </c>
      <c r="E116" s="197" t="s">
        <v>19</v>
      </c>
      <c r="F116" s="198" t="s">
        <v>154</v>
      </c>
      <c r="G116" s="195"/>
      <c r="H116" s="197" t="s">
        <v>19</v>
      </c>
      <c r="I116" s="199"/>
      <c r="J116" s="195"/>
      <c r="K116" s="195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134</v>
      </c>
      <c r="AU116" s="204" t="s">
        <v>82</v>
      </c>
      <c r="AV116" s="13" t="s">
        <v>80</v>
      </c>
      <c r="AW116" s="13" t="s">
        <v>33</v>
      </c>
      <c r="AX116" s="13" t="s">
        <v>72</v>
      </c>
      <c r="AY116" s="204" t="s">
        <v>122</v>
      </c>
    </row>
    <row r="117" spans="1:65" s="14" customFormat="1" ht="11.25">
      <c r="B117" s="205"/>
      <c r="C117" s="206"/>
      <c r="D117" s="196" t="s">
        <v>134</v>
      </c>
      <c r="E117" s="207" t="s">
        <v>19</v>
      </c>
      <c r="F117" s="208" t="s">
        <v>498</v>
      </c>
      <c r="G117" s="206"/>
      <c r="H117" s="209">
        <v>65.591999999999999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134</v>
      </c>
      <c r="AU117" s="215" t="s">
        <v>82</v>
      </c>
      <c r="AV117" s="14" t="s">
        <v>82</v>
      </c>
      <c r="AW117" s="14" t="s">
        <v>33</v>
      </c>
      <c r="AX117" s="14" t="s">
        <v>72</v>
      </c>
      <c r="AY117" s="215" t="s">
        <v>122</v>
      </c>
    </row>
    <row r="118" spans="1:65" s="14" customFormat="1" ht="11.25">
      <c r="B118" s="205"/>
      <c r="C118" s="206"/>
      <c r="D118" s="196" t="s">
        <v>134</v>
      </c>
      <c r="E118" s="207" t="s">
        <v>19</v>
      </c>
      <c r="F118" s="208" t="s">
        <v>499</v>
      </c>
      <c r="G118" s="206"/>
      <c r="H118" s="209">
        <v>-1.22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134</v>
      </c>
      <c r="AU118" s="215" t="s">
        <v>82</v>
      </c>
      <c r="AV118" s="14" t="s">
        <v>82</v>
      </c>
      <c r="AW118" s="14" t="s">
        <v>33</v>
      </c>
      <c r="AX118" s="14" t="s">
        <v>72</v>
      </c>
      <c r="AY118" s="215" t="s">
        <v>122</v>
      </c>
    </row>
    <row r="119" spans="1:65" s="14" customFormat="1" ht="11.25">
      <c r="B119" s="205"/>
      <c r="C119" s="206"/>
      <c r="D119" s="196" t="s">
        <v>134</v>
      </c>
      <c r="E119" s="207" t="s">
        <v>19</v>
      </c>
      <c r="F119" s="208" t="s">
        <v>500</v>
      </c>
      <c r="G119" s="206"/>
      <c r="H119" s="209">
        <v>0.51200000000000001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134</v>
      </c>
      <c r="AU119" s="215" t="s">
        <v>82</v>
      </c>
      <c r="AV119" s="14" t="s">
        <v>82</v>
      </c>
      <c r="AW119" s="14" t="s">
        <v>33</v>
      </c>
      <c r="AX119" s="14" t="s">
        <v>72</v>
      </c>
      <c r="AY119" s="215" t="s">
        <v>122</v>
      </c>
    </row>
    <row r="120" spans="1:65" s="15" customFormat="1" ht="11.25">
      <c r="B120" s="216"/>
      <c r="C120" s="217"/>
      <c r="D120" s="196" t="s">
        <v>134</v>
      </c>
      <c r="E120" s="218" t="s">
        <v>19</v>
      </c>
      <c r="F120" s="219" t="s">
        <v>152</v>
      </c>
      <c r="G120" s="217"/>
      <c r="H120" s="220">
        <v>64.884</v>
      </c>
      <c r="I120" s="221"/>
      <c r="J120" s="217"/>
      <c r="K120" s="217"/>
      <c r="L120" s="222"/>
      <c r="M120" s="223"/>
      <c r="N120" s="224"/>
      <c r="O120" s="224"/>
      <c r="P120" s="224"/>
      <c r="Q120" s="224"/>
      <c r="R120" s="224"/>
      <c r="S120" s="224"/>
      <c r="T120" s="225"/>
      <c r="AT120" s="226" t="s">
        <v>134</v>
      </c>
      <c r="AU120" s="226" t="s">
        <v>82</v>
      </c>
      <c r="AV120" s="15" t="s">
        <v>153</v>
      </c>
      <c r="AW120" s="15" t="s">
        <v>33</v>
      </c>
      <c r="AX120" s="15" t="s">
        <v>72</v>
      </c>
      <c r="AY120" s="226" t="s">
        <v>122</v>
      </c>
    </row>
    <row r="121" spans="1:65" s="16" customFormat="1" ht="11.25">
      <c r="B121" s="227"/>
      <c r="C121" s="228"/>
      <c r="D121" s="196" t="s">
        <v>134</v>
      </c>
      <c r="E121" s="229" t="s">
        <v>19</v>
      </c>
      <c r="F121" s="230" t="s">
        <v>162</v>
      </c>
      <c r="G121" s="228"/>
      <c r="H121" s="231">
        <v>453.99999999999989</v>
      </c>
      <c r="I121" s="232"/>
      <c r="J121" s="228"/>
      <c r="K121" s="228"/>
      <c r="L121" s="233"/>
      <c r="M121" s="234"/>
      <c r="N121" s="235"/>
      <c r="O121" s="235"/>
      <c r="P121" s="235"/>
      <c r="Q121" s="235"/>
      <c r="R121" s="235"/>
      <c r="S121" s="235"/>
      <c r="T121" s="236"/>
      <c r="AT121" s="237" t="s">
        <v>134</v>
      </c>
      <c r="AU121" s="237" t="s">
        <v>82</v>
      </c>
      <c r="AV121" s="16" t="s">
        <v>130</v>
      </c>
      <c r="AW121" s="16" t="s">
        <v>33</v>
      </c>
      <c r="AX121" s="16" t="s">
        <v>80</v>
      </c>
      <c r="AY121" s="237" t="s">
        <v>122</v>
      </c>
    </row>
    <row r="122" spans="1:65" s="2" customFormat="1" ht="24.2" customHeight="1">
      <c r="A122" s="37"/>
      <c r="B122" s="38"/>
      <c r="C122" s="176" t="s">
        <v>82</v>
      </c>
      <c r="D122" s="176" t="s">
        <v>125</v>
      </c>
      <c r="E122" s="177" t="s">
        <v>163</v>
      </c>
      <c r="F122" s="178" t="s">
        <v>164</v>
      </c>
      <c r="G122" s="179" t="s">
        <v>128</v>
      </c>
      <c r="H122" s="180">
        <v>1362</v>
      </c>
      <c r="I122" s="181"/>
      <c r="J122" s="182">
        <f>ROUND(I122*H122,2)</f>
        <v>0</v>
      </c>
      <c r="K122" s="178" t="s">
        <v>129</v>
      </c>
      <c r="L122" s="42"/>
      <c r="M122" s="183" t="s">
        <v>19</v>
      </c>
      <c r="N122" s="184" t="s">
        <v>43</v>
      </c>
      <c r="O122" s="67"/>
      <c r="P122" s="185">
        <f>O122*H122</f>
        <v>0</v>
      </c>
      <c r="Q122" s="185">
        <v>7.9000000000000008E-3</v>
      </c>
      <c r="R122" s="185">
        <f>Q122*H122</f>
        <v>10.7598</v>
      </c>
      <c r="S122" s="185">
        <v>0</v>
      </c>
      <c r="T122" s="18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130</v>
      </c>
      <c r="AT122" s="187" t="s">
        <v>125</v>
      </c>
      <c r="AU122" s="187" t="s">
        <v>82</v>
      </c>
      <c r="AY122" s="20" t="s">
        <v>122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20" t="s">
        <v>80</v>
      </c>
      <c r="BK122" s="188">
        <f>ROUND(I122*H122,2)</f>
        <v>0</v>
      </c>
      <c r="BL122" s="20" t="s">
        <v>130</v>
      </c>
      <c r="BM122" s="187" t="s">
        <v>165</v>
      </c>
    </row>
    <row r="123" spans="1:65" s="2" customFormat="1" ht="11.25">
      <c r="A123" s="37"/>
      <c r="B123" s="38"/>
      <c r="C123" s="39"/>
      <c r="D123" s="189" t="s">
        <v>132</v>
      </c>
      <c r="E123" s="39"/>
      <c r="F123" s="190" t="s">
        <v>166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132</v>
      </c>
      <c r="AU123" s="20" t="s">
        <v>82</v>
      </c>
    </row>
    <row r="124" spans="1:65" s="14" customFormat="1" ht="11.25">
      <c r="B124" s="205"/>
      <c r="C124" s="206"/>
      <c r="D124" s="196" t="s">
        <v>134</v>
      </c>
      <c r="E124" s="207" t="s">
        <v>19</v>
      </c>
      <c r="F124" s="208" t="s">
        <v>501</v>
      </c>
      <c r="G124" s="206"/>
      <c r="H124" s="209">
        <v>1362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134</v>
      </c>
      <c r="AU124" s="215" t="s">
        <v>82</v>
      </c>
      <c r="AV124" s="14" t="s">
        <v>82</v>
      </c>
      <c r="AW124" s="14" t="s">
        <v>33</v>
      </c>
      <c r="AX124" s="14" t="s">
        <v>80</v>
      </c>
      <c r="AY124" s="215" t="s">
        <v>122</v>
      </c>
    </row>
    <row r="125" spans="1:65" s="2" customFormat="1" ht="21.75" customHeight="1">
      <c r="A125" s="37"/>
      <c r="B125" s="38"/>
      <c r="C125" s="176" t="s">
        <v>153</v>
      </c>
      <c r="D125" s="176" t="s">
        <v>125</v>
      </c>
      <c r="E125" s="177" t="s">
        <v>168</v>
      </c>
      <c r="F125" s="178" t="s">
        <v>169</v>
      </c>
      <c r="G125" s="179" t="s">
        <v>170</v>
      </c>
      <c r="H125" s="180">
        <v>1</v>
      </c>
      <c r="I125" s="181"/>
      <c r="J125" s="182">
        <f>ROUND(I125*H125,2)</f>
        <v>0</v>
      </c>
      <c r="K125" s="178" t="s">
        <v>19</v>
      </c>
      <c r="L125" s="42"/>
      <c r="M125" s="183" t="s">
        <v>19</v>
      </c>
      <c r="N125" s="184" t="s">
        <v>43</v>
      </c>
      <c r="O125" s="67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130</v>
      </c>
      <c r="AT125" s="187" t="s">
        <v>125</v>
      </c>
      <c r="AU125" s="187" t="s">
        <v>82</v>
      </c>
      <c r="AY125" s="20" t="s">
        <v>122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20" t="s">
        <v>80</v>
      </c>
      <c r="BK125" s="188">
        <f>ROUND(I125*H125,2)</f>
        <v>0</v>
      </c>
      <c r="BL125" s="20" t="s">
        <v>130</v>
      </c>
      <c r="BM125" s="187" t="s">
        <v>502</v>
      </c>
    </row>
    <row r="126" spans="1:65" s="2" customFormat="1" ht="21.75" customHeight="1">
      <c r="A126" s="37"/>
      <c r="B126" s="38"/>
      <c r="C126" s="176" t="s">
        <v>130</v>
      </c>
      <c r="D126" s="176" t="s">
        <v>125</v>
      </c>
      <c r="E126" s="177" t="s">
        <v>172</v>
      </c>
      <c r="F126" s="178" t="s">
        <v>173</v>
      </c>
      <c r="G126" s="179" t="s">
        <v>128</v>
      </c>
      <c r="H126" s="180">
        <v>325.62</v>
      </c>
      <c r="I126" s="181"/>
      <c r="J126" s="182">
        <f>ROUND(I126*H126,2)</f>
        <v>0</v>
      </c>
      <c r="K126" s="178" t="s">
        <v>19</v>
      </c>
      <c r="L126" s="42"/>
      <c r="M126" s="183" t="s">
        <v>19</v>
      </c>
      <c r="N126" s="184" t="s">
        <v>43</v>
      </c>
      <c r="O126" s="67"/>
      <c r="P126" s="185">
        <f>O126*H126</f>
        <v>0</v>
      </c>
      <c r="Q126" s="185">
        <v>3.0599999999999999E-2</v>
      </c>
      <c r="R126" s="185">
        <f>Q126*H126</f>
        <v>9.9639720000000001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130</v>
      </c>
      <c r="AT126" s="187" t="s">
        <v>125</v>
      </c>
      <c r="AU126" s="187" t="s">
        <v>82</v>
      </c>
      <c r="AY126" s="20" t="s">
        <v>122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80</v>
      </c>
      <c r="BK126" s="188">
        <f>ROUND(I126*H126,2)</f>
        <v>0</v>
      </c>
      <c r="BL126" s="20" t="s">
        <v>130</v>
      </c>
      <c r="BM126" s="187" t="s">
        <v>174</v>
      </c>
    </row>
    <row r="127" spans="1:65" s="13" customFormat="1" ht="11.25">
      <c r="B127" s="194"/>
      <c r="C127" s="195"/>
      <c r="D127" s="196" t="s">
        <v>134</v>
      </c>
      <c r="E127" s="197" t="s">
        <v>19</v>
      </c>
      <c r="F127" s="198" t="s">
        <v>503</v>
      </c>
      <c r="G127" s="195"/>
      <c r="H127" s="197" t="s">
        <v>19</v>
      </c>
      <c r="I127" s="199"/>
      <c r="J127" s="195"/>
      <c r="K127" s="195"/>
      <c r="L127" s="200"/>
      <c r="M127" s="201"/>
      <c r="N127" s="202"/>
      <c r="O127" s="202"/>
      <c r="P127" s="202"/>
      <c r="Q127" s="202"/>
      <c r="R127" s="202"/>
      <c r="S127" s="202"/>
      <c r="T127" s="203"/>
      <c r="AT127" s="204" t="s">
        <v>134</v>
      </c>
      <c r="AU127" s="204" t="s">
        <v>82</v>
      </c>
      <c r="AV127" s="13" t="s">
        <v>80</v>
      </c>
      <c r="AW127" s="13" t="s">
        <v>33</v>
      </c>
      <c r="AX127" s="13" t="s">
        <v>72</v>
      </c>
      <c r="AY127" s="204" t="s">
        <v>122</v>
      </c>
    </row>
    <row r="128" spans="1:65" s="14" customFormat="1" ht="11.25">
      <c r="B128" s="205"/>
      <c r="C128" s="206"/>
      <c r="D128" s="196" t="s">
        <v>134</v>
      </c>
      <c r="E128" s="207" t="s">
        <v>19</v>
      </c>
      <c r="F128" s="208" t="s">
        <v>504</v>
      </c>
      <c r="G128" s="206"/>
      <c r="H128" s="209">
        <v>307.24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134</v>
      </c>
      <c r="AU128" s="215" t="s">
        <v>82</v>
      </c>
      <c r="AV128" s="14" t="s">
        <v>82</v>
      </c>
      <c r="AW128" s="14" t="s">
        <v>33</v>
      </c>
      <c r="AX128" s="14" t="s">
        <v>72</v>
      </c>
      <c r="AY128" s="215" t="s">
        <v>122</v>
      </c>
    </row>
    <row r="129" spans="1:65" s="13" customFormat="1" ht="11.25">
      <c r="B129" s="194"/>
      <c r="C129" s="195"/>
      <c r="D129" s="196" t="s">
        <v>134</v>
      </c>
      <c r="E129" s="197" t="s">
        <v>19</v>
      </c>
      <c r="F129" s="198" t="s">
        <v>177</v>
      </c>
      <c r="G129" s="195"/>
      <c r="H129" s="197" t="s">
        <v>19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134</v>
      </c>
      <c r="AU129" s="204" t="s">
        <v>82</v>
      </c>
      <c r="AV129" s="13" t="s">
        <v>80</v>
      </c>
      <c r="AW129" s="13" t="s">
        <v>33</v>
      </c>
      <c r="AX129" s="13" t="s">
        <v>72</v>
      </c>
      <c r="AY129" s="204" t="s">
        <v>122</v>
      </c>
    </row>
    <row r="130" spans="1:65" s="14" customFormat="1" ht="11.25">
      <c r="B130" s="205"/>
      <c r="C130" s="206"/>
      <c r="D130" s="196" t="s">
        <v>134</v>
      </c>
      <c r="E130" s="207" t="s">
        <v>19</v>
      </c>
      <c r="F130" s="208" t="s">
        <v>505</v>
      </c>
      <c r="G130" s="206"/>
      <c r="H130" s="209">
        <v>18.38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134</v>
      </c>
      <c r="AU130" s="215" t="s">
        <v>82</v>
      </c>
      <c r="AV130" s="14" t="s">
        <v>82</v>
      </c>
      <c r="AW130" s="14" t="s">
        <v>33</v>
      </c>
      <c r="AX130" s="14" t="s">
        <v>72</v>
      </c>
      <c r="AY130" s="215" t="s">
        <v>122</v>
      </c>
    </row>
    <row r="131" spans="1:65" s="16" customFormat="1" ht="11.25">
      <c r="B131" s="227"/>
      <c r="C131" s="228"/>
      <c r="D131" s="196" t="s">
        <v>134</v>
      </c>
      <c r="E131" s="229" t="s">
        <v>19</v>
      </c>
      <c r="F131" s="230" t="s">
        <v>162</v>
      </c>
      <c r="G131" s="228"/>
      <c r="H131" s="231">
        <v>325.62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AT131" s="237" t="s">
        <v>134</v>
      </c>
      <c r="AU131" s="237" t="s">
        <v>82</v>
      </c>
      <c r="AV131" s="16" t="s">
        <v>130</v>
      </c>
      <c r="AW131" s="16" t="s">
        <v>33</v>
      </c>
      <c r="AX131" s="16" t="s">
        <v>80</v>
      </c>
      <c r="AY131" s="237" t="s">
        <v>122</v>
      </c>
    </row>
    <row r="132" spans="1:65" s="12" customFormat="1" ht="22.9" customHeight="1">
      <c r="B132" s="160"/>
      <c r="C132" s="161"/>
      <c r="D132" s="162" t="s">
        <v>71</v>
      </c>
      <c r="E132" s="174" t="s">
        <v>179</v>
      </c>
      <c r="F132" s="174" t="s">
        <v>180</v>
      </c>
      <c r="G132" s="161"/>
      <c r="H132" s="161"/>
      <c r="I132" s="164"/>
      <c r="J132" s="175">
        <f>BK132</f>
        <v>0</v>
      </c>
      <c r="K132" s="161"/>
      <c r="L132" s="166"/>
      <c r="M132" s="167"/>
      <c r="N132" s="168"/>
      <c r="O132" s="168"/>
      <c r="P132" s="169">
        <f>SUM(P133:P189)</f>
        <v>0</v>
      </c>
      <c r="Q132" s="168"/>
      <c r="R132" s="169">
        <f>SUM(R133:R189)</f>
        <v>0.78860799999999998</v>
      </c>
      <c r="S132" s="168"/>
      <c r="T132" s="170">
        <f>SUM(T133:T189)</f>
        <v>23.154</v>
      </c>
      <c r="AR132" s="171" t="s">
        <v>80</v>
      </c>
      <c r="AT132" s="172" t="s">
        <v>71</v>
      </c>
      <c r="AU132" s="172" t="s">
        <v>80</v>
      </c>
      <c r="AY132" s="171" t="s">
        <v>122</v>
      </c>
      <c r="BK132" s="173">
        <f>SUM(BK133:BK189)</f>
        <v>0</v>
      </c>
    </row>
    <row r="133" spans="1:65" s="2" customFormat="1" ht="16.5" customHeight="1">
      <c r="A133" s="37"/>
      <c r="B133" s="38"/>
      <c r="C133" s="176" t="s">
        <v>181</v>
      </c>
      <c r="D133" s="176" t="s">
        <v>125</v>
      </c>
      <c r="E133" s="177" t="s">
        <v>182</v>
      </c>
      <c r="F133" s="178" t="s">
        <v>183</v>
      </c>
      <c r="G133" s="179" t="s">
        <v>128</v>
      </c>
      <c r="H133" s="180">
        <v>325.62</v>
      </c>
      <c r="I133" s="181"/>
      <c r="J133" s="182">
        <f>ROUND(I133*H133,2)</f>
        <v>0</v>
      </c>
      <c r="K133" s="178" t="s">
        <v>129</v>
      </c>
      <c r="L133" s="42"/>
      <c r="M133" s="183" t="s">
        <v>19</v>
      </c>
      <c r="N133" s="184" t="s">
        <v>43</v>
      </c>
      <c r="O133" s="67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130</v>
      </c>
      <c r="AT133" s="187" t="s">
        <v>125</v>
      </c>
      <c r="AU133" s="187" t="s">
        <v>82</v>
      </c>
      <c r="AY133" s="20" t="s">
        <v>122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20" t="s">
        <v>80</v>
      </c>
      <c r="BK133" s="188">
        <f>ROUND(I133*H133,2)</f>
        <v>0</v>
      </c>
      <c r="BL133" s="20" t="s">
        <v>130</v>
      </c>
      <c r="BM133" s="187" t="s">
        <v>184</v>
      </c>
    </row>
    <row r="134" spans="1:65" s="2" customFormat="1" ht="11.25">
      <c r="A134" s="37"/>
      <c r="B134" s="38"/>
      <c r="C134" s="39"/>
      <c r="D134" s="189" t="s">
        <v>132</v>
      </c>
      <c r="E134" s="39"/>
      <c r="F134" s="190" t="s">
        <v>185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132</v>
      </c>
      <c r="AU134" s="20" t="s">
        <v>82</v>
      </c>
    </row>
    <row r="135" spans="1:65" s="13" customFormat="1" ht="11.25">
      <c r="B135" s="194"/>
      <c r="C135" s="195"/>
      <c r="D135" s="196" t="s">
        <v>134</v>
      </c>
      <c r="E135" s="197" t="s">
        <v>19</v>
      </c>
      <c r="F135" s="198" t="s">
        <v>503</v>
      </c>
      <c r="G135" s="195"/>
      <c r="H135" s="197" t="s">
        <v>19</v>
      </c>
      <c r="I135" s="199"/>
      <c r="J135" s="195"/>
      <c r="K135" s="195"/>
      <c r="L135" s="200"/>
      <c r="M135" s="201"/>
      <c r="N135" s="202"/>
      <c r="O135" s="202"/>
      <c r="P135" s="202"/>
      <c r="Q135" s="202"/>
      <c r="R135" s="202"/>
      <c r="S135" s="202"/>
      <c r="T135" s="203"/>
      <c r="AT135" s="204" t="s">
        <v>134</v>
      </c>
      <c r="AU135" s="204" t="s">
        <v>82</v>
      </c>
      <c r="AV135" s="13" t="s">
        <v>80</v>
      </c>
      <c r="AW135" s="13" t="s">
        <v>33</v>
      </c>
      <c r="AX135" s="13" t="s">
        <v>72</v>
      </c>
      <c r="AY135" s="204" t="s">
        <v>122</v>
      </c>
    </row>
    <row r="136" spans="1:65" s="14" customFormat="1" ht="11.25">
      <c r="B136" s="205"/>
      <c r="C136" s="206"/>
      <c r="D136" s="196" t="s">
        <v>134</v>
      </c>
      <c r="E136" s="207" t="s">
        <v>19</v>
      </c>
      <c r="F136" s="208" t="s">
        <v>504</v>
      </c>
      <c r="G136" s="206"/>
      <c r="H136" s="209">
        <v>307.24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134</v>
      </c>
      <c r="AU136" s="215" t="s">
        <v>82</v>
      </c>
      <c r="AV136" s="14" t="s">
        <v>82</v>
      </c>
      <c r="AW136" s="14" t="s">
        <v>33</v>
      </c>
      <c r="AX136" s="14" t="s">
        <v>72</v>
      </c>
      <c r="AY136" s="215" t="s">
        <v>122</v>
      </c>
    </row>
    <row r="137" spans="1:65" s="13" customFormat="1" ht="11.25">
      <c r="B137" s="194"/>
      <c r="C137" s="195"/>
      <c r="D137" s="196" t="s">
        <v>134</v>
      </c>
      <c r="E137" s="197" t="s">
        <v>19</v>
      </c>
      <c r="F137" s="198" t="s">
        <v>177</v>
      </c>
      <c r="G137" s="195"/>
      <c r="H137" s="197" t="s">
        <v>19</v>
      </c>
      <c r="I137" s="199"/>
      <c r="J137" s="195"/>
      <c r="K137" s="195"/>
      <c r="L137" s="200"/>
      <c r="M137" s="201"/>
      <c r="N137" s="202"/>
      <c r="O137" s="202"/>
      <c r="P137" s="202"/>
      <c r="Q137" s="202"/>
      <c r="R137" s="202"/>
      <c r="S137" s="202"/>
      <c r="T137" s="203"/>
      <c r="AT137" s="204" t="s">
        <v>134</v>
      </c>
      <c r="AU137" s="204" t="s">
        <v>82</v>
      </c>
      <c r="AV137" s="13" t="s">
        <v>80</v>
      </c>
      <c r="AW137" s="13" t="s">
        <v>33</v>
      </c>
      <c r="AX137" s="13" t="s">
        <v>72</v>
      </c>
      <c r="AY137" s="204" t="s">
        <v>122</v>
      </c>
    </row>
    <row r="138" spans="1:65" s="14" customFormat="1" ht="11.25">
      <c r="B138" s="205"/>
      <c r="C138" s="206"/>
      <c r="D138" s="196" t="s">
        <v>134</v>
      </c>
      <c r="E138" s="207" t="s">
        <v>19</v>
      </c>
      <c r="F138" s="208" t="s">
        <v>505</v>
      </c>
      <c r="G138" s="206"/>
      <c r="H138" s="209">
        <v>18.38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134</v>
      </c>
      <c r="AU138" s="215" t="s">
        <v>82</v>
      </c>
      <c r="AV138" s="14" t="s">
        <v>82</v>
      </c>
      <c r="AW138" s="14" t="s">
        <v>33</v>
      </c>
      <c r="AX138" s="14" t="s">
        <v>72</v>
      </c>
      <c r="AY138" s="215" t="s">
        <v>122</v>
      </c>
    </row>
    <row r="139" spans="1:65" s="16" customFormat="1" ht="11.25">
      <c r="B139" s="227"/>
      <c r="C139" s="228"/>
      <c r="D139" s="196" t="s">
        <v>134</v>
      </c>
      <c r="E139" s="229" t="s">
        <v>19</v>
      </c>
      <c r="F139" s="230" t="s">
        <v>162</v>
      </c>
      <c r="G139" s="228"/>
      <c r="H139" s="231">
        <v>325.62</v>
      </c>
      <c r="I139" s="232"/>
      <c r="J139" s="228"/>
      <c r="K139" s="228"/>
      <c r="L139" s="233"/>
      <c r="M139" s="234"/>
      <c r="N139" s="235"/>
      <c r="O139" s="235"/>
      <c r="P139" s="235"/>
      <c r="Q139" s="235"/>
      <c r="R139" s="235"/>
      <c r="S139" s="235"/>
      <c r="T139" s="236"/>
      <c r="AT139" s="237" t="s">
        <v>134</v>
      </c>
      <c r="AU139" s="237" t="s">
        <v>82</v>
      </c>
      <c r="AV139" s="16" t="s">
        <v>130</v>
      </c>
      <c r="AW139" s="16" t="s">
        <v>33</v>
      </c>
      <c r="AX139" s="16" t="s">
        <v>80</v>
      </c>
      <c r="AY139" s="237" t="s">
        <v>122</v>
      </c>
    </row>
    <row r="140" spans="1:65" s="2" customFormat="1" ht="16.5" customHeight="1">
      <c r="A140" s="37"/>
      <c r="B140" s="38"/>
      <c r="C140" s="176" t="s">
        <v>123</v>
      </c>
      <c r="D140" s="176" t="s">
        <v>125</v>
      </c>
      <c r="E140" s="177" t="s">
        <v>186</v>
      </c>
      <c r="F140" s="178" t="s">
        <v>187</v>
      </c>
      <c r="G140" s="179" t="s">
        <v>128</v>
      </c>
      <c r="H140" s="180">
        <v>651.24</v>
      </c>
      <c r="I140" s="181"/>
      <c r="J140" s="182">
        <f>ROUND(I140*H140,2)</f>
        <v>0</v>
      </c>
      <c r="K140" s="178" t="s">
        <v>129</v>
      </c>
      <c r="L140" s="42"/>
      <c r="M140" s="183" t="s">
        <v>19</v>
      </c>
      <c r="N140" s="184" t="s">
        <v>43</v>
      </c>
      <c r="O140" s="67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130</v>
      </c>
      <c r="AT140" s="187" t="s">
        <v>125</v>
      </c>
      <c r="AU140" s="187" t="s">
        <v>82</v>
      </c>
      <c r="AY140" s="20" t="s">
        <v>122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20" t="s">
        <v>80</v>
      </c>
      <c r="BK140" s="188">
        <f>ROUND(I140*H140,2)</f>
        <v>0</v>
      </c>
      <c r="BL140" s="20" t="s">
        <v>130</v>
      </c>
      <c r="BM140" s="187" t="s">
        <v>188</v>
      </c>
    </row>
    <row r="141" spans="1:65" s="2" customFormat="1" ht="11.25">
      <c r="A141" s="37"/>
      <c r="B141" s="38"/>
      <c r="C141" s="39"/>
      <c r="D141" s="189" t="s">
        <v>132</v>
      </c>
      <c r="E141" s="39"/>
      <c r="F141" s="190" t="s">
        <v>189</v>
      </c>
      <c r="G141" s="39"/>
      <c r="H141" s="39"/>
      <c r="I141" s="191"/>
      <c r="J141" s="39"/>
      <c r="K141" s="39"/>
      <c r="L141" s="42"/>
      <c r="M141" s="192"/>
      <c r="N141" s="193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132</v>
      </c>
      <c r="AU141" s="20" t="s">
        <v>82</v>
      </c>
    </row>
    <row r="142" spans="1:65" s="14" customFormat="1" ht="11.25">
      <c r="B142" s="205"/>
      <c r="C142" s="206"/>
      <c r="D142" s="196" t="s">
        <v>134</v>
      </c>
      <c r="E142" s="207" t="s">
        <v>19</v>
      </c>
      <c r="F142" s="208" t="s">
        <v>506</v>
      </c>
      <c r="G142" s="206"/>
      <c r="H142" s="209">
        <v>651.24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134</v>
      </c>
      <c r="AU142" s="215" t="s">
        <v>82</v>
      </c>
      <c r="AV142" s="14" t="s">
        <v>82</v>
      </c>
      <c r="AW142" s="14" t="s">
        <v>33</v>
      </c>
      <c r="AX142" s="14" t="s">
        <v>80</v>
      </c>
      <c r="AY142" s="215" t="s">
        <v>122</v>
      </c>
    </row>
    <row r="143" spans="1:65" s="2" customFormat="1" ht="16.5" customHeight="1">
      <c r="A143" s="37"/>
      <c r="B143" s="38"/>
      <c r="C143" s="176" t="s">
        <v>191</v>
      </c>
      <c r="D143" s="176" t="s">
        <v>125</v>
      </c>
      <c r="E143" s="177" t="s">
        <v>192</v>
      </c>
      <c r="F143" s="178" t="s">
        <v>193</v>
      </c>
      <c r="G143" s="179" t="s">
        <v>128</v>
      </c>
      <c r="H143" s="180">
        <v>325.62</v>
      </c>
      <c r="I143" s="181"/>
      <c r="J143" s="182">
        <f>ROUND(I143*H143,2)</f>
        <v>0</v>
      </c>
      <c r="K143" s="178" t="s">
        <v>129</v>
      </c>
      <c r="L143" s="42"/>
      <c r="M143" s="183" t="s">
        <v>19</v>
      </c>
      <c r="N143" s="184" t="s">
        <v>43</v>
      </c>
      <c r="O143" s="67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130</v>
      </c>
      <c r="AT143" s="187" t="s">
        <v>125</v>
      </c>
      <c r="AU143" s="187" t="s">
        <v>82</v>
      </c>
      <c r="AY143" s="20" t="s">
        <v>122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20" t="s">
        <v>80</v>
      </c>
      <c r="BK143" s="188">
        <f>ROUND(I143*H143,2)</f>
        <v>0</v>
      </c>
      <c r="BL143" s="20" t="s">
        <v>130</v>
      </c>
      <c r="BM143" s="187" t="s">
        <v>194</v>
      </c>
    </row>
    <row r="144" spans="1:65" s="2" customFormat="1" ht="11.25">
      <c r="A144" s="37"/>
      <c r="B144" s="38"/>
      <c r="C144" s="39"/>
      <c r="D144" s="189" t="s">
        <v>132</v>
      </c>
      <c r="E144" s="39"/>
      <c r="F144" s="190" t="s">
        <v>195</v>
      </c>
      <c r="G144" s="39"/>
      <c r="H144" s="39"/>
      <c r="I144" s="191"/>
      <c r="J144" s="39"/>
      <c r="K144" s="39"/>
      <c r="L144" s="42"/>
      <c r="M144" s="192"/>
      <c r="N144" s="193"/>
      <c r="O144" s="67"/>
      <c r="P144" s="67"/>
      <c r="Q144" s="67"/>
      <c r="R144" s="67"/>
      <c r="S144" s="67"/>
      <c r="T144" s="68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20" t="s">
        <v>132</v>
      </c>
      <c r="AU144" s="20" t="s">
        <v>82</v>
      </c>
    </row>
    <row r="145" spans="1:65" s="13" customFormat="1" ht="11.25">
      <c r="B145" s="194"/>
      <c r="C145" s="195"/>
      <c r="D145" s="196" t="s">
        <v>134</v>
      </c>
      <c r="E145" s="197" t="s">
        <v>19</v>
      </c>
      <c r="F145" s="198" t="s">
        <v>196</v>
      </c>
      <c r="G145" s="195"/>
      <c r="H145" s="197" t="s">
        <v>19</v>
      </c>
      <c r="I145" s="199"/>
      <c r="J145" s="195"/>
      <c r="K145" s="195"/>
      <c r="L145" s="200"/>
      <c r="M145" s="201"/>
      <c r="N145" s="202"/>
      <c r="O145" s="202"/>
      <c r="P145" s="202"/>
      <c r="Q145" s="202"/>
      <c r="R145" s="202"/>
      <c r="S145" s="202"/>
      <c r="T145" s="203"/>
      <c r="AT145" s="204" t="s">
        <v>134</v>
      </c>
      <c r="AU145" s="204" t="s">
        <v>82</v>
      </c>
      <c r="AV145" s="13" t="s">
        <v>80</v>
      </c>
      <c r="AW145" s="13" t="s">
        <v>33</v>
      </c>
      <c r="AX145" s="13" t="s">
        <v>72</v>
      </c>
      <c r="AY145" s="204" t="s">
        <v>122</v>
      </c>
    </row>
    <row r="146" spans="1:65" s="13" customFormat="1" ht="11.25">
      <c r="B146" s="194"/>
      <c r="C146" s="195"/>
      <c r="D146" s="196" t="s">
        <v>134</v>
      </c>
      <c r="E146" s="197" t="s">
        <v>19</v>
      </c>
      <c r="F146" s="198" t="s">
        <v>503</v>
      </c>
      <c r="G146" s="195"/>
      <c r="H146" s="197" t="s">
        <v>19</v>
      </c>
      <c r="I146" s="199"/>
      <c r="J146" s="195"/>
      <c r="K146" s="195"/>
      <c r="L146" s="200"/>
      <c r="M146" s="201"/>
      <c r="N146" s="202"/>
      <c r="O146" s="202"/>
      <c r="P146" s="202"/>
      <c r="Q146" s="202"/>
      <c r="R146" s="202"/>
      <c r="S146" s="202"/>
      <c r="T146" s="203"/>
      <c r="AT146" s="204" t="s">
        <v>134</v>
      </c>
      <c r="AU146" s="204" t="s">
        <v>82</v>
      </c>
      <c r="AV146" s="13" t="s">
        <v>80</v>
      </c>
      <c r="AW146" s="13" t="s">
        <v>33</v>
      </c>
      <c r="AX146" s="13" t="s">
        <v>72</v>
      </c>
      <c r="AY146" s="204" t="s">
        <v>122</v>
      </c>
    </row>
    <row r="147" spans="1:65" s="14" customFormat="1" ht="11.25">
      <c r="B147" s="205"/>
      <c r="C147" s="206"/>
      <c r="D147" s="196" t="s">
        <v>134</v>
      </c>
      <c r="E147" s="207" t="s">
        <v>19</v>
      </c>
      <c r="F147" s="208" t="s">
        <v>504</v>
      </c>
      <c r="G147" s="206"/>
      <c r="H147" s="209">
        <v>307.24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134</v>
      </c>
      <c r="AU147" s="215" t="s">
        <v>82</v>
      </c>
      <c r="AV147" s="14" t="s">
        <v>82</v>
      </c>
      <c r="AW147" s="14" t="s">
        <v>33</v>
      </c>
      <c r="AX147" s="14" t="s">
        <v>72</v>
      </c>
      <c r="AY147" s="215" t="s">
        <v>122</v>
      </c>
    </row>
    <row r="148" spans="1:65" s="13" customFormat="1" ht="11.25">
      <c r="B148" s="194"/>
      <c r="C148" s="195"/>
      <c r="D148" s="196" t="s">
        <v>134</v>
      </c>
      <c r="E148" s="197" t="s">
        <v>19</v>
      </c>
      <c r="F148" s="198" t="s">
        <v>177</v>
      </c>
      <c r="G148" s="195"/>
      <c r="H148" s="197" t="s">
        <v>19</v>
      </c>
      <c r="I148" s="199"/>
      <c r="J148" s="195"/>
      <c r="K148" s="195"/>
      <c r="L148" s="200"/>
      <c r="M148" s="201"/>
      <c r="N148" s="202"/>
      <c r="O148" s="202"/>
      <c r="P148" s="202"/>
      <c r="Q148" s="202"/>
      <c r="R148" s="202"/>
      <c r="S148" s="202"/>
      <c r="T148" s="203"/>
      <c r="AT148" s="204" t="s">
        <v>134</v>
      </c>
      <c r="AU148" s="204" t="s">
        <v>82</v>
      </c>
      <c r="AV148" s="13" t="s">
        <v>80</v>
      </c>
      <c r="AW148" s="13" t="s">
        <v>33</v>
      </c>
      <c r="AX148" s="13" t="s">
        <v>72</v>
      </c>
      <c r="AY148" s="204" t="s">
        <v>122</v>
      </c>
    </row>
    <row r="149" spans="1:65" s="14" customFormat="1" ht="11.25">
      <c r="B149" s="205"/>
      <c r="C149" s="206"/>
      <c r="D149" s="196" t="s">
        <v>134</v>
      </c>
      <c r="E149" s="207" t="s">
        <v>19</v>
      </c>
      <c r="F149" s="208" t="s">
        <v>505</v>
      </c>
      <c r="G149" s="206"/>
      <c r="H149" s="209">
        <v>18.38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134</v>
      </c>
      <c r="AU149" s="215" t="s">
        <v>82</v>
      </c>
      <c r="AV149" s="14" t="s">
        <v>82</v>
      </c>
      <c r="AW149" s="14" t="s">
        <v>33</v>
      </c>
      <c r="AX149" s="14" t="s">
        <v>72</v>
      </c>
      <c r="AY149" s="215" t="s">
        <v>122</v>
      </c>
    </row>
    <row r="150" spans="1:65" s="16" customFormat="1" ht="11.25">
      <c r="B150" s="227"/>
      <c r="C150" s="228"/>
      <c r="D150" s="196" t="s">
        <v>134</v>
      </c>
      <c r="E150" s="229" t="s">
        <v>19</v>
      </c>
      <c r="F150" s="230" t="s">
        <v>162</v>
      </c>
      <c r="G150" s="228"/>
      <c r="H150" s="231">
        <v>325.62</v>
      </c>
      <c r="I150" s="232"/>
      <c r="J150" s="228"/>
      <c r="K150" s="228"/>
      <c r="L150" s="233"/>
      <c r="M150" s="234"/>
      <c r="N150" s="235"/>
      <c r="O150" s="235"/>
      <c r="P150" s="235"/>
      <c r="Q150" s="235"/>
      <c r="R150" s="235"/>
      <c r="S150" s="235"/>
      <c r="T150" s="236"/>
      <c r="AT150" s="237" t="s">
        <v>134</v>
      </c>
      <c r="AU150" s="237" t="s">
        <v>82</v>
      </c>
      <c r="AV150" s="16" t="s">
        <v>130</v>
      </c>
      <c r="AW150" s="16" t="s">
        <v>33</v>
      </c>
      <c r="AX150" s="16" t="s">
        <v>80</v>
      </c>
      <c r="AY150" s="237" t="s">
        <v>122</v>
      </c>
    </row>
    <row r="151" spans="1:65" s="2" customFormat="1" ht="24.2" customHeight="1">
      <c r="A151" s="37"/>
      <c r="B151" s="38"/>
      <c r="C151" s="176" t="s">
        <v>197</v>
      </c>
      <c r="D151" s="176" t="s">
        <v>125</v>
      </c>
      <c r="E151" s="177" t="s">
        <v>198</v>
      </c>
      <c r="F151" s="178" t="s">
        <v>199</v>
      </c>
      <c r="G151" s="179" t="s">
        <v>128</v>
      </c>
      <c r="H151" s="180">
        <v>454</v>
      </c>
      <c r="I151" s="181"/>
      <c r="J151" s="182">
        <f>ROUND(I151*H151,2)</f>
        <v>0</v>
      </c>
      <c r="K151" s="178" t="s">
        <v>129</v>
      </c>
      <c r="L151" s="42"/>
      <c r="M151" s="183" t="s">
        <v>19</v>
      </c>
      <c r="N151" s="184" t="s">
        <v>43</v>
      </c>
      <c r="O151" s="67"/>
      <c r="P151" s="185">
        <f>O151*H151</f>
        <v>0</v>
      </c>
      <c r="Q151" s="185">
        <v>0</v>
      </c>
      <c r="R151" s="185">
        <f>Q151*H151</f>
        <v>0</v>
      </c>
      <c r="S151" s="185">
        <v>5.0999999999999997E-2</v>
      </c>
      <c r="T151" s="186">
        <f>S151*H151</f>
        <v>23.154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130</v>
      </c>
      <c r="AT151" s="187" t="s">
        <v>125</v>
      </c>
      <c r="AU151" s="187" t="s">
        <v>82</v>
      </c>
      <c r="AY151" s="20" t="s">
        <v>122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20" t="s">
        <v>80</v>
      </c>
      <c r="BK151" s="188">
        <f>ROUND(I151*H151,2)</f>
        <v>0</v>
      </c>
      <c r="BL151" s="20" t="s">
        <v>130</v>
      </c>
      <c r="BM151" s="187" t="s">
        <v>200</v>
      </c>
    </row>
    <row r="152" spans="1:65" s="2" customFormat="1" ht="11.25">
      <c r="A152" s="37"/>
      <c r="B152" s="38"/>
      <c r="C152" s="39"/>
      <c r="D152" s="189" t="s">
        <v>132</v>
      </c>
      <c r="E152" s="39"/>
      <c r="F152" s="190" t="s">
        <v>201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132</v>
      </c>
      <c r="AU152" s="20" t="s">
        <v>82</v>
      </c>
    </row>
    <row r="153" spans="1:65" s="13" customFormat="1" ht="11.25">
      <c r="B153" s="194"/>
      <c r="C153" s="195"/>
      <c r="D153" s="196" t="s">
        <v>134</v>
      </c>
      <c r="E153" s="197" t="s">
        <v>19</v>
      </c>
      <c r="F153" s="198" t="s">
        <v>482</v>
      </c>
      <c r="G153" s="195"/>
      <c r="H153" s="197" t="s">
        <v>19</v>
      </c>
      <c r="I153" s="199"/>
      <c r="J153" s="195"/>
      <c r="K153" s="195"/>
      <c r="L153" s="200"/>
      <c r="M153" s="201"/>
      <c r="N153" s="202"/>
      <c r="O153" s="202"/>
      <c r="P153" s="202"/>
      <c r="Q153" s="202"/>
      <c r="R153" s="202"/>
      <c r="S153" s="202"/>
      <c r="T153" s="203"/>
      <c r="AT153" s="204" t="s">
        <v>134</v>
      </c>
      <c r="AU153" s="204" t="s">
        <v>82</v>
      </c>
      <c r="AV153" s="13" t="s">
        <v>80</v>
      </c>
      <c r="AW153" s="13" t="s">
        <v>33</v>
      </c>
      <c r="AX153" s="13" t="s">
        <v>72</v>
      </c>
      <c r="AY153" s="204" t="s">
        <v>122</v>
      </c>
    </row>
    <row r="154" spans="1:65" s="14" customFormat="1" ht="22.5">
      <c r="B154" s="205"/>
      <c r="C154" s="206"/>
      <c r="D154" s="196" t="s">
        <v>134</v>
      </c>
      <c r="E154" s="207" t="s">
        <v>19</v>
      </c>
      <c r="F154" s="208" t="s">
        <v>483</v>
      </c>
      <c r="G154" s="206"/>
      <c r="H154" s="209">
        <v>137.952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134</v>
      </c>
      <c r="AU154" s="215" t="s">
        <v>82</v>
      </c>
      <c r="AV154" s="14" t="s">
        <v>82</v>
      </c>
      <c r="AW154" s="14" t="s">
        <v>33</v>
      </c>
      <c r="AX154" s="14" t="s">
        <v>72</v>
      </c>
      <c r="AY154" s="215" t="s">
        <v>122</v>
      </c>
    </row>
    <row r="155" spans="1:65" s="14" customFormat="1" ht="22.5">
      <c r="B155" s="205"/>
      <c r="C155" s="206"/>
      <c r="D155" s="196" t="s">
        <v>134</v>
      </c>
      <c r="E155" s="207" t="s">
        <v>19</v>
      </c>
      <c r="F155" s="208" t="s">
        <v>484</v>
      </c>
      <c r="G155" s="206"/>
      <c r="H155" s="209">
        <v>104.688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134</v>
      </c>
      <c r="AU155" s="215" t="s">
        <v>82</v>
      </c>
      <c r="AV155" s="14" t="s">
        <v>82</v>
      </c>
      <c r="AW155" s="14" t="s">
        <v>33</v>
      </c>
      <c r="AX155" s="14" t="s">
        <v>72</v>
      </c>
      <c r="AY155" s="215" t="s">
        <v>122</v>
      </c>
    </row>
    <row r="156" spans="1:65" s="14" customFormat="1" ht="11.25">
      <c r="B156" s="205"/>
      <c r="C156" s="206"/>
      <c r="D156" s="196" t="s">
        <v>134</v>
      </c>
      <c r="E156" s="207" t="s">
        <v>19</v>
      </c>
      <c r="F156" s="208" t="s">
        <v>485</v>
      </c>
      <c r="G156" s="206"/>
      <c r="H156" s="209">
        <v>61.128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134</v>
      </c>
      <c r="AU156" s="215" t="s">
        <v>82</v>
      </c>
      <c r="AV156" s="14" t="s">
        <v>82</v>
      </c>
      <c r="AW156" s="14" t="s">
        <v>33</v>
      </c>
      <c r="AX156" s="14" t="s">
        <v>72</v>
      </c>
      <c r="AY156" s="215" t="s">
        <v>122</v>
      </c>
    </row>
    <row r="157" spans="1:65" s="14" customFormat="1" ht="11.25">
      <c r="B157" s="205"/>
      <c r="C157" s="206"/>
      <c r="D157" s="196" t="s">
        <v>134</v>
      </c>
      <c r="E157" s="207" t="s">
        <v>19</v>
      </c>
      <c r="F157" s="208" t="s">
        <v>486</v>
      </c>
      <c r="G157" s="206"/>
      <c r="H157" s="209">
        <v>92.861999999999995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134</v>
      </c>
      <c r="AU157" s="215" t="s">
        <v>82</v>
      </c>
      <c r="AV157" s="14" t="s">
        <v>82</v>
      </c>
      <c r="AW157" s="14" t="s">
        <v>33</v>
      </c>
      <c r="AX157" s="14" t="s">
        <v>72</v>
      </c>
      <c r="AY157" s="215" t="s">
        <v>122</v>
      </c>
    </row>
    <row r="158" spans="1:65" s="14" customFormat="1" ht="11.25">
      <c r="B158" s="205"/>
      <c r="C158" s="206"/>
      <c r="D158" s="196" t="s">
        <v>134</v>
      </c>
      <c r="E158" s="207" t="s">
        <v>19</v>
      </c>
      <c r="F158" s="208" t="s">
        <v>141</v>
      </c>
      <c r="G158" s="206"/>
      <c r="H158" s="209">
        <v>-1.833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134</v>
      </c>
      <c r="AU158" s="215" t="s">
        <v>82</v>
      </c>
      <c r="AV158" s="14" t="s">
        <v>82</v>
      </c>
      <c r="AW158" s="14" t="s">
        <v>33</v>
      </c>
      <c r="AX158" s="14" t="s">
        <v>72</v>
      </c>
      <c r="AY158" s="215" t="s">
        <v>122</v>
      </c>
    </row>
    <row r="159" spans="1:65" s="14" customFormat="1" ht="11.25">
      <c r="B159" s="205"/>
      <c r="C159" s="206"/>
      <c r="D159" s="196" t="s">
        <v>134</v>
      </c>
      <c r="E159" s="207" t="s">
        <v>19</v>
      </c>
      <c r="F159" s="208" t="s">
        <v>487</v>
      </c>
      <c r="G159" s="206"/>
      <c r="H159" s="209">
        <v>-0.94799999999999995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134</v>
      </c>
      <c r="AU159" s="215" t="s">
        <v>82</v>
      </c>
      <c r="AV159" s="14" t="s">
        <v>82</v>
      </c>
      <c r="AW159" s="14" t="s">
        <v>33</v>
      </c>
      <c r="AX159" s="14" t="s">
        <v>72</v>
      </c>
      <c r="AY159" s="215" t="s">
        <v>122</v>
      </c>
    </row>
    <row r="160" spans="1:65" s="14" customFormat="1" ht="11.25">
      <c r="B160" s="205"/>
      <c r="C160" s="206"/>
      <c r="D160" s="196" t="s">
        <v>134</v>
      </c>
      <c r="E160" s="207" t="s">
        <v>19</v>
      </c>
      <c r="F160" s="208" t="s">
        <v>488</v>
      </c>
      <c r="G160" s="206"/>
      <c r="H160" s="209">
        <v>-2.927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134</v>
      </c>
      <c r="AU160" s="215" t="s">
        <v>82</v>
      </c>
      <c r="AV160" s="14" t="s">
        <v>82</v>
      </c>
      <c r="AW160" s="14" t="s">
        <v>33</v>
      </c>
      <c r="AX160" s="14" t="s">
        <v>72</v>
      </c>
      <c r="AY160" s="215" t="s">
        <v>122</v>
      </c>
    </row>
    <row r="161" spans="2:51" s="14" customFormat="1" ht="11.25">
      <c r="B161" s="205"/>
      <c r="C161" s="206"/>
      <c r="D161" s="196" t="s">
        <v>134</v>
      </c>
      <c r="E161" s="207" t="s">
        <v>19</v>
      </c>
      <c r="F161" s="208" t="s">
        <v>489</v>
      </c>
      <c r="G161" s="206"/>
      <c r="H161" s="209">
        <v>-1.6240000000000001</v>
      </c>
      <c r="I161" s="210"/>
      <c r="J161" s="206"/>
      <c r="K161" s="206"/>
      <c r="L161" s="211"/>
      <c r="M161" s="212"/>
      <c r="N161" s="213"/>
      <c r="O161" s="213"/>
      <c r="P161" s="213"/>
      <c r="Q161" s="213"/>
      <c r="R161" s="213"/>
      <c r="S161" s="213"/>
      <c r="T161" s="214"/>
      <c r="AT161" s="215" t="s">
        <v>134</v>
      </c>
      <c r="AU161" s="215" t="s">
        <v>82</v>
      </c>
      <c r="AV161" s="14" t="s">
        <v>82</v>
      </c>
      <c r="AW161" s="14" t="s">
        <v>33</v>
      </c>
      <c r="AX161" s="14" t="s">
        <v>72</v>
      </c>
      <c r="AY161" s="215" t="s">
        <v>122</v>
      </c>
    </row>
    <row r="162" spans="2:51" s="14" customFormat="1" ht="11.25">
      <c r="B162" s="205"/>
      <c r="C162" s="206"/>
      <c r="D162" s="196" t="s">
        <v>134</v>
      </c>
      <c r="E162" s="207" t="s">
        <v>19</v>
      </c>
      <c r="F162" s="208" t="s">
        <v>490</v>
      </c>
      <c r="G162" s="206"/>
      <c r="H162" s="209">
        <v>-1.02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134</v>
      </c>
      <c r="AU162" s="215" t="s">
        <v>82</v>
      </c>
      <c r="AV162" s="14" t="s">
        <v>82</v>
      </c>
      <c r="AW162" s="14" t="s">
        <v>33</v>
      </c>
      <c r="AX162" s="14" t="s">
        <v>72</v>
      </c>
      <c r="AY162" s="215" t="s">
        <v>122</v>
      </c>
    </row>
    <row r="163" spans="2:51" s="14" customFormat="1" ht="11.25">
      <c r="B163" s="205"/>
      <c r="C163" s="206"/>
      <c r="D163" s="196" t="s">
        <v>134</v>
      </c>
      <c r="E163" s="207" t="s">
        <v>19</v>
      </c>
      <c r="F163" s="208" t="s">
        <v>491</v>
      </c>
      <c r="G163" s="206"/>
      <c r="H163" s="209">
        <v>-1.992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134</v>
      </c>
      <c r="AU163" s="215" t="s">
        <v>82</v>
      </c>
      <c r="AV163" s="14" t="s">
        <v>82</v>
      </c>
      <c r="AW163" s="14" t="s">
        <v>33</v>
      </c>
      <c r="AX163" s="14" t="s">
        <v>72</v>
      </c>
      <c r="AY163" s="215" t="s">
        <v>122</v>
      </c>
    </row>
    <row r="164" spans="2:51" s="14" customFormat="1" ht="11.25">
      <c r="B164" s="205"/>
      <c r="C164" s="206"/>
      <c r="D164" s="196" t="s">
        <v>134</v>
      </c>
      <c r="E164" s="207" t="s">
        <v>19</v>
      </c>
      <c r="F164" s="208" t="s">
        <v>492</v>
      </c>
      <c r="G164" s="206"/>
      <c r="H164" s="209">
        <v>0.75800000000000001</v>
      </c>
      <c r="I164" s="210"/>
      <c r="J164" s="206"/>
      <c r="K164" s="206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134</v>
      </c>
      <c r="AU164" s="215" t="s">
        <v>82</v>
      </c>
      <c r="AV164" s="14" t="s">
        <v>82</v>
      </c>
      <c r="AW164" s="14" t="s">
        <v>33</v>
      </c>
      <c r="AX164" s="14" t="s">
        <v>72</v>
      </c>
      <c r="AY164" s="215" t="s">
        <v>122</v>
      </c>
    </row>
    <row r="165" spans="2:51" s="14" customFormat="1" ht="11.25">
      <c r="B165" s="205"/>
      <c r="C165" s="206"/>
      <c r="D165" s="196" t="s">
        <v>134</v>
      </c>
      <c r="E165" s="207" t="s">
        <v>19</v>
      </c>
      <c r="F165" s="208" t="s">
        <v>493</v>
      </c>
      <c r="G165" s="206"/>
      <c r="H165" s="209">
        <v>0.85299999999999998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134</v>
      </c>
      <c r="AU165" s="215" t="s">
        <v>82</v>
      </c>
      <c r="AV165" s="14" t="s">
        <v>82</v>
      </c>
      <c r="AW165" s="14" t="s">
        <v>33</v>
      </c>
      <c r="AX165" s="14" t="s">
        <v>72</v>
      </c>
      <c r="AY165" s="215" t="s">
        <v>122</v>
      </c>
    </row>
    <row r="166" spans="2:51" s="14" customFormat="1" ht="11.25">
      <c r="B166" s="205"/>
      <c r="C166" s="206"/>
      <c r="D166" s="196" t="s">
        <v>134</v>
      </c>
      <c r="E166" s="207" t="s">
        <v>19</v>
      </c>
      <c r="F166" s="208" t="s">
        <v>494</v>
      </c>
      <c r="G166" s="206"/>
      <c r="H166" s="209">
        <v>0.26200000000000001</v>
      </c>
      <c r="I166" s="210"/>
      <c r="J166" s="206"/>
      <c r="K166" s="206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134</v>
      </c>
      <c r="AU166" s="215" t="s">
        <v>82</v>
      </c>
      <c r="AV166" s="14" t="s">
        <v>82</v>
      </c>
      <c r="AW166" s="14" t="s">
        <v>33</v>
      </c>
      <c r="AX166" s="14" t="s">
        <v>72</v>
      </c>
      <c r="AY166" s="215" t="s">
        <v>122</v>
      </c>
    </row>
    <row r="167" spans="2:51" s="14" customFormat="1" ht="11.25">
      <c r="B167" s="205"/>
      <c r="C167" s="206"/>
      <c r="D167" s="196" t="s">
        <v>134</v>
      </c>
      <c r="E167" s="207" t="s">
        <v>19</v>
      </c>
      <c r="F167" s="208" t="s">
        <v>495</v>
      </c>
      <c r="G167" s="206"/>
      <c r="H167" s="209">
        <v>0.45400000000000001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134</v>
      </c>
      <c r="AU167" s="215" t="s">
        <v>82</v>
      </c>
      <c r="AV167" s="14" t="s">
        <v>82</v>
      </c>
      <c r="AW167" s="14" t="s">
        <v>33</v>
      </c>
      <c r="AX167" s="14" t="s">
        <v>72</v>
      </c>
      <c r="AY167" s="215" t="s">
        <v>122</v>
      </c>
    </row>
    <row r="168" spans="2:51" s="14" customFormat="1" ht="11.25">
      <c r="B168" s="205"/>
      <c r="C168" s="206"/>
      <c r="D168" s="196" t="s">
        <v>134</v>
      </c>
      <c r="E168" s="207" t="s">
        <v>19</v>
      </c>
      <c r="F168" s="208" t="s">
        <v>496</v>
      </c>
      <c r="G168" s="206"/>
      <c r="H168" s="209">
        <v>0.221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134</v>
      </c>
      <c r="AU168" s="215" t="s">
        <v>82</v>
      </c>
      <c r="AV168" s="14" t="s">
        <v>82</v>
      </c>
      <c r="AW168" s="14" t="s">
        <v>33</v>
      </c>
      <c r="AX168" s="14" t="s">
        <v>72</v>
      </c>
      <c r="AY168" s="215" t="s">
        <v>122</v>
      </c>
    </row>
    <row r="169" spans="2:51" s="14" customFormat="1" ht="11.25">
      <c r="B169" s="205"/>
      <c r="C169" s="206"/>
      <c r="D169" s="196" t="s">
        <v>134</v>
      </c>
      <c r="E169" s="207" t="s">
        <v>19</v>
      </c>
      <c r="F169" s="208" t="s">
        <v>497</v>
      </c>
      <c r="G169" s="206"/>
      <c r="H169" s="209">
        <v>0.28199999999999997</v>
      </c>
      <c r="I169" s="210"/>
      <c r="J169" s="206"/>
      <c r="K169" s="206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134</v>
      </c>
      <c r="AU169" s="215" t="s">
        <v>82</v>
      </c>
      <c r="AV169" s="14" t="s">
        <v>82</v>
      </c>
      <c r="AW169" s="14" t="s">
        <v>33</v>
      </c>
      <c r="AX169" s="14" t="s">
        <v>72</v>
      </c>
      <c r="AY169" s="215" t="s">
        <v>122</v>
      </c>
    </row>
    <row r="170" spans="2:51" s="15" customFormat="1" ht="11.25">
      <c r="B170" s="216"/>
      <c r="C170" s="217"/>
      <c r="D170" s="196" t="s">
        <v>134</v>
      </c>
      <c r="E170" s="218" t="s">
        <v>19</v>
      </c>
      <c r="F170" s="219" t="s">
        <v>152</v>
      </c>
      <c r="G170" s="217"/>
      <c r="H170" s="220">
        <v>389.11599999999993</v>
      </c>
      <c r="I170" s="221"/>
      <c r="J170" s="217"/>
      <c r="K170" s="217"/>
      <c r="L170" s="222"/>
      <c r="M170" s="223"/>
      <c r="N170" s="224"/>
      <c r="O170" s="224"/>
      <c r="P170" s="224"/>
      <c r="Q170" s="224"/>
      <c r="R170" s="224"/>
      <c r="S170" s="224"/>
      <c r="T170" s="225"/>
      <c r="AT170" s="226" t="s">
        <v>134</v>
      </c>
      <c r="AU170" s="226" t="s">
        <v>82</v>
      </c>
      <c r="AV170" s="15" t="s">
        <v>153</v>
      </c>
      <c r="AW170" s="15" t="s">
        <v>33</v>
      </c>
      <c r="AX170" s="15" t="s">
        <v>72</v>
      </c>
      <c r="AY170" s="226" t="s">
        <v>122</v>
      </c>
    </row>
    <row r="171" spans="2:51" s="13" customFormat="1" ht="11.25">
      <c r="B171" s="194"/>
      <c r="C171" s="195"/>
      <c r="D171" s="196" t="s">
        <v>134</v>
      </c>
      <c r="E171" s="197" t="s">
        <v>19</v>
      </c>
      <c r="F171" s="198" t="s">
        <v>154</v>
      </c>
      <c r="G171" s="195"/>
      <c r="H171" s="197" t="s">
        <v>19</v>
      </c>
      <c r="I171" s="199"/>
      <c r="J171" s="195"/>
      <c r="K171" s="195"/>
      <c r="L171" s="200"/>
      <c r="M171" s="201"/>
      <c r="N171" s="202"/>
      <c r="O171" s="202"/>
      <c r="P171" s="202"/>
      <c r="Q171" s="202"/>
      <c r="R171" s="202"/>
      <c r="S171" s="202"/>
      <c r="T171" s="203"/>
      <c r="AT171" s="204" t="s">
        <v>134</v>
      </c>
      <c r="AU171" s="204" t="s">
        <v>82</v>
      </c>
      <c r="AV171" s="13" t="s">
        <v>80</v>
      </c>
      <c r="AW171" s="13" t="s">
        <v>33</v>
      </c>
      <c r="AX171" s="13" t="s">
        <v>72</v>
      </c>
      <c r="AY171" s="204" t="s">
        <v>122</v>
      </c>
    </row>
    <row r="172" spans="2:51" s="14" customFormat="1" ht="11.25">
      <c r="B172" s="205"/>
      <c r="C172" s="206"/>
      <c r="D172" s="196" t="s">
        <v>134</v>
      </c>
      <c r="E172" s="207" t="s">
        <v>19</v>
      </c>
      <c r="F172" s="208" t="s">
        <v>498</v>
      </c>
      <c r="G172" s="206"/>
      <c r="H172" s="209">
        <v>65.591999999999999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134</v>
      </c>
      <c r="AU172" s="215" t="s">
        <v>82</v>
      </c>
      <c r="AV172" s="14" t="s">
        <v>82</v>
      </c>
      <c r="AW172" s="14" t="s">
        <v>33</v>
      </c>
      <c r="AX172" s="14" t="s">
        <v>72</v>
      </c>
      <c r="AY172" s="215" t="s">
        <v>122</v>
      </c>
    </row>
    <row r="173" spans="2:51" s="14" customFormat="1" ht="11.25">
      <c r="B173" s="205"/>
      <c r="C173" s="206"/>
      <c r="D173" s="196" t="s">
        <v>134</v>
      </c>
      <c r="E173" s="207" t="s">
        <v>19</v>
      </c>
      <c r="F173" s="208" t="s">
        <v>499</v>
      </c>
      <c r="G173" s="206"/>
      <c r="H173" s="209">
        <v>-1.22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134</v>
      </c>
      <c r="AU173" s="215" t="s">
        <v>82</v>
      </c>
      <c r="AV173" s="14" t="s">
        <v>82</v>
      </c>
      <c r="AW173" s="14" t="s">
        <v>33</v>
      </c>
      <c r="AX173" s="14" t="s">
        <v>72</v>
      </c>
      <c r="AY173" s="215" t="s">
        <v>122</v>
      </c>
    </row>
    <row r="174" spans="2:51" s="14" customFormat="1" ht="11.25">
      <c r="B174" s="205"/>
      <c r="C174" s="206"/>
      <c r="D174" s="196" t="s">
        <v>134</v>
      </c>
      <c r="E174" s="207" t="s">
        <v>19</v>
      </c>
      <c r="F174" s="208" t="s">
        <v>500</v>
      </c>
      <c r="G174" s="206"/>
      <c r="H174" s="209">
        <v>0.51200000000000001</v>
      </c>
      <c r="I174" s="210"/>
      <c r="J174" s="206"/>
      <c r="K174" s="206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134</v>
      </c>
      <c r="AU174" s="215" t="s">
        <v>82</v>
      </c>
      <c r="AV174" s="14" t="s">
        <v>82</v>
      </c>
      <c r="AW174" s="14" t="s">
        <v>33</v>
      </c>
      <c r="AX174" s="14" t="s">
        <v>72</v>
      </c>
      <c r="AY174" s="215" t="s">
        <v>122</v>
      </c>
    </row>
    <row r="175" spans="2:51" s="15" customFormat="1" ht="11.25">
      <c r="B175" s="216"/>
      <c r="C175" s="217"/>
      <c r="D175" s="196" t="s">
        <v>134</v>
      </c>
      <c r="E175" s="218" t="s">
        <v>19</v>
      </c>
      <c r="F175" s="219" t="s">
        <v>152</v>
      </c>
      <c r="G175" s="217"/>
      <c r="H175" s="220">
        <v>64.884</v>
      </c>
      <c r="I175" s="221"/>
      <c r="J175" s="217"/>
      <c r="K175" s="217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134</v>
      </c>
      <c r="AU175" s="226" t="s">
        <v>82</v>
      </c>
      <c r="AV175" s="15" t="s">
        <v>153</v>
      </c>
      <c r="AW175" s="15" t="s">
        <v>33</v>
      </c>
      <c r="AX175" s="15" t="s">
        <v>72</v>
      </c>
      <c r="AY175" s="226" t="s">
        <v>122</v>
      </c>
    </row>
    <row r="176" spans="2:51" s="16" customFormat="1" ht="11.25">
      <c r="B176" s="227"/>
      <c r="C176" s="228"/>
      <c r="D176" s="196" t="s">
        <v>134</v>
      </c>
      <c r="E176" s="229" t="s">
        <v>19</v>
      </c>
      <c r="F176" s="230" t="s">
        <v>162</v>
      </c>
      <c r="G176" s="228"/>
      <c r="H176" s="231">
        <v>453.99999999999989</v>
      </c>
      <c r="I176" s="232"/>
      <c r="J176" s="228"/>
      <c r="K176" s="228"/>
      <c r="L176" s="233"/>
      <c r="M176" s="234"/>
      <c r="N176" s="235"/>
      <c r="O176" s="235"/>
      <c r="P176" s="235"/>
      <c r="Q176" s="235"/>
      <c r="R176" s="235"/>
      <c r="S176" s="235"/>
      <c r="T176" s="236"/>
      <c r="AT176" s="237" t="s">
        <v>134</v>
      </c>
      <c r="AU176" s="237" t="s">
        <v>82</v>
      </c>
      <c r="AV176" s="16" t="s">
        <v>130</v>
      </c>
      <c r="AW176" s="16" t="s">
        <v>33</v>
      </c>
      <c r="AX176" s="16" t="s">
        <v>80</v>
      </c>
      <c r="AY176" s="237" t="s">
        <v>122</v>
      </c>
    </row>
    <row r="177" spans="1:65" s="2" customFormat="1" ht="21.75" customHeight="1">
      <c r="A177" s="37"/>
      <c r="B177" s="38"/>
      <c r="C177" s="176" t="s">
        <v>179</v>
      </c>
      <c r="D177" s="176" t="s">
        <v>125</v>
      </c>
      <c r="E177" s="177" t="s">
        <v>202</v>
      </c>
      <c r="F177" s="178" t="s">
        <v>203</v>
      </c>
      <c r="G177" s="179" t="s">
        <v>170</v>
      </c>
      <c r="H177" s="180">
        <v>1</v>
      </c>
      <c r="I177" s="181"/>
      <c r="J177" s="182">
        <f>ROUND(I177*H177,2)</f>
        <v>0</v>
      </c>
      <c r="K177" s="178" t="s">
        <v>19</v>
      </c>
      <c r="L177" s="42"/>
      <c r="M177" s="183" t="s">
        <v>19</v>
      </c>
      <c r="N177" s="184" t="s">
        <v>43</v>
      </c>
      <c r="O177" s="67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130</v>
      </c>
      <c r="AT177" s="187" t="s">
        <v>125</v>
      </c>
      <c r="AU177" s="187" t="s">
        <v>82</v>
      </c>
      <c r="AY177" s="20" t="s">
        <v>122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20" t="s">
        <v>80</v>
      </c>
      <c r="BK177" s="188">
        <f>ROUND(I177*H177,2)</f>
        <v>0</v>
      </c>
      <c r="BL177" s="20" t="s">
        <v>130</v>
      </c>
      <c r="BM177" s="187" t="s">
        <v>204</v>
      </c>
    </row>
    <row r="178" spans="1:65" s="2" customFormat="1" ht="21.75" customHeight="1">
      <c r="A178" s="37"/>
      <c r="B178" s="38"/>
      <c r="C178" s="176" t="s">
        <v>205</v>
      </c>
      <c r="D178" s="176" t="s">
        <v>125</v>
      </c>
      <c r="E178" s="177" t="s">
        <v>206</v>
      </c>
      <c r="F178" s="178" t="s">
        <v>207</v>
      </c>
      <c r="G178" s="179" t="s">
        <v>170</v>
      </c>
      <c r="H178" s="180">
        <v>1</v>
      </c>
      <c r="I178" s="181"/>
      <c r="J178" s="182">
        <f>ROUND(I178*H178,2)</f>
        <v>0</v>
      </c>
      <c r="K178" s="178" t="s">
        <v>19</v>
      </c>
      <c r="L178" s="42"/>
      <c r="M178" s="183" t="s">
        <v>19</v>
      </c>
      <c r="N178" s="184" t="s">
        <v>43</v>
      </c>
      <c r="O178" s="67"/>
      <c r="P178" s="185">
        <f>O178*H178</f>
        <v>0</v>
      </c>
      <c r="Q178" s="185">
        <v>0</v>
      </c>
      <c r="R178" s="185">
        <f>Q178*H178</f>
        <v>0</v>
      </c>
      <c r="S178" s="185">
        <v>0</v>
      </c>
      <c r="T178" s="18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7" t="s">
        <v>130</v>
      </c>
      <c r="AT178" s="187" t="s">
        <v>125</v>
      </c>
      <c r="AU178" s="187" t="s">
        <v>82</v>
      </c>
      <c r="AY178" s="20" t="s">
        <v>122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20" t="s">
        <v>80</v>
      </c>
      <c r="BK178" s="188">
        <f>ROUND(I178*H178,2)</f>
        <v>0</v>
      </c>
      <c r="BL178" s="20" t="s">
        <v>130</v>
      </c>
      <c r="BM178" s="187" t="s">
        <v>208</v>
      </c>
    </row>
    <row r="179" spans="1:65" s="2" customFormat="1" ht="24.2" customHeight="1">
      <c r="A179" s="37"/>
      <c r="B179" s="38"/>
      <c r="C179" s="176" t="s">
        <v>209</v>
      </c>
      <c r="D179" s="176" t="s">
        <v>125</v>
      </c>
      <c r="E179" s="177" t="s">
        <v>210</v>
      </c>
      <c r="F179" s="178" t="s">
        <v>211</v>
      </c>
      <c r="G179" s="179" t="s">
        <v>212</v>
      </c>
      <c r="H179" s="180">
        <v>138</v>
      </c>
      <c r="I179" s="181"/>
      <c r="J179" s="182">
        <f>ROUND(I179*H179,2)</f>
        <v>0</v>
      </c>
      <c r="K179" s="178" t="s">
        <v>129</v>
      </c>
      <c r="L179" s="42"/>
      <c r="M179" s="183" t="s">
        <v>19</v>
      </c>
      <c r="N179" s="184" t="s">
        <v>43</v>
      </c>
      <c r="O179" s="67"/>
      <c r="P179" s="185">
        <f>O179*H179</f>
        <v>0</v>
      </c>
      <c r="Q179" s="185">
        <v>4.6800000000000001E-3</v>
      </c>
      <c r="R179" s="185">
        <f>Q179*H179</f>
        <v>0.64583999999999997</v>
      </c>
      <c r="S179" s="185">
        <v>0</v>
      </c>
      <c r="T179" s="18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7" t="s">
        <v>130</v>
      </c>
      <c r="AT179" s="187" t="s">
        <v>125</v>
      </c>
      <c r="AU179" s="187" t="s">
        <v>82</v>
      </c>
      <c r="AY179" s="20" t="s">
        <v>122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20" t="s">
        <v>80</v>
      </c>
      <c r="BK179" s="188">
        <f>ROUND(I179*H179,2)</f>
        <v>0</v>
      </c>
      <c r="BL179" s="20" t="s">
        <v>130</v>
      </c>
      <c r="BM179" s="187" t="s">
        <v>213</v>
      </c>
    </row>
    <row r="180" spans="1:65" s="2" customFormat="1" ht="11.25">
      <c r="A180" s="37"/>
      <c r="B180" s="38"/>
      <c r="C180" s="39"/>
      <c r="D180" s="189" t="s">
        <v>132</v>
      </c>
      <c r="E180" s="39"/>
      <c r="F180" s="190" t="s">
        <v>214</v>
      </c>
      <c r="G180" s="39"/>
      <c r="H180" s="39"/>
      <c r="I180" s="191"/>
      <c r="J180" s="39"/>
      <c r="K180" s="39"/>
      <c r="L180" s="42"/>
      <c r="M180" s="192"/>
      <c r="N180" s="193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132</v>
      </c>
      <c r="AU180" s="20" t="s">
        <v>82</v>
      </c>
    </row>
    <row r="181" spans="1:65" s="2" customFormat="1" ht="16.5" customHeight="1">
      <c r="A181" s="37"/>
      <c r="B181" s="38"/>
      <c r="C181" s="238" t="s">
        <v>8</v>
      </c>
      <c r="D181" s="238" t="s">
        <v>215</v>
      </c>
      <c r="E181" s="239" t="s">
        <v>216</v>
      </c>
      <c r="F181" s="240" t="s">
        <v>217</v>
      </c>
      <c r="G181" s="241" t="s">
        <v>212</v>
      </c>
      <c r="H181" s="242">
        <v>138</v>
      </c>
      <c r="I181" s="243"/>
      <c r="J181" s="244">
        <f>ROUND(I181*H181,2)</f>
        <v>0</v>
      </c>
      <c r="K181" s="240" t="s">
        <v>19</v>
      </c>
      <c r="L181" s="245"/>
      <c r="M181" s="246" t="s">
        <v>19</v>
      </c>
      <c r="N181" s="247" t="s">
        <v>43</v>
      </c>
      <c r="O181" s="67"/>
      <c r="P181" s="185">
        <f>O181*H181</f>
        <v>0</v>
      </c>
      <c r="Q181" s="185">
        <v>9.3000000000000005E-4</v>
      </c>
      <c r="R181" s="185">
        <f>Q181*H181</f>
        <v>0.12834000000000001</v>
      </c>
      <c r="S181" s="185">
        <v>0</v>
      </c>
      <c r="T181" s="18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197</v>
      </c>
      <c r="AT181" s="187" t="s">
        <v>215</v>
      </c>
      <c r="AU181" s="187" t="s">
        <v>82</v>
      </c>
      <c r="AY181" s="20" t="s">
        <v>122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20" t="s">
        <v>80</v>
      </c>
      <c r="BK181" s="188">
        <f>ROUND(I181*H181,2)</f>
        <v>0</v>
      </c>
      <c r="BL181" s="20" t="s">
        <v>130</v>
      </c>
      <c r="BM181" s="187" t="s">
        <v>218</v>
      </c>
    </row>
    <row r="182" spans="1:65" s="14" customFormat="1" ht="11.25">
      <c r="B182" s="205"/>
      <c r="C182" s="206"/>
      <c r="D182" s="196" t="s">
        <v>134</v>
      </c>
      <c r="E182" s="206"/>
      <c r="F182" s="208" t="s">
        <v>507</v>
      </c>
      <c r="G182" s="206"/>
      <c r="H182" s="209">
        <v>138</v>
      </c>
      <c r="I182" s="210"/>
      <c r="J182" s="206"/>
      <c r="K182" s="206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134</v>
      </c>
      <c r="AU182" s="215" t="s">
        <v>82</v>
      </c>
      <c r="AV182" s="14" t="s">
        <v>82</v>
      </c>
      <c r="AW182" s="14" t="s">
        <v>4</v>
      </c>
      <c r="AX182" s="14" t="s">
        <v>80</v>
      </c>
      <c r="AY182" s="215" t="s">
        <v>122</v>
      </c>
    </row>
    <row r="183" spans="1:65" s="2" customFormat="1" ht="24.2" customHeight="1">
      <c r="A183" s="37"/>
      <c r="B183" s="38"/>
      <c r="C183" s="176" t="s">
        <v>220</v>
      </c>
      <c r="D183" s="176" t="s">
        <v>125</v>
      </c>
      <c r="E183" s="177" t="s">
        <v>221</v>
      </c>
      <c r="F183" s="178" t="s">
        <v>222</v>
      </c>
      <c r="G183" s="179" t="s">
        <v>128</v>
      </c>
      <c r="H183" s="180">
        <v>360.7</v>
      </c>
      <c r="I183" s="181"/>
      <c r="J183" s="182">
        <f>ROUND(I183*H183,2)</f>
        <v>0</v>
      </c>
      <c r="K183" s="178" t="s">
        <v>129</v>
      </c>
      <c r="L183" s="42"/>
      <c r="M183" s="183" t="s">
        <v>19</v>
      </c>
      <c r="N183" s="184" t="s">
        <v>43</v>
      </c>
      <c r="O183" s="67"/>
      <c r="P183" s="185">
        <f>O183*H183</f>
        <v>0</v>
      </c>
      <c r="Q183" s="185">
        <v>4.0000000000000003E-5</v>
      </c>
      <c r="R183" s="185">
        <f>Q183*H183</f>
        <v>1.4428000000000002E-2</v>
      </c>
      <c r="S183" s="185">
        <v>0</v>
      </c>
      <c r="T183" s="18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130</v>
      </c>
      <c r="AT183" s="187" t="s">
        <v>125</v>
      </c>
      <c r="AU183" s="187" t="s">
        <v>82</v>
      </c>
      <c r="AY183" s="20" t="s">
        <v>122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20" t="s">
        <v>80</v>
      </c>
      <c r="BK183" s="188">
        <f>ROUND(I183*H183,2)</f>
        <v>0</v>
      </c>
      <c r="BL183" s="20" t="s">
        <v>130</v>
      </c>
      <c r="BM183" s="187" t="s">
        <v>223</v>
      </c>
    </row>
    <row r="184" spans="1:65" s="2" customFormat="1" ht="11.25">
      <c r="A184" s="37"/>
      <c r="B184" s="38"/>
      <c r="C184" s="39"/>
      <c r="D184" s="189" t="s">
        <v>132</v>
      </c>
      <c r="E184" s="39"/>
      <c r="F184" s="190" t="s">
        <v>224</v>
      </c>
      <c r="G184" s="39"/>
      <c r="H184" s="39"/>
      <c r="I184" s="191"/>
      <c r="J184" s="39"/>
      <c r="K184" s="39"/>
      <c r="L184" s="42"/>
      <c r="M184" s="192"/>
      <c r="N184" s="193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132</v>
      </c>
      <c r="AU184" s="20" t="s">
        <v>82</v>
      </c>
    </row>
    <row r="185" spans="1:65" s="13" customFormat="1" ht="11.25">
      <c r="B185" s="194"/>
      <c r="C185" s="195"/>
      <c r="D185" s="196" t="s">
        <v>134</v>
      </c>
      <c r="E185" s="197" t="s">
        <v>19</v>
      </c>
      <c r="F185" s="198" t="s">
        <v>503</v>
      </c>
      <c r="G185" s="195"/>
      <c r="H185" s="197" t="s">
        <v>19</v>
      </c>
      <c r="I185" s="199"/>
      <c r="J185" s="195"/>
      <c r="K185" s="195"/>
      <c r="L185" s="200"/>
      <c r="M185" s="201"/>
      <c r="N185" s="202"/>
      <c r="O185" s="202"/>
      <c r="P185" s="202"/>
      <c r="Q185" s="202"/>
      <c r="R185" s="202"/>
      <c r="S185" s="202"/>
      <c r="T185" s="203"/>
      <c r="AT185" s="204" t="s">
        <v>134</v>
      </c>
      <c r="AU185" s="204" t="s">
        <v>82</v>
      </c>
      <c r="AV185" s="13" t="s">
        <v>80</v>
      </c>
      <c r="AW185" s="13" t="s">
        <v>33</v>
      </c>
      <c r="AX185" s="13" t="s">
        <v>72</v>
      </c>
      <c r="AY185" s="204" t="s">
        <v>122</v>
      </c>
    </row>
    <row r="186" spans="1:65" s="14" customFormat="1" ht="11.25">
      <c r="B186" s="205"/>
      <c r="C186" s="206"/>
      <c r="D186" s="196" t="s">
        <v>134</v>
      </c>
      <c r="E186" s="207" t="s">
        <v>19</v>
      </c>
      <c r="F186" s="208" t="s">
        <v>504</v>
      </c>
      <c r="G186" s="206"/>
      <c r="H186" s="209">
        <v>307.24</v>
      </c>
      <c r="I186" s="210"/>
      <c r="J186" s="206"/>
      <c r="K186" s="206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134</v>
      </c>
      <c r="AU186" s="215" t="s">
        <v>82</v>
      </c>
      <c r="AV186" s="14" t="s">
        <v>82</v>
      </c>
      <c r="AW186" s="14" t="s">
        <v>33</v>
      </c>
      <c r="AX186" s="14" t="s">
        <v>72</v>
      </c>
      <c r="AY186" s="215" t="s">
        <v>122</v>
      </c>
    </row>
    <row r="187" spans="1:65" s="13" customFormat="1" ht="11.25">
      <c r="B187" s="194"/>
      <c r="C187" s="195"/>
      <c r="D187" s="196" t="s">
        <v>134</v>
      </c>
      <c r="E187" s="197" t="s">
        <v>19</v>
      </c>
      <c r="F187" s="198" t="s">
        <v>225</v>
      </c>
      <c r="G187" s="195"/>
      <c r="H187" s="197" t="s">
        <v>19</v>
      </c>
      <c r="I187" s="199"/>
      <c r="J187" s="195"/>
      <c r="K187" s="195"/>
      <c r="L187" s="200"/>
      <c r="M187" s="201"/>
      <c r="N187" s="202"/>
      <c r="O187" s="202"/>
      <c r="P187" s="202"/>
      <c r="Q187" s="202"/>
      <c r="R187" s="202"/>
      <c r="S187" s="202"/>
      <c r="T187" s="203"/>
      <c r="AT187" s="204" t="s">
        <v>134</v>
      </c>
      <c r="AU187" s="204" t="s">
        <v>82</v>
      </c>
      <c r="AV187" s="13" t="s">
        <v>80</v>
      </c>
      <c r="AW187" s="13" t="s">
        <v>33</v>
      </c>
      <c r="AX187" s="13" t="s">
        <v>72</v>
      </c>
      <c r="AY187" s="204" t="s">
        <v>122</v>
      </c>
    </row>
    <row r="188" spans="1:65" s="14" customFormat="1" ht="11.25">
      <c r="B188" s="205"/>
      <c r="C188" s="206"/>
      <c r="D188" s="196" t="s">
        <v>134</v>
      </c>
      <c r="E188" s="207" t="s">
        <v>19</v>
      </c>
      <c r="F188" s="208" t="s">
        <v>508</v>
      </c>
      <c r="G188" s="206"/>
      <c r="H188" s="209">
        <v>53.46</v>
      </c>
      <c r="I188" s="210"/>
      <c r="J188" s="206"/>
      <c r="K188" s="206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134</v>
      </c>
      <c r="AU188" s="215" t="s">
        <v>82</v>
      </c>
      <c r="AV188" s="14" t="s">
        <v>82</v>
      </c>
      <c r="AW188" s="14" t="s">
        <v>33</v>
      </c>
      <c r="AX188" s="14" t="s">
        <v>72</v>
      </c>
      <c r="AY188" s="215" t="s">
        <v>122</v>
      </c>
    </row>
    <row r="189" spans="1:65" s="16" customFormat="1" ht="11.25">
      <c r="B189" s="227"/>
      <c r="C189" s="228"/>
      <c r="D189" s="196" t="s">
        <v>134</v>
      </c>
      <c r="E189" s="229" t="s">
        <v>19</v>
      </c>
      <c r="F189" s="230" t="s">
        <v>162</v>
      </c>
      <c r="G189" s="228"/>
      <c r="H189" s="231">
        <v>360.7</v>
      </c>
      <c r="I189" s="232"/>
      <c r="J189" s="228"/>
      <c r="K189" s="228"/>
      <c r="L189" s="233"/>
      <c r="M189" s="234"/>
      <c r="N189" s="235"/>
      <c r="O189" s="235"/>
      <c r="P189" s="235"/>
      <c r="Q189" s="235"/>
      <c r="R189" s="235"/>
      <c r="S189" s="235"/>
      <c r="T189" s="236"/>
      <c r="AT189" s="237" t="s">
        <v>134</v>
      </c>
      <c r="AU189" s="237" t="s">
        <v>82</v>
      </c>
      <c r="AV189" s="16" t="s">
        <v>130</v>
      </c>
      <c r="AW189" s="16" t="s">
        <v>33</v>
      </c>
      <c r="AX189" s="16" t="s">
        <v>80</v>
      </c>
      <c r="AY189" s="237" t="s">
        <v>122</v>
      </c>
    </row>
    <row r="190" spans="1:65" s="12" customFormat="1" ht="22.9" customHeight="1">
      <c r="B190" s="160"/>
      <c r="C190" s="161"/>
      <c r="D190" s="162" t="s">
        <v>71</v>
      </c>
      <c r="E190" s="174" t="s">
        <v>227</v>
      </c>
      <c r="F190" s="174" t="s">
        <v>228</v>
      </c>
      <c r="G190" s="161"/>
      <c r="H190" s="161"/>
      <c r="I190" s="164"/>
      <c r="J190" s="175">
        <f>BK190</f>
        <v>0</v>
      </c>
      <c r="K190" s="161"/>
      <c r="L190" s="166"/>
      <c r="M190" s="167"/>
      <c r="N190" s="168"/>
      <c r="O190" s="168"/>
      <c r="P190" s="169">
        <f>SUM(P191:P212)</f>
        <v>0</v>
      </c>
      <c r="Q190" s="168"/>
      <c r="R190" s="169">
        <f>SUM(R191:R212)</f>
        <v>0</v>
      </c>
      <c r="S190" s="168"/>
      <c r="T190" s="170">
        <f>SUM(T191:T212)</f>
        <v>0</v>
      </c>
      <c r="AR190" s="171" t="s">
        <v>80</v>
      </c>
      <c r="AT190" s="172" t="s">
        <v>71</v>
      </c>
      <c r="AU190" s="172" t="s">
        <v>80</v>
      </c>
      <c r="AY190" s="171" t="s">
        <v>122</v>
      </c>
      <c r="BK190" s="173">
        <f>SUM(BK191:BK212)</f>
        <v>0</v>
      </c>
    </row>
    <row r="191" spans="1:65" s="2" customFormat="1" ht="16.5" customHeight="1">
      <c r="A191" s="37"/>
      <c r="B191" s="38"/>
      <c r="C191" s="176" t="s">
        <v>229</v>
      </c>
      <c r="D191" s="176" t="s">
        <v>125</v>
      </c>
      <c r="E191" s="177" t="s">
        <v>230</v>
      </c>
      <c r="F191" s="178" t="s">
        <v>231</v>
      </c>
      <c r="G191" s="179" t="s">
        <v>232</v>
      </c>
      <c r="H191" s="180">
        <v>58.417999999999999</v>
      </c>
      <c r="I191" s="181"/>
      <c r="J191" s="182">
        <f>ROUND(I191*H191,2)</f>
        <v>0</v>
      </c>
      <c r="K191" s="178" t="s">
        <v>129</v>
      </c>
      <c r="L191" s="42"/>
      <c r="M191" s="183" t="s">
        <v>19</v>
      </c>
      <c r="N191" s="184" t="s">
        <v>43</v>
      </c>
      <c r="O191" s="67"/>
      <c r="P191" s="185">
        <f>O191*H191</f>
        <v>0</v>
      </c>
      <c r="Q191" s="185">
        <v>0</v>
      </c>
      <c r="R191" s="185">
        <f>Q191*H191</f>
        <v>0</v>
      </c>
      <c r="S191" s="185">
        <v>0</v>
      </c>
      <c r="T191" s="18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130</v>
      </c>
      <c r="AT191" s="187" t="s">
        <v>125</v>
      </c>
      <c r="AU191" s="187" t="s">
        <v>82</v>
      </c>
      <c r="AY191" s="20" t="s">
        <v>122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20" t="s">
        <v>80</v>
      </c>
      <c r="BK191" s="188">
        <f>ROUND(I191*H191,2)</f>
        <v>0</v>
      </c>
      <c r="BL191" s="20" t="s">
        <v>130</v>
      </c>
      <c r="BM191" s="187" t="s">
        <v>233</v>
      </c>
    </row>
    <row r="192" spans="1:65" s="2" customFormat="1" ht="11.25">
      <c r="A192" s="37"/>
      <c r="B192" s="38"/>
      <c r="C192" s="39"/>
      <c r="D192" s="189" t="s">
        <v>132</v>
      </c>
      <c r="E192" s="39"/>
      <c r="F192" s="190" t="s">
        <v>234</v>
      </c>
      <c r="G192" s="39"/>
      <c r="H192" s="39"/>
      <c r="I192" s="191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20" t="s">
        <v>132</v>
      </c>
      <c r="AU192" s="20" t="s">
        <v>82</v>
      </c>
    </row>
    <row r="193" spans="1:65" s="2" customFormat="1" ht="24.2" customHeight="1">
      <c r="A193" s="37"/>
      <c r="B193" s="38"/>
      <c r="C193" s="176" t="s">
        <v>235</v>
      </c>
      <c r="D193" s="176" t="s">
        <v>125</v>
      </c>
      <c r="E193" s="177" t="s">
        <v>509</v>
      </c>
      <c r="F193" s="178" t="s">
        <v>510</v>
      </c>
      <c r="G193" s="179" t="s">
        <v>232</v>
      </c>
      <c r="H193" s="180">
        <v>58.417999999999999</v>
      </c>
      <c r="I193" s="181"/>
      <c r="J193" s="182">
        <f>ROUND(I193*H193,2)</f>
        <v>0</v>
      </c>
      <c r="K193" s="178" t="s">
        <v>129</v>
      </c>
      <c r="L193" s="42"/>
      <c r="M193" s="183" t="s">
        <v>19</v>
      </c>
      <c r="N193" s="184" t="s">
        <v>43</v>
      </c>
      <c r="O193" s="67"/>
      <c r="P193" s="185">
        <f>O193*H193</f>
        <v>0</v>
      </c>
      <c r="Q193" s="185">
        <v>0</v>
      </c>
      <c r="R193" s="185">
        <f>Q193*H193</f>
        <v>0</v>
      </c>
      <c r="S193" s="185">
        <v>0</v>
      </c>
      <c r="T193" s="18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7" t="s">
        <v>130</v>
      </c>
      <c r="AT193" s="187" t="s">
        <v>125</v>
      </c>
      <c r="AU193" s="187" t="s">
        <v>82</v>
      </c>
      <c r="AY193" s="20" t="s">
        <v>122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20" t="s">
        <v>80</v>
      </c>
      <c r="BK193" s="188">
        <f>ROUND(I193*H193,2)</f>
        <v>0</v>
      </c>
      <c r="BL193" s="20" t="s">
        <v>130</v>
      </c>
      <c r="BM193" s="187" t="s">
        <v>511</v>
      </c>
    </row>
    <row r="194" spans="1:65" s="2" customFormat="1" ht="11.25">
      <c r="A194" s="37"/>
      <c r="B194" s="38"/>
      <c r="C194" s="39"/>
      <c r="D194" s="189" t="s">
        <v>132</v>
      </c>
      <c r="E194" s="39"/>
      <c r="F194" s="190" t="s">
        <v>512</v>
      </c>
      <c r="G194" s="39"/>
      <c r="H194" s="39"/>
      <c r="I194" s="191"/>
      <c r="J194" s="39"/>
      <c r="K194" s="39"/>
      <c r="L194" s="42"/>
      <c r="M194" s="192"/>
      <c r="N194" s="193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132</v>
      </c>
      <c r="AU194" s="20" t="s">
        <v>82</v>
      </c>
    </row>
    <row r="195" spans="1:65" s="2" customFormat="1" ht="37.9" customHeight="1">
      <c r="A195" s="37"/>
      <c r="B195" s="38"/>
      <c r="C195" s="176" t="s">
        <v>240</v>
      </c>
      <c r="D195" s="176" t="s">
        <v>125</v>
      </c>
      <c r="E195" s="177" t="s">
        <v>241</v>
      </c>
      <c r="F195" s="178" t="s">
        <v>242</v>
      </c>
      <c r="G195" s="179" t="s">
        <v>232</v>
      </c>
      <c r="H195" s="180">
        <v>116.836</v>
      </c>
      <c r="I195" s="181"/>
      <c r="J195" s="182">
        <f>ROUND(I195*H195,2)</f>
        <v>0</v>
      </c>
      <c r="K195" s="178" t="s">
        <v>129</v>
      </c>
      <c r="L195" s="42"/>
      <c r="M195" s="183" t="s">
        <v>19</v>
      </c>
      <c r="N195" s="184" t="s">
        <v>43</v>
      </c>
      <c r="O195" s="67"/>
      <c r="P195" s="185">
        <f>O195*H195</f>
        <v>0</v>
      </c>
      <c r="Q195" s="185">
        <v>0</v>
      </c>
      <c r="R195" s="185">
        <f>Q195*H195</f>
        <v>0</v>
      </c>
      <c r="S195" s="185">
        <v>0</v>
      </c>
      <c r="T195" s="18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7" t="s">
        <v>130</v>
      </c>
      <c r="AT195" s="187" t="s">
        <v>125</v>
      </c>
      <c r="AU195" s="187" t="s">
        <v>82</v>
      </c>
      <c r="AY195" s="20" t="s">
        <v>122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20" t="s">
        <v>80</v>
      </c>
      <c r="BK195" s="188">
        <f>ROUND(I195*H195,2)</f>
        <v>0</v>
      </c>
      <c r="BL195" s="20" t="s">
        <v>130</v>
      </c>
      <c r="BM195" s="187" t="s">
        <v>243</v>
      </c>
    </row>
    <row r="196" spans="1:65" s="2" customFormat="1" ht="11.25">
      <c r="A196" s="37"/>
      <c r="B196" s="38"/>
      <c r="C196" s="39"/>
      <c r="D196" s="189" t="s">
        <v>132</v>
      </c>
      <c r="E196" s="39"/>
      <c r="F196" s="190" t="s">
        <v>244</v>
      </c>
      <c r="G196" s="39"/>
      <c r="H196" s="39"/>
      <c r="I196" s="191"/>
      <c r="J196" s="39"/>
      <c r="K196" s="39"/>
      <c r="L196" s="42"/>
      <c r="M196" s="192"/>
      <c r="N196" s="193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132</v>
      </c>
      <c r="AU196" s="20" t="s">
        <v>82</v>
      </c>
    </row>
    <row r="197" spans="1:65" s="14" customFormat="1" ht="11.25">
      <c r="B197" s="205"/>
      <c r="C197" s="206"/>
      <c r="D197" s="196" t="s">
        <v>134</v>
      </c>
      <c r="E197" s="207" t="s">
        <v>19</v>
      </c>
      <c r="F197" s="208" t="s">
        <v>513</v>
      </c>
      <c r="G197" s="206"/>
      <c r="H197" s="209">
        <v>116.836</v>
      </c>
      <c r="I197" s="210"/>
      <c r="J197" s="206"/>
      <c r="K197" s="206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134</v>
      </c>
      <c r="AU197" s="215" t="s">
        <v>82</v>
      </c>
      <c r="AV197" s="14" t="s">
        <v>82</v>
      </c>
      <c r="AW197" s="14" t="s">
        <v>33</v>
      </c>
      <c r="AX197" s="14" t="s">
        <v>80</v>
      </c>
      <c r="AY197" s="215" t="s">
        <v>122</v>
      </c>
    </row>
    <row r="198" spans="1:65" s="2" customFormat="1" ht="21.75" customHeight="1">
      <c r="A198" s="37"/>
      <c r="B198" s="38"/>
      <c r="C198" s="176" t="s">
        <v>246</v>
      </c>
      <c r="D198" s="176" t="s">
        <v>125</v>
      </c>
      <c r="E198" s="177" t="s">
        <v>247</v>
      </c>
      <c r="F198" s="178" t="s">
        <v>248</v>
      </c>
      <c r="G198" s="179" t="s">
        <v>232</v>
      </c>
      <c r="H198" s="180">
        <v>58.417999999999999</v>
      </c>
      <c r="I198" s="181"/>
      <c r="J198" s="182">
        <f>ROUND(I198*H198,2)</f>
        <v>0</v>
      </c>
      <c r="K198" s="178" t="s">
        <v>129</v>
      </c>
      <c r="L198" s="42"/>
      <c r="M198" s="183" t="s">
        <v>19</v>
      </c>
      <c r="N198" s="184" t="s">
        <v>43</v>
      </c>
      <c r="O198" s="67"/>
      <c r="P198" s="185">
        <f>O198*H198</f>
        <v>0</v>
      </c>
      <c r="Q198" s="185">
        <v>0</v>
      </c>
      <c r="R198" s="185">
        <f>Q198*H198</f>
        <v>0</v>
      </c>
      <c r="S198" s="185">
        <v>0</v>
      </c>
      <c r="T198" s="186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7" t="s">
        <v>130</v>
      </c>
      <c r="AT198" s="187" t="s">
        <v>125</v>
      </c>
      <c r="AU198" s="187" t="s">
        <v>82</v>
      </c>
      <c r="AY198" s="20" t="s">
        <v>122</v>
      </c>
      <c r="BE198" s="188">
        <f>IF(N198="základní",J198,0)</f>
        <v>0</v>
      </c>
      <c r="BF198" s="188">
        <f>IF(N198="snížená",J198,0)</f>
        <v>0</v>
      </c>
      <c r="BG198" s="188">
        <f>IF(N198="zákl. přenesená",J198,0)</f>
        <v>0</v>
      </c>
      <c r="BH198" s="188">
        <f>IF(N198="sníž. přenesená",J198,0)</f>
        <v>0</v>
      </c>
      <c r="BI198" s="188">
        <f>IF(N198="nulová",J198,0)</f>
        <v>0</v>
      </c>
      <c r="BJ198" s="20" t="s">
        <v>80</v>
      </c>
      <c r="BK198" s="188">
        <f>ROUND(I198*H198,2)</f>
        <v>0</v>
      </c>
      <c r="BL198" s="20" t="s">
        <v>130</v>
      </c>
      <c r="BM198" s="187" t="s">
        <v>249</v>
      </c>
    </row>
    <row r="199" spans="1:65" s="2" customFormat="1" ht="11.25">
      <c r="A199" s="37"/>
      <c r="B199" s="38"/>
      <c r="C199" s="39"/>
      <c r="D199" s="189" t="s">
        <v>132</v>
      </c>
      <c r="E199" s="39"/>
      <c r="F199" s="190" t="s">
        <v>250</v>
      </c>
      <c r="G199" s="39"/>
      <c r="H199" s="39"/>
      <c r="I199" s="191"/>
      <c r="J199" s="39"/>
      <c r="K199" s="39"/>
      <c r="L199" s="42"/>
      <c r="M199" s="192"/>
      <c r="N199" s="193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20" t="s">
        <v>132</v>
      </c>
      <c r="AU199" s="20" t="s">
        <v>82</v>
      </c>
    </row>
    <row r="200" spans="1:65" s="2" customFormat="1" ht="24.2" customHeight="1">
      <c r="A200" s="37"/>
      <c r="B200" s="38"/>
      <c r="C200" s="176" t="s">
        <v>251</v>
      </c>
      <c r="D200" s="176" t="s">
        <v>125</v>
      </c>
      <c r="E200" s="177" t="s">
        <v>252</v>
      </c>
      <c r="F200" s="178" t="s">
        <v>253</v>
      </c>
      <c r="G200" s="179" t="s">
        <v>232</v>
      </c>
      <c r="H200" s="180">
        <v>392.79199999999997</v>
      </c>
      <c r="I200" s="181"/>
      <c r="J200" s="182">
        <f>ROUND(I200*H200,2)</f>
        <v>0</v>
      </c>
      <c r="K200" s="178" t="s">
        <v>129</v>
      </c>
      <c r="L200" s="42"/>
      <c r="M200" s="183" t="s">
        <v>19</v>
      </c>
      <c r="N200" s="184" t="s">
        <v>43</v>
      </c>
      <c r="O200" s="67"/>
      <c r="P200" s="185">
        <f>O200*H200</f>
        <v>0</v>
      </c>
      <c r="Q200" s="185">
        <v>0</v>
      </c>
      <c r="R200" s="185">
        <f>Q200*H200</f>
        <v>0</v>
      </c>
      <c r="S200" s="185">
        <v>0</v>
      </c>
      <c r="T200" s="18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7" t="s">
        <v>130</v>
      </c>
      <c r="AT200" s="187" t="s">
        <v>125</v>
      </c>
      <c r="AU200" s="187" t="s">
        <v>82</v>
      </c>
      <c r="AY200" s="20" t="s">
        <v>122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20" t="s">
        <v>80</v>
      </c>
      <c r="BK200" s="188">
        <f>ROUND(I200*H200,2)</f>
        <v>0</v>
      </c>
      <c r="BL200" s="20" t="s">
        <v>130</v>
      </c>
      <c r="BM200" s="187" t="s">
        <v>254</v>
      </c>
    </row>
    <row r="201" spans="1:65" s="2" customFormat="1" ht="11.25">
      <c r="A201" s="37"/>
      <c r="B201" s="38"/>
      <c r="C201" s="39"/>
      <c r="D201" s="189" t="s">
        <v>132</v>
      </c>
      <c r="E201" s="39"/>
      <c r="F201" s="190" t="s">
        <v>255</v>
      </c>
      <c r="G201" s="39"/>
      <c r="H201" s="39"/>
      <c r="I201" s="191"/>
      <c r="J201" s="39"/>
      <c r="K201" s="39"/>
      <c r="L201" s="42"/>
      <c r="M201" s="192"/>
      <c r="N201" s="193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132</v>
      </c>
      <c r="AU201" s="20" t="s">
        <v>82</v>
      </c>
    </row>
    <row r="202" spans="1:65" s="13" customFormat="1" ht="11.25">
      <c r="B202" s="194"/>
      <c r="C202" s="195"/>
      <c r="D202" s="196" t="s">
        <v>134</v>
      </c>
      <c r="E202" s="197" t="s">
        <v>19</v>
      </c>
      <c r="F202" s="198" t="s">
        <v>256</v>
      </c>
      <c r="G202" s="195"/>
      <c r="H202" s="197" t="s">
        <v>19</v>
      </c>
      <c r="I202" s="199"/>
      <c r="J202" s="195"/>
      <c r="K202" s="195"/>
      <c r="L202" s="200"/>
      <c r="M202" s="201"/>
      <c r="N202" s="202"/>
      <c r="O202" s="202"/>
      <c r="P202" s="202"/>
      <c r="Q202" s="202"/>
      <c r="R202" s="202"/>
      <c r="S202" s="202"/>
      <c r="T202" s="203"/>
      <c r="AT202" s="204" t="s">
        <v>134</v>
      </c>
      <c r="AU202" s="204" t="s">
        <v>82</v>
      </c>
      <c r="AV202" s="13" t="s">
        <v>80</v>
      </c>
      <c r="AW202" s="13" t="s">
        <v>33</v>
      </c>
      <c r="AX202" s="13" t="s">
        <v>72</v>
      </c>
      <c r="AY202" s="204" t="s">
        <v>122</v>
      </c>
    </row>
    <row r="203" spans="1:65" s="14" customFormat="1" ht="11.25">
      <c r="B203" s="205"/>
      <c r="C203" s="206"/>
      <c r="D203" s="196" t="s">
        <v>134</v>
      </c>
      <c r="E203" s="207" t="s">
        <v>19</v>
      </c>
      <c r="F203" s="208" t="s">
        <v>514</v>
      </c>
      <c r="G203" s="206"/>
      <c r="H203" s="209">
        <v>21.512</v>
      </c>
      <c r="I203" s="210"/>
      <c r="J203" s="206"/>
      <c r="K203" s="206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134</v>
      </c>
      <c r="AU203" s="215" t="s">
        <v>82</v>
      </c>
      <c r="AV203" s="14" t="s">
        <v>82</v>
      </c>
      <c r="AW203" s="14" t="s">
        <v>33</v>
      </c>
      <c r="AX203" s="14" t="s">
        <v>72</v>
      </c>
      <c r="AY203" s="215" t="s">
        <v>122</v>
      </c>
    </row>
    <row r="204" spans="1:65" s="13" customFormat="1" ht="11.25">
      <c r="B204" s="194"/>
      <c r="C204" s="195"/>
      <c r="D204" s="196" t="s">
        <v>134</v>
      </c>
      <c r="E204" s="197" t="s">
        <v>19</v>
      </c>
      <c r="F204" s="198" t="s">
        <v>258</v>
      </c>
      <c r="G204" s="195"/>
      <c r="H204" s="197" t="s">
        <v>19</v>
      </c>
      <c r="I204" s="199"/>
      <c r="J204" s="195"/>
      <c r="K204" s="195"/>
      <c r="L204" s="200"/>
      <c r="M204" s="201"/>
      <c r="N204" s="202"/>
      <c r="O204" s="202"/>
      <c r="P204" s="202"/>
      <c r="Q204" s="202"/>
      <c r="R204" s="202"/>
      <c r="S204" s="202"/>
      <c r="T204" s="203"/>
      <c r="AT204" s="204" t="s">
        <v>134</v>
      </c>
      <c r="AU204" s="204" t="s">
        <v>82</v>
      </c>
      <c r="AV204" s="13" t="s">
        <v>80</v>
      </c>
      <c r="AW204" s="13" t="s">
        <v>33</v>
      </c>
      <c r="AX204" s="13" t="s">
        <v>72</v>
      </c>
      <c r="AY204" s="204" t="s">
        <v>122</v>
      </c>
    </row>
    <row r="205" spans="1:65" s="14" customFormat="1" ht="11.25">
      <c r="B205" s="205"/>
      <c r="C205" s="206"/>
      <c r="D205" s="196" t="s">
        <v>134</v>
      </c>
      <c r="E205" s="207" t="s">
        <v>19</v>
      </c>
      <c r="F205" s="208" t="s">
        <v>515</v>
      </c>
      <c r="G205" s="206"/>
      <c r="H205" s="209">
        <v>371.28</v>
      </c>
      <c r="I205" s="210"/>
      <c r="J205" s="206"/>
      <c r="K205" s="206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134</v>
      </c>
      <c r="AU205" s="215" t="s">
        <v>82</v>
      </c>
      <c r="AV205" s="14" t="s">
        <v>82</v>
      </c>
      <c r="AW205" s="14" t="s">
        <v>33</v>
      </c>
      <c r="AX205" s="14" t="s">
        <v>72</v>
      </c>
      <c r="AY205" s="215" t="s">
        <v>122</v>
      </c>
    </row>
    <row r="206" spans="1:65" s="16" customFormat="1" ht="11.25">
      <c r="B206" s="227"/>
      <c r="C206" s="228"/>
      <c r="D206" s="196" t="s">
        <v>134</v>
      </c>
      <c r="E206" s="229" t="s">
        <v>19</v>
      </c>
      <c r="F206" s="230" t="s">
        <v>162</v>
      </c>
      <c r="G206" s="228"/>
      <c r="H206" s="231">
        <v>392.79199999999997</v>
      </c>
      <c r="I206" s="232"/>
      <c r="J206" s="228"/>
      <c r="K206" s="228"/>
      <c r="L206" s="233"/>
      <c r="M206" s="234"/>
      <c r="N206" s="235"/>
      <c r="O206" s="235"/>
      <c r="P206" s="235"/>
      <c r="Q206" s="235"/>
      <c r="R206" s="235"/>
      <c r="S206" s="235"/>
      <c r="T206" s="236"/>
      <c r="AT206" s="237" t="s">
        <v>134</v>
      </c>
      <c r="AU206" s="237" t="s">
        <v>82</v>
      </c>
      <c r="AV206" s="16" t="s">
        <v>130</v>
      </c>
      <c r="AW206" s="16" t="s">
        <v>33</v>
      </c>
      <c r="AX206" s="16" t="s">
        <v>80</v>
      </c>
      <c r="AY206" s="237" t="s">
        <v>122</v>
      </c>
    </row>
    <row r="207" spans="1:65" s="2" customFormat="1" ht="24.2" customHeight="1">
      <c r="A207" s="37"/>
      <c r="B207" s="38"/>
      <c r="C207" s="176" t="s">
        <v>260</v>
      </c>
      <c r="D207" s="176" t="s">
        <v>125</v>
      </c>
      <c r="E207" s="177" t="s">
        <v>261</v>
      </c>
      <c r="F207" s="178" t="s">
        <v>262</v>
      </c>
      <c r="G207" s="179" t="s">
        <v>232</v>
      </c>
      <c r="H207" s="180">
        <v>5.3780000000000001</v>
      </c>
      <c r="I207" s="181"/>
      <c r="J207" s="182">
        <f>ROUND(I207*H207,2)</f>
        <v>0</v>
      </c>
      <c r="K207" s="178" t="s">
        <v>129</v>
      </c>
      <c r="L207" s="42"/>
      <c r="M207" s="183" t="s">
        <v>19</v>
      </c>
      <c r="N207" s="184" t="s">
        <v>43</v>
      </c>
      <c r="O207" s="67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7" t="s">
        <v>130</v>
      </c>
      <c r="AT207" s="187" t="s">
        <v>125</v>
      </c>
      <c r="AU207" s="187" t="s">
        <v>82</v>
      </c>
      <c r="AY207" s="20" t="s">
        <v>122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20" t="s">
        <v>80</v>
      </c>
      <c r="BK207" s="188">
        <f>ROUND(I207*H207,2)</f>
        <v>0</v>
      </c>
      <c r="BL207" s="20" t="s">
        <v>130</v>
      </c>
      <c r="BM207" s="187" t="s">
        <v>263</v>
      </c>
    </row>
    <row r="208" spans="1:65" s="2" customFormat="1" ht="11.25">
      <c r="A208" s="37"/>
      <c r="B208" s="38"/>
      <c r="C208" s="39"/>
      <c r="D208" s="189" t="s">
        <v>132</v>
      </c>
      <c r="E208" s="39"/>
      <c r="F208" s="190" t="s">
        <v>264</v>
      </c>
      <c r="G208" s="39"/>
      <c r="H208" s="39"/>
      <c r="I208" s="191"/>
      <c r="J208" s="39"/>
      <c r="K208" s="39"/>
      <c r="L208" s="42"/>
      <c r="M208" s="192"/>
      <c r="N208" s="193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132</v>
      </c>
      <c r="AU208" s="20" t="s">
        <v>82</v>
      </c>
    </row>
    <row r="209" spans="1:65" s="2" customFormat="1" ht="24.2" customHeight="1">
      <c r="A209" s="37"/>
      <c r="B209" s="38"/>
      <c r="C209" s="176" t="s">
        <v>265</v>
      </c>
      <c r="D209" s="176" t="s">
        <v>125</v>
      </c>
      <c r="E209" s="177" t="s">
        <v>266</v>
      </c>
      <c r="F209" s="178" t="s">
        <v>267</v>
      </c>
      <c r="G209" s="179" t="s">
        <v>232</v>
      </c>
      <c r="H209" s="180">
        <v>23.154</v>
      </c>
      <c r="I209" s="181"/>
      <c r="J209" s="182">
        <f>ROUND(I209*H209,2)</f>
        <v>0</v>
      </c>
      <c r="K209" s="178" t="s">
        <v>129</v>
      </c>
      <c r="L209" s="42"/>
      <c r="M209" s="183" t="s">
        <v>19</v>
      </c>
      <c r="N209" s="184" t="s">
        <v>43</v>
      </c>
      <c r="O209" s="67"/>
      <c r="P209" s="185">
        <f>O209*H209</f>
        <v>0</v>
      </c>
      <c r="Q209" s="185">
        <v>0</v>
      </c>
      <c r="R209" s="185">
        <f>Q209*H209</f>
        <v>0</v>
      </c>
      <c r="S209" s="185">
        <v>0</v>
      </c>
      <c r="T209" s="186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7" t="s">
        <v>130</v>
      </c>
      <c r="AT209" s="187" t="s">
        <v>125</v>
      </c>
      <c r="AU209" s="187" t="s">
        <v>82</v>
      </c>
      <c r="AY209" s="20" t="s">
        <v>122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20" t="s">
        <v>80</v>
      </c>
      <c r="BK209" s="188">
        <f>ROUND(I209*H209,2)</f>
        <v>0</v>
      </c>
      <c r="BL209" s="20" t="s">
        <v>130</v>
      </c>
      <c r="BM209" s="187" t="s">
        <v>268</v>
      </c>
    </row>
    <row r="210" spans="1:65" s="2" customFormat="1" ht="11.25">
      <c r="A210" s="37"/>
      <c r="B210" s="38"/>
      <c r="C210" s="39"/>
      <c r="D210" s="189" t="s">
        <v>132</v>
      </c>
      <c r="E210" s="39"/>
      <c r="F210" s="190" t="s">
        <v>269</v>
      </c>
      <c r="G210" s="39"/>
      <c r="H210" s="39"/>
      <c r="I210" s="191"/>
      <c r="J210" s="39"/>
      <c r="K210" s="39"/>
      <c r="L210" s="42"/>
      <c r="M210" s="192"/>
      <c r="N210" s="193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20" t="s">
        <v>132</v>
      </c>
      <c r="AU210" s="20" t="s">
        <v>82</v>
      </c>
    </row>
    <row r="211" spans="1:65" s="2" customFormat="1" ht="24.2" customHeight="1">
      <c r="A211" s="37"/>
      <c r="B211" s="38"/>
      <c r="C211" s="176" t="s">
        <v>7</v>
      </c>
      <c r="D211" s="176" t="s">
        <v>125</v>
      </c>
      <c r="E211" s="177" t="s">
        <v>270</v>
      </c>
      <c r="F211" s="178" t="s">
        <v>271</v>
      </c>
      <c r="G211" s="179" t="s">
        <v>232</v>
      </c>
      <c r="H211" s="180">
        <v>29.885999999999999</v>
      </c>
      <c r="I211" s="181"/>
      <c r="J211" s="182">
        <f>ROUND(I211*H211,2)</f>
        <v>0</v>
      </c>
      <c r="K211" s="178" t="s">
        <v>129</v>
      </c>
      <c r="L211" s="42"/>
      <c r="M211" s="183" t="s">
        <v>19</v>
      </c>
      <c r="N211" s="184" t="s">
        <v>43</v>
      </c>
      <c r="O211" s="67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130</v>
      </c>
      <c r="AT211" s="187" t="s">
        <v>125</v>
      </c>
      <c r="AU211" s="187" t="s">
        <v>82</v>
      </c>
      <c r="AY211" s="20" t="s">
        <v>122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20" t="s">
        <v>80</v>
      </c>
      <c r="BK211" s="188">
        <f>ROUND(I211*H211,2)</f>
        <v>0</v>
      </c>
      <c r="BL211" s="20" t="s">
        <v>130</v>
      </c>
      <c r="BM211" s="187" t="s">
        <v>272</v>
      </c>
    </row>
    <row r="212" spans="1:65" s="2" customFormat="1" ht="11.25">
      <c r="A212" s="37"/>
      <c r="B212" s="38"/>
      <c r="C212" s="39"/>
      <c r="D212" s="189" t="s">
        <v>132</v>
      </c>
      <c r="E212" s="39"/>
      <c r="F212" s="190" t="s">
        <v>273</v>
      </c>
      <c r="G212" s="39"/>
      <c r="H212" s="39"/>
      <c r="I212" s="191"/>
      <c r="J212" s="39"/>
      <c r="K212" s="39"/>
      <c r="L212" s="42"/>
      <c r="M212" s="192"/>
      <c r="N212" s="193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132</v>
      </c>
      <c r="AU212" s="20" t="s">
        <v>82</v>
      </c>
    </row>
    <row r="213" spans="1:65" s="12" customFormat="1" ht="22.9" customHeight="1">
      <c r="B213" s="160"/>
      <c r="C213" s="161"/>
      <c r="D213" s="162" t="s">
        <v>71</v>
      </c>
      <c r="E213" s="174" t="s">
        <v>274</v>
      </c>
      <c r="F213" s="174" t="s">
        <v>275</v>
      </c>
      <c r="G213" s="161"/>
      <c r="H213" s="161"/>
      <c r="I213" s="164"/>
      <c r="J213" s="175">
        <f>BK213</f>
        <v>0</v>
      </c>
      <c r="K213" s="161"/>
      <c r="L213" s="166"/>
      <c r="M213" s="167"/>
      <c r="N213" s="168"/>
      <c r="O213" s="168"/>
      <c r="P213" s="169">
        <f>SUM(P214:P215)</f>
        <v>0</v>
      </c>
      <c r="Q213" s="168"/>
      <c r="R213" s="169">
        <f>SUM(R214:R215)</f>
        <v>0</v>
      </c>
      <c r="S213" s="168"/>
      <c r="T213" s="170">
        <f>SUM(T214:T215)</f>
        <v>0</v>
      </c>
      <c r="AR213" s="171" t="s">
        <v>80</v>
      </c>
      <c r="AT213" s="172" t="s">
        <v>71</v>
      </c>
      <c r="AU213" s="172" t="s">
        <v>80</v>
      </c>
      <c r="AY213" s="171" t="s">
        <v>122</v>
      </c>
      <c r="BK213" s="173">
        <f>SUM(BK214:BK215)</f>
        <v>0</v>
      </c>
    </row>
    <row r="214" spans="1:65" s="2" customFormat="1" ht="33" customHeight="1">
      <c r="A214" s="37"/>
      <c r="B214" s="38"/>
      <c r="C214" s="176" t="s">
        <v>276</v>
      </c>
      <c r="D214" s="176" t="s">
        <v>125</v>
      </c>
      <c r="E214" s="177" t="s">
        <v>516</v>
      </c>
      <c r="F214" s="178" t="s">
        <v>517</v>
      </c>
      <c r="G214" s="179" t="s">
        <v>232</v>
      </c>
      <c r="H214" s="180">
        <v>29.856999999999999</v>
      </c>
      <c r="I214" s="181"/>
      <c r="J214" s="182">
        <f>ROUND(I214*H214,2)</f>
        <v>0</v>
      </c>
      <c r="K214" s="178" t="s">
        <v>129</v>
      </c>
      <c r="L214" s="42"/>
      <c r="M214" s="183" t="s">
        <v>19</v>
      </c>
      <c r="N214" s="184" t="s">
        <v>43</v>
      </c>
      <c r="O214" s="67"/>
      <c r="P214" s="185">
        <f>O214*H214</f>
        <v>0</v>
      </c>
      <c r="Q214" s="185">
        <v>0</v>
      </c>
      <c r="R214" s="185">
        <f>Q214*H214</f>
        <v>0</v>
      </c>
      <c r="S214" s="185">
        <v>0</v>
      </c>
      <c r="T214" s="186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7" t="s">
        <v>130</v>
      </c>
      <c r="AT214" s="187" t="s">
        <v>125</v>
      </c>
      <c r="AU214" s="187" t="s">
        <v>82</v>
      </c>
      <c r="AY214" s="20" t="s">
        <v>122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20" t="s">
        <v>80</v>
      </c>
      <c r="BK214" s="188">
        <f>ROUND(I214*H214,2)</f>
        <v>0</v>
      </c>
      <c r="BL214" s="20" t="s">
        <v>130</v>
      </c>
      <c r="BM214" s="187" t="s">
        <v>518</v>
      </c>
    </row>
    <row r="215" spans="1:65" s="2" customFormat="1" ht="11.25">
      <c r="A215" s="37"/>
      <c r="B215" s="38"/>
      <c r="C215" s="39"/>
      <c r="D215" s="189" t="s">
        <v>132</v>
      </c>
      <c r="E215" s="39"/>
      <c r="F215" s="190" t="s">
        <v>519</v>
      </c>
      <c r="G215" s="39"/>
      <c r="H215" s="39"/>
      <c r="I215" s="191"/>
      <c r="J215" s="39"/>
      <c r="K215" s="39"/>
      <c r="L215" s="42"/>
      <c r="M215" s="192"/>
      <c r="N215" s="193"/>
      <c r="O215" s="67"/>
      <c r="P215" s="67"/>
      <c r="Q215" s="67"/>
      <c r="R215" s="67"/>
      <c r="S215" s="67"/>
      <c r="T215" s="68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20" t="s">
        <v>132</v>
      </c>
      <c r="AU215" s="20" t="s">
        <v>82</v>
      </c>
    </row>
    <row r="216" spans="1:65" s="12" customFormat="1" ht="25.9" customHeight="1">
      <c r="B216" s="160"/>
      <c r="C216" s="161"/>
      <c r="D216" s="162" t="s">
        <v>71</v>
      </c>
      <c r="E216" s="163" t="s">
        <v>281</v>
      </c>
      <c r="F216" s="163" t="s">
        <v>282</v>
      </c>
      <c r="G216" s="161"/>
      <c r="H216" s="161"/>
      <c r="I216" s="164"/>
      <c r="J216" s="165">
        <f>BK216</f>
        <v>0</v>
      </c>
      <c r="K216" s="161"/>
      <c r="L216" s="166"/>
      <c r="M216" s="167"/>
      <c r="N216" s="168"/>
      <c r="O216" s="168"/>
      <c r="P216" s="169">
        <f>P217+P224+P228+P230+P268+P288+P327</f>
        <v>0</v>
      </c>
      <c r="Q216" s="168"/>
      <c r="R216" s="169">
        <f>R217+R224+R228+R230+R268+R288+R327</f>
        <v>1.1415921</v>
      </c>
      <c r="S216" s="168"/>
      <c r="T216" s="170">
        <f>T217+T224+T228+T230+T268+T288+T327</f>
        <v>35.264083399999997</v>
      </c>
      <c r="AR216" s="171" t="s">
        <v>82</v>
      </c>
      <c r="AT216" s="172" t="s">
        <v>71</v>
      </c>
      <c r="AU216" s="172" t="s">
        <v>72</v>
      </c>
      <c r="AY216" s="171" t="s">
        <v>122</v>
      </c>
      <c r="BK216" s="173">
        <f>BK217+BK224+BK228+BK230+BK268+BK288+BK327</f>
        <v>0</v>
      </c>
    </row>
    <row r="217" spans="1:65" s="12" customFormat="1" ht="22.9" customHeight="1">
      <c r="B217" s="160"/>
      <c r="C217" s="161"/>
      <c r="D217" s="162" t="s">
        <v>71</v>
      </c>
      <c r="E217" s="174" t="s">
        <v>283</v>
      </c>
      <c r="F217" s="174" t="s">
        <v>284</v>
      </c>
      <c r="G217" s="161"/>
      <c r="H217" s="161"/>
      <c r="I217" s="164"/>
      <c r="J217" s="175">
        <f>BK217</f>
        <v>0</v>
      </c>
      <c r="K217" s="161"/>
      <c r="L217" s="166"/>
      <c r="M217" s="167"/>
      <c r="N217" s="168"/>
      <c r="O217" s="168"/>
      <c r="P217" s="169">
        <f>SUM(P218:P223)</f>
        <v>0</v>
      </c>
      <c r="Q217" s="168"/>
      <c r="R217" s="169">
        <f>SUM(R218:R223)</f>
        <v>0</v>
      </c>
      <c r="S217" s="168"/>
      <c r="T217" s="170">
        <f>SUM(T218:T223)</f>
        <v>0</v>
      </c>
      <c r="AR217" s="171" t="s">
        <v>82</v>
      </c>
      <c r="AT217" s="172" t="s">
        <v>71</v>
      </c>
      <c r="AU217" s="172" t="s">
        <v>80</v>
      </c>
      <c r="AY217" s="171" t="s">
        <v>122</v>
      </c>
      <c r="BK217" s="173">
        <f>SUM(BK218:BK223)</f>
        <v>0</v>
      </c>
    </row>
    <row r="218" spans="1:65" s="2" customFormat="1" ht="16.5" customHeight="1">
      <c r="A218" s="37"/>
      <c r="B218" s="38"/>
      <c r="C218" s="176" t="s">
        <v>285</v>
      </c>
      <c r="D218" s="176" t="s">
        <v>125</v>
      </c>
      <c r="E218" s="177" t="s">
        <v>286</v>
      </c>
      <c r="F218" s="178" t="s">
        <v>287</v>
      </c>
      <c r="G218" s="179" t="s">
        <v>170</v>
      </c>
      <c r="H218" s="180">
        <v>1</v>
      </c>
      <c r="I218" s="181"/>
      <c r="J218" s="182">
        <f>ROUND(I218*H218,2)</f>
        <v>0</v>
      </c>
      <c r="K218" s="178" t="s">
        <v>19</v>
      </c>
      <c r="L218" s="42"/>
      <c r="M218" s="183" t="s">
        <v>19</v>
      </c>
      <c r="N218" s="184" t="s">
        <v>43</v>
      </c>
      <c r="O218" s="67"/>
      <c r="P218" s="185">
        <f>O218*H218</f>
        <v>0</v>
      </c>
      <c r="Q218" s="185">
        <v>0</v>
      </c>
      <c r="R218" s="185">
        <f>Q218*H218</f>
        <v>0</v>
      </c>
      <c r="S218" s="185">
        <v>0</v>
      </c>
      <c r="T218" s="186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7" t="s">
        <v>240</v>
      </c>
      <c r="AT218" s="187" t="s">
        <v>125</v>
      </c>
      <c r="AU218" s="187" t="s">
        <v>82</v>
      </c>
      <c r="AY218" s="20" t="s">
        <v>122</v>
      </c>
      <c r="BE218" s="188">
        <f>IF(N218="základní",J218,0)</f>
        <v>0</v>
      </c>
      <c r="BF218" s="188">
        <f>IF(N218="snížená",J218,0)</f>
        <v>0</v>
      </c>
      <c r="BG218" s="188">
        <f>IF(N218="zákl. přenesená",J218,0)</f>
        <v>0</v>
      </c>
      <c r="BH218" s="188">
        <f>IF(N218="sníž. přenesená",J218,0)</f>
        <v>0</v>
      </c>
      <c r="BI218" s="188">
        <f>IF(N218="nulová",J218,0)</f>
        <v>0</v>
      </c>
      <c r="BJ218" s="20" t="s">
        <v>80</v>
      </c>
      <c r="BK218" s="188">
        <f>ROUND(I218*H218,2)</f>
        <v>0</v>
      </c>
      <c r="BL218" s="20" t="s">
        <v>240</v>
      </c>
      <c r="BM218" s="187" t="s">
        <v>288</v>
      </c>
    </row>
    <row r="219" spans="1:65" s="2" customFormat="1" ht="16.5" customHeight="1">
      <c r="A219" s="37"/>
      <c r="B219" s="38"/>
      <c r="C219" s="176" t="s">
        <v>289</v>
      </c>
      <c r="D219" s="176" t="s">
        <v>125</v>
      </c>
      <c r="E219" s="177" t="s">
        <v>290</v>
      </c>
      <c r="F219" s="178" t="s">
        <v>291</v>
      </c>
      <c r="G219" s="179" t="s">
        <v>212</v>
      </c>
      <c r="H219" s="180">
        <v>12</v>
      </c>
      <c r="I219" s="181"/>
      <c r="J219" s="182">
        <f>ROUND(I219*H219,2)</f>
        <v>0</v>
      </c>
      <c r="K219" s="178" t="s">
        <v>19</v>
      </c>
      <c r="L219" s="42"/>
      <c r="M219" s="183" t="s">
        <v>19</v>
      </c>
      <c r="N219" s="184" t="s">
        <v>43</v>
      </c>
      <c r="O219" s="67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7" t="s">
        <v>240</v>
      </c>
      <c r="AT219" s="187" t="s">
        <v>125</v>
      </c>
      <c r="AU219" s="187" t="s">
        <v>82</v>
      </c>
      <c r="AY219" s="20" t="s">
        <v>122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20" t="s">
        <v>80</v>
      </c>
      <c r="BK219" s="188">
        <f>ROUND(I219*H219,2)</f>
        <v>0</v>
      </c>
      <c r="BL219" s="20" t="s">
        <v>240</v>
      </c>
      <c r="BM219" s="187" t="s">
        <v>292</v>
      </c>
    </row>
    <row r="220" spans="1:65" s="2" customFormat="1" ht="16.5" customHeight="1">
      <c r="A220" s="37"/>
      <c r="B220" s="38"/>
      <c r="C220" s="176" t="s">
        <v>293</v>
      </c>
      <c r="D220" s="176" t="s">
        <v>125</v>
      </c>
      <c r="E220" s="177" t="s">
        <v>294</v>
      </c>
      <c r="F220" s="178" t="s">
        <v>295</v>
      </c>
      <c r="G220" s="179" t="s">
        <v>212</v>
      </c>
      <c r="H220" s="180">
        <v>12</v>
      </c>
      <c r="I220" s="181"/>
      <c r="J220" s="182">
        <f>ROUND(I220*H220,2)</f>
        <v>0</v>
      </c>
      <c r="K220" s="178" t="s">
        <v>19</v>
      </c>
      <c r="L220" s="42"/>
      <c r="M220" s="183" t="s">
        <v>19</v>
      </c>
      <c r="N220" s="184" t="s">
        <v>43</v>
      </c>
      <c r="O220" s="67"/>
      <c r="P220" s="185">
        <f>O220*H220</f>
        <v>0</v>
      </c>
      <c r="Q220" s="185">
        <v>0</v>
      </c>
      <c r="R220" s="185">
        <f>Q220*H220</f>
        <v>0</v>
      </c>
      <c r="S220" s="185">
        <v>0</v>
      </c>
      <c r="T220" s="186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7" t="s">
        <v>240</v>
      </c>
      <c r="AT220" s="187" t="s">
        <v>125</v>
      </c>
      <c r="AU220" s="187" t="s">
        <v>82</v>
      </c>
      <c r="AY220" s="20" t="s">
        <v>122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20" t="s">
        <v>80</v>
      </c>
      <c r="BK220" s="188">
        <f>ROUND(I220*H220,2)</f>
        <v>0</v>
      </c>
      <c r="BL220" s="20" t="s">
        <v>240</v>
      </c>
      <c r="BM220" s="187" t="s">
        <v>296</v>
      </c>
    </row>
    <row r="221" spans="1:65" s="2" customFormat="1" ht="16.5" customHeight="1">
      <c r="A221" s="37"/>
      <c r="B221" s="38"/>
      <c r="C221" s="176" t="s">
        <v>297</v>
      </c>
      <c r="D221" s="176" t="s">
        <v>125</v>
      </c>
      <c r="E221" s="177" t="s">
        <v>298</v>
      </c>
      <c r="F221" s="178" t="s">
        <v>299</v>
      </c>
      <c r="G221" s="179" t="s">
        <v>170</v>
      </c>
      <c r="H221" s="180">
        <v>1</v>
      </c>
      <c r="I221" s="181"/>
      <c r="J221" s="182">
        <f>ROUND(I221*H221,2)</f>
        <v>0</v>
      </c>
      <c r="K221" s="178" t="s">
        <v>19</v>
      </c>
      <c r="L221" s="42"/>
      <c r="M221" s="183" t="s">
        <v>19</v>
      </c>
      <c r="N221" s="184" t="s">
        <v>43</v>
      </c>
      <c r="O221" s="67"/>
      <c r="P221" s="185">
        <f>O221*H221</f>
        <v>0</v>
      </c>
      <c r="Q221" s="185">
        <v>0</v>
      </c>
      <c r="R221" s="185">
        <f>Q221*H221</f>
        <v>0</v>
      </c>
      <c r="S221" s="185">
        <v>0</v>
      </c>
      <c r="T221" s="186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7" t="s">
        <v>240</v>
      </c>
      <c r="AT221" s="187" t="s">
        <v>125</v>
      </c>
      <c r="AU221" s="187" t="s">
        <v>82</v>
      </c>
      <c r="AY221" s="20" t="s">
        <v>122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20" t="s">
        <v>80</v>
      </c>
      <c r="BK221" s="188">
        <f>ROUND(I221*H221,2)</f>
        <v>0</v>
      </c>
      <c r="BL221" s="20" t="s">
        <v>240</v>
      </c>
      <c r="BM221" s="187" t="s">
        <v>300</v>
      </c>
    </row>
    <row r="222" spans="1:65" s="2" customFormat="1" ht="24.2" customHeight="1">
      <c r="A222" s="37"/>
      <c r="B222" s="38"/>
      <c r="C222" s="176" t="s">
        <v>301</v>
      </c>
      <c r="D222" s="176" t="s">
        <v>125</v>
      </c>
      <c r="E222" s="177" t="s">
        <v>520</v>
      </c>
      <c r="F222" s="178" t="s">
        <v>521</v>
      </c>
      <c r="G222" s="179" t="s">
        <v>304</v>
      </c>
      <c r="H222" s="248"/>
      <c r="I222" s="181"/>
      <c r="J222" s="182">
        <f>ROUND(I222*H222,2)</f>
        <v>0</v>
      </c>
      <c r="K222" s="178" t="s">
        <v>129</v>
      </c>
      <c r="L222" s="42"/>
      <c r="M222" s="183" t="s">
        <v>19</v>
      </c>
      <c r="N222" s="184" t="s">
        <v>43</v>
      </c>
      <c r="O222" s="67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7" t="s">
        <v>240</v>
      </c>
      <c r="AT222" s="187" t="s">
        <v>125</v>
      </c>
      <c r="AU222" s="187" t="s">
        <v>82</v>
      </c>
      <c r="AY222" s="20" t="s">
        <v>122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20" t="s">
        <v>80</v>
      </c>
      <c r="BK222" s="188">
        <f>ROUND(I222*H222,2)</f>
        <v>0</v>
      </c>
      <c r="BL222" s="20" t="s">
        <v>240</v>
      </c>
      <c r="BM222" s="187" t="s">
        <v>522</v>
      </c>
    </row>
    <row r="223" spans="1:65" s="2" customFormat="1" ht="11.25">
      <c r="A223" s="37"/>
      <c r="B223" s="38"/>
      <c r="C223" s="39"/>
      <c r="D223" s="189" t="s">
        <v>132</v>
      </c>
      <c r="E223" s="39"/>
      <c r="F223" s="190" t="s">
        <v>523</v>
      </c>
      <c r="G223" s="39"/>
      <c r="H223" s="39"/>
      <c r="I223" s="191"/>
      <c r="J223" s="39"/>
      <c r="K223" s="39"/>
      <c r="L223" s="42"/>
      <c r="M223" s="192"/>
      <c r="N223" s="193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132</v>
      </c>
      <c r="AU223" s="20" t="s">
        <v>82</v>
      </c>
    </row>
    <row r="224" spans="1:65" s="12" customFormat="1" ht="22.9" customHeight="1">
      <c r="B224" s="160"/>
      <c r="C224" s="161"/>
      <c r="D224" s="162" t="s">
        <v>71</v>
      </c>
      <c r="E224" s="174" t="s">
        <v>307</v>
      </c>
      <c r="F224" s="174" t="s">
        <v>308</v>
      </c>
      <c r="G224" s="161"/>
      <c r="H224" s="161"/>
      <c r="I224" s="164"/>
      <c r="J224" s="175">
        <f>BK224</f>
        <v>0</v>
      </c>
      <c r="K224" s="161"/>
      <c r="L224" s="166"/>
      <c r="M224" s="167"/>
      <c r="N224" s="168"/>
      <c r="O224" s="168"/>
      <c r="P224" s="169">
        <f>SUM(P225:P227)</f>
        <v>0</v>
      </c>
      <c r="Q224" s="168"/>
      <c r="R224" s="169">
        <f>SUM(R225:R227)</f>
        <v>0</v>
      </c>
      <c r="S224" s="168"/>
      <c r="T224" s="170">
        <f>SUM(T225:T227)</f>
        <v>0</v>
      </c>
      <c r="AR224" s="171" t="s">
        <v>82</v>
      </c>
      <c r="AT224" s="172" t="s">
        <v>71</v>
      </c>
      <c r="AU224" s="172" t="s">
        <v>80</v>
      </c>
      <c r="AY224" s="171" t="s">
        <v>122</v>
      </c>
      <c r="BK224" s="173">
        <f>SUM(BK225:BK227)</f>
        <v>0</v>
      </c>
    </row>
    <row r="225" spans="1:65" s="2" customFormat="1" ht="21.75" customHeight="1">
      <c r="A225" s="37"/>
      <c r="B225" s="38"/>
      <c r="C225" s="176" t="s">
        <v>309</v>
      </c>
      <c r="D225" s="176" t="s">
        <v>125</v>
      </c>
      <c r="E225" s="177" t="s">
        <v>310</v>
      </c>
      <c r="F225" s="178" t="s">
        <v>311</v>
      </c>
      <c r="G225" s="179" t="s">
        <v>170</v>
      </c>
      <c r="H225" s="180">
        <v>1</v>
      </c>
      <c r="I225" s="181"/>
      <c r="J225" s="182">
        <f>ROUND(I225*H225,2)</f>
        <v>0</v>
      </c>
      <c r="K225" s="178" t="s">
        <v>19</v>
      </c>
      <c r="L225" s="42"/>
      <c r="M225" s="183" t="s">
        <v>19</v>
      </c>
      <c r="N225" s="184" t="s">
        <v>43</v>
      </c>
      <c r="O225" s="67"/>
      <c r="P225" s="185">
        <f>O225*H225</f>
        <v>0</v>
      </c>
      <c r="Q225" s="185">
        <v>0</v>
      </c>
      <c r="R225" s="185">
        <f>Q225*H225</f>
        <v>0</v>
      </c>
      <c r="S225" s="185">
        <v>0</v>
      </c>
      <c r="T225" s="18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7" t="s">
        <v>240</v>
      </c>
      <c r="AT225" s="187" t="s">
        <v>125</v>
      </c>
      <c r="AU225" s="187" t="s">
        <v>82</v>
      </c>
      <c r="AY225" s="20" t="s">
        <v>122</v>
      </c>
      <c r="BE225" s="188">
        <f>IF(N225="základní",J225,0)</f>
        <v>0</v>
      </c>
      <c r="BF225" s="188">
        <f>IF(N225="snížená",J225,0)</f>
        <v>0</v>
      </c>
      <c r="BG225" s="188">
        <f>IF(N225="zákl. přenesená",J225,0)</f>
        <v>0</v>
      </c>
      <c r="BH225" s="188">
        <f>IF(N225="sníž. přenesená",J225,0)</f>
        <v>0</v>
      </c>
      <c r="BI225" s="188">
        <f>IF(N225="nulová",J225,0)</f>
        <v>0</v>
      </c>
      <c r="BJ225" s="20" t="s">
        <v>80</v>
      </c>
      <c r="BK225" s="188">
        <f>ROUND(I225*H225,2)</f>
        <v>0</v>
      </c>
      <c r="BL225" s="20" t="s">
        <v>240</v>
      </c>
      <c r="BM225" s="187" t="s">
        <v>312</v>
      </c>
    </row>
    <row r="226" spans="1:65" s="2" customFormat="1" ht="24.2" customHeight="1">
      <c r="A226" s="37"/>
      <c r="B226" s="38"/>
      <c r="C226" s="176" t="s">
        <v>313</v>
      </c>
      <c r="D226" s="176" t="s">
        <v>125</v>
      </c>
      <c r="E226" s="177" t="s">
        <v>524</v>
      </c>
      <c r="F226" s="178" t="s">
        <v>525</v>
      </c>
      <c r="G226" s="179" t="s">
        <v>304</v>
      </c>
      <c r="H226" s="248"/>
      <c r="I226" s="181"/>
      <c r="J226" s="182">
        <f>ROUND(I226*H226,2)</f>
        <v>0</v>
      </c>
      <c r="K226" s="178" t="s">
        <v>129</v>
      </c>
      <c r="L226" s="42"/>
      <c r="M226" s="183" t="s">
        <v>19</v>
      </c>
      <c r="N226" s="184" t="s">
        <v>43</v>
      </c>
      <c r="O226" s="67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7" t="s">
        <v>240</v>
      </c>
      <c r="AT226" s="187" t="s">
        <v>125</v>
      </c>
      <c r="AU226" s="187" t="s">
        <v>82</v>
      </c>
      <c r="AY226" s="20" t="s">
        <v>122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20" t="s">
        <v>80</v>
      </c>
      <c r="BK226" s="188">
        <f>ROUND(I226*H226,2)</f>
        <v>0</v>
      </c>
      <c r="BL226" s="20" t="s">
        <v>240</v>
      </c>
      <c r="BM226" s="187" t="s">
        <v>526</v>
      </c>
    </row>
    <row r="227" spans="1:65" s="2" customFormat="1" ht="11.25">
      <c r="A227" s="37"/>
      <c r="B227" s="38"/>
      <c r="C227" s="39"/>
      <c r="D227" s="189" t="s">
        <v>132</v>
      </c>
      <c r="E227" s="39"/>
      <c r="F227" s="190" t="s">
        <v>527</v>
      </c>
      <c r="G227" s="39"/>
      <c r="H227" s="39"/>
      <c r="I227" s="191"/>
      <c r="J227" s="39"/>
      <c r="K227" s="39"/>
      <c r="L227" s="42"/>
      <c r="M227" s="192"/>
      <c r="N227" s="193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20" t="s">
        <v>132</v>
      </c>
      <c r="AU227" s="20" t="s">
        <v>82</v>
      </c>
    </row>
    <row r="228" spans="1:65" s="12" customFormat="1" ht="22.9" customHeight="1">
      <c r="B228" s="160"/>
      <c r="C228" s="161"/>
      <c r="D228" s="162" t="s">
        <v>71</v>
      </c>
      <c r="E228" s="174" t="s">
        <v>318</v>
      </c>
      <c r="F228" s="174" t="s">
        <v>319</v>
      </c>
      <c r="G228" s="161"/>
      <c r="H228" s="161"/>
      <c r="I228" s="164"/>
      <c r="J228" s="175">
        <f>BK228</f>
        <v>0</v>
      </c>
      <c r="K228" s="161"/>
      <c r="L228" s="166"/>
      <c r="M228" s="167"/>
      <c r="N228" s="168"/>
      <c r="O228" s="168"/>
      <c r="P228" s="169">
        <f>P229</f>
        <v>0</v>
      </c>
      <c r="Q228" s="168"/>
      <c r="R228" s="169">
        <f>R229</f>
        <v>0</v>
      </c>
      <c r="S228" s="168"/>
      <c r="T228" s="170">
        <f>T229</f>
        <v>0</v>
      </c>
      <c r="AR228" s="171" t="s">
        <v>82</v>
      </c>
      <c r="AT228" s="172" t="s">
        <v>71</v>
      </c>
      <c r="AU228" s="172" t="s">
        <v>80</v>
      </c>
      <c r="AY228" s="171" t="s">
        <v>122</v>
      </c>
      <c r="BK228" s="173">
        <f>BK229</f>
        <v>0</v>
      </c>
    </row>
    <row r="229" spans="1:65" s="2" customFormat="1" ht="16.5" customHeight="1">
      <c r="A229" s="37"/>
      <c r="B229" s="38"/>
      <c r="C229" s="176" t="s">
        <v>320</v>
      </c>
      <c r="D229" s="176" t="s">
        <v>125</v>
      </c>
      <c r="E229" s="177" t="s">
        <v>321</v>
      </c>
      <c r="F229" s="178" t="s">
        <v>322</v>
      </c>
      <c r="G229" s="179" t="s">
        <v>170</v>
      </c>
      <c r="H229" s="180">
        <v>1</v>
      </c>
      <c r="I229" s="181"/>
      <c r="J229" s="182">
        <f>ROUND(I229*H229,2)</f>
        <v>0</v>
      </c>
      <c r="K229" s="178" t="s">
        <v>19</v>
      </c>
      <c r="L229" s="42"/>
      <c r="M229" s="183" t="s">
        <v>19</v>
      </c>
      <c r="N229" s="184" t="s">
        <v>43</v>
      </c>
      <c r="O229" s="67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7" t="s">
        <v>240</v>
      </c>
      <c r="AT229" s="187" t="s">
        <v>125</v>
      </c>
      <c r="AU229" s="187" t="s">
        <v>82</v>
      </c>
      <c r="AY229" s="20" t="s">
        <v>122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20" t="s">
        <v>80</v>
      </c>
      <c r="BK229" s="188">
        <f>ROUND(I229*H229,2)</f>
        <v>0</v>
      </c>
      <c r="BL229" s="20" t="s">
        <v>240</v>
      </c>
      <c r="BM229" s="187" t="s">
        <v>323</v>
      </c>
    </row>
    <row r="230" spans="1:65" s="12" customFormat="1" ht="22.9" customHeight="1">
      <c r="B230" s="160"/>
      <c r="C230" s="161"/>
      <c r="D230" s="162" t="s">
        <v>71</v>
      </c>
      <c r="E230" s="174" t="s">
        <v>324</v>
      </c>
      <c r="F230" s="174" t="s">
        <v>325</v>
      </c>
      <c r="G230" s="161"/>
      <c r="H230" s="161"/>
      <c r="I230" s="164"/>
      <c r="J230" s="175">
        <f>BK230</f>
        <v>0</v>
      </c>
      <c r="K230" s="161"/>
      <c r="L230" s="166"/>
      <c r="M230" s="167"/>
      <c r="N230" s="168"/>
      <c r="O230" s="168"/>
      <c r="P230" s="169">
        <f>SUM(P231:P267)</f>
        <v>0</v>
      </c>
      <c r="Q230" s="168"/>
      <c r="R230" s="169">
        <f>SUM(R231:R267)</f>
        <v>3.9449999999999999E-2</v>
      </c>
      <c r="S230" s="168"/>
      <c r="T230" s="170">
        <f>SUM(T231:T267)</f>
        <v>5.3784038000000001</v>
      </c>
      <c r="AR230" s="171" t="s">
        <v>82</v>
      </c>
      <c r="AT230" s="172" t="s">
        <v>71</v>
      </c>
      <c r="AU230" s="172" t="s">
        <v>80</v>
      </c>
      <c r="AY230" s="171" t="s">
        <v>122</v>
      </c>
      <c r="BK230" s="173">
        <f>SUM(BK231:BK267)</f>
        <v>0</v>
      </c>
    </row>
    <row r="231" spans="1:65" s="2" customFormat="1" ht="16.5" customHeight="1">
      <c r="A231" s="37"/>
      <c r="B231" s="38"/>
      <c r="C231" s="176" t="s">
        <v>326</v>
      </c>
      <c r="D231" s="176" t="s">
        <v>125</v>
      </c>
      <c r="E231" s="177" t="s">
        <v>327</v>
      </c>
      <c r="F231" s="178" t="s">
        <v>328</v>
      </c>
      <c r="G231" s="179" t="s">
        <v>128</v>
      </c>
      <c r="H231" s="180">
        <v>202.31</v>
      </c>
      <c r="I231" s="181"/>
      <c r="J231" s="182">
        <f>ROUND(I231*H231,2)</f>
        <v>0</v>
      </c>
      <c r="K231" s="178" t="s">
        <v>129</v>
      </c>
      <c r="L231" s="42"/>
      <c r="M231" s="183" t="s">
        <v>19</v>
      </c>
      <c r="N231" s="184" t="s">
        <v>43</v>
      </c>
      <c r="O231" s="67"/>
      <c r="P231" s="185">
        <f>O231*H231</f>
        <v>0</v>
      </c>
      <c r="Q231" s="185">
        <v>0</v>
      </c>
      <c r="R231" s="185">
        <f>Q231*H231</f>
        <v>0</v>
      </c>
      <c r="S231" s="185">
        <v>1.098E-2</v>
      </c>
      <c r="T231" s="186">
        <f>S231*H231</f>
        <v>2.2213638000000002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7" t="s">
        <v>240</v>
      </c>
      <c r="AT231" s="187" t="s">
        <v>125</v>
      </c>
      <c r="AU231" s="187" t="s">
        <v>82</v>
      </c>
      <c r="AY231" s="20" t="s">
        <v>122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20" t="s">
        <v>80</v>
      </c>
      <c r="BK231" s="188">
        <f>ROUND(I231*H231,2)</f>
        <v>0</v>
      </c>
      <c r="BL231" s="20" t="s">
        <v>240</v>
      </c>
      <c r="BM231" s="187" t="s">
        <v>329</v>
      </c>
    </row>
    <row r="232" spans="1:65" s="2" customFormat="1" ht="11.25">
      <c r="A232" s="37"/>
      <c r="B232" s="38"/>
      <c r="C232" s="39"/>
      <c r="D232" s="189" t="s">
        <v>132</v>
      </c>
      <c r="E232" s="39"/>
      <c r="F232" s="190" t="s">
        <v>330</v>
      </c>
      <c r="G232" s="39"/>
      <c r="H232" s="39"/>
      <c r="I232" s="191"/>
      <c r="J232" s="39"/>
      <c r="K232" s="39"/>
      <c r="L232" s="42"/>
      <c r="M232" s="192"/>
      <c r="N232" s="193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132</v>
      </c>
      <c r="AU232" s="20" t="s">
        <v>82</v>
      </c>
    </row>
    <row r="233" spans="1:65" s="13" customFormat="1" ht="11.25">
      <c r="B233" s="194"/>
      <c r="C233" s="195"/>
      <c r="D233" s="196" t="s">
        <v>134</v>
      </c>
      <c r="E233" s="197" t="s">
        <v>19</v>
      </c>
      <c r="F233" s="198" t="s">
        <v>84</v>
      </c>
      <c r="G233" s="195"/>
      <c r="H233" s="197" t="s">
        <v>19</v>
      </c>
      <c r="I233" s="199"/>
      <c r="J233" s="195"/>
      <c r="K233" s="195"/>
      <c r="L233" s="200"/>
      <c r="M233" s="201"/>
      <c r="N233" s="202"/>
      <c r="O233" s="202"/>
      <c r="P233" s="202"/>
      <c r="Q233" s="202"/>
      <c r="R233" s="202"/>
      <c r="S233" s="202"/>
      <c r="T233" s="203"/>
      <c r="AT233" s="204" t="s">
        <v>134</v>
      </c>
      <c r="AU233" s="204" t="s">
        <v>82</v>
      </c>
      <c r="AV233" s="13" t="s">
        <v>80</v>
      </c>
      <c r="AW233" s="13" t="s">
        <v>33</v>
      </c>
      <c r="AX233" s="13" t="s">
        <v>72</v>
      </c>
      <c r="AY233" s="204" t="s">
        <v>122</v>
      </c>
    </row>
    <row r="234" spans="1:65" s="14" customFormat="1" ht="22.5">
      <c r="B234" s="205"/>
      <c r="C234" s="206"/>
      <c r="D234" s="196" t="s">
        <v>134</v>
      </c>
      <c r="E234" s="207" t="s">
        <v>19</v>
      </c>
      <c r="F234" s="208" t="s">
        <v>528</v>
      </c>
      <c r="G234" s="206"/>
      <c r="H234" s="209">
        <v>47.627000000000002</v>
      </c>
      <c r="I234" s="210"/>
      <c r="J234" s="206"/>
      <c r="K234" s="206"/>
      <c r="L234" s="211"/>
      <c r="M234" s="212"/>
      <c r="N234" s="213"/>
      <c r="O234" s="213"/>
      <c r="P234" s="213"/>
      <c r="Q234" s="213"/>
      <c r="R234" s="213"/>
      <c r="S234" s="213"/>
      <c r="T234" s="214"/>
      <c r="AT234" s="215" t="s">
        <v>134</v>
      </c>
      <c r="AU234" s="215" t="s">
        <v>82</v>
      </c>
      <c r="AV234" s="14" t="s">
        <v>82</v>
      </c>
      <c r="AW234" s="14" t="s">
        <v>33</v>
      </c>
      <c r="AX234" s="14" t="s">
        <v>72</v>
      </c>
      <c r="AY234" s="215" t="s">
        <v>122</v>
      </c>
    </row>
    <row r="235" spans="1:65" s="14" customFormat="1" ht="22.5">
      <c r="B235" s="205"/>
      <c r="C235" s="206"/>
      <c r="D235" s="196" t="s">
        <v>134</v>
      </c>
      <c r="E235" s="207" t="s">
        <v>19</v>
      </c>
      <c r="F235" s="208" t="s">
        <v>529</v>
      </c>
      <c r="G235" s="206"/>
      <c r="H235" s="209">
        <v>97.382999999999996</v>
      </c>
      <c r="I235" s="210"/>
      <c r="J235" s="206"/>
      <c r="K235" s="206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134</v>
      </c>
      <c r="AU235" s="215" t="s">
        <v>82</v>
      </c>
      <c r="AV235" s="14" t="s">
        <v>82</v>
      </c>
      <c r="AW235" s="14" t="s">
        <v>33</v>
      </c>
      <c r="AX235" s="14" t="s">
        <v>72</v>
      </c>
      <c r="AY235" s="215" t="s">
        <v>122</v>
      </c>
    </row>
    <row r="236" spans="1:65" s="15" customFormat="1" ht="11.25">
      <c r="B236" s="216"/>
      <c r="C236" s="217"/>
      <c r="D236" s="196" t="s">
        <v>134</v>
      </c>
      <c r="E236" s="218" t="s">
        <v>19</v>
      </c>
      <c r="F236" s="219" t="s">
        <v>152</v>
      </c>
      <c r="G236" s="217"/>
      <c r="H236" s="220">
        <v>145.01</v>
      </c>
      <c r="I236" s="221"/>
      <c r="J236" s="217"/>
      <c r="K236" s="217"/>
      <c r="L236" s="222"/>
      <c r="M236" s="223"/>
      <c r="N236" s="224"/>
      <c r="O236" s="224"/>
      <c r="P236" s="224"/>
      <c r="Q236" s="224"/>
      <c r="R236" s="224"/>
      <c r="S236" s="224"/>
      <c r="T236" s="225"/>
      <c r="AT236" s="226" t="s">
        <v>134</v>
      </c>
      <c r="AU236" s="226" t="s">
        <v>82</v>
      </c>
      <c r="AV236" s="15" t="s">
        <v>153</v>
      </c>
      <c r="AW236" s="15" t="s">
        <v>33</v>
      </c>
      <c r="AX236" s="15" t="s">
        <v>72</v>
      </c>
      <c r="AY236" s="226" t="s">
        <v>122</v>
      </c>
    </row>
    <row r="237" spans="1:65" s="13" customFormat="1" ht="11.25">
      <c r="B237" s="194"/>
      <c r="C237" s="195"/>
      <c r="D237" s="196" t="s">
        <v>134</v>
      </c>
      <c r="E237" s="197" t="s">
        <v>19</v>
      </c>
      <c r="F237" s="198" t="s">
        <v>225</v>
      </c>
      <c r="G237" s="195"/>
      <c r="H237" s="197" t="s">
        <v>19</v>
      </c>
      <c r="I237" s="199"/>
      <c r="J237" s="195"/>
      <c r="K237" s="195"/>
      <c r="L237" s="200"/>
      <c r="M237" s="201"/>
      <c r="N237" s="202"/>
      <c r="O237" s="202"/>
      <c r="P237" s="202"/>
      <c r="Q237" s="202"/>
      <c r="R237" s="202"/>
      <c r="S237" s="202"/>
      <c r="T237" s="203"/>
      <c r="AT237" s="204" t="s">
        <v>134</v>
      </c>
      <c r="AU237" s="204" t="s">
        <v>82</v>
      </c>
      <c r="AV237" s="13" t="s">
        <v>80</v>
      </c>
      <c r="AW237" s="13" t="s">
        <v>33</v>
      </c>
      <c r="AX237" s="13" t="s">
        <v>72</v>
      </c>
      <c r="AY237" s="204" t="s">
        <v>122</v>
      </c>
    </row>
    <row r="238" spans="1:65" s="14" customFormat="1" ht="11.25">
      <c r="B238" s="205"/>
      <c r="C238" s="206"/>
      <c r="D238" s="196" t="s">
        <v>134</v>
      </c>
      <c r="E238" s="207" t="s">
        <v>19</v>
      </c>
      <c r="F238" s="208" t="s">
        <v>530</v>
      </c>
      <c r="G238" s="206"/>
      <c r="H238" s="209">
        <v>57.3</v>
      </c>
      <c r="I238" s="210"/>
      <c r="J238" s="206"/>
      <c r="K238" s="206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134</v>
      </c>
      <c r="AU238" s="215" t="s">
        <v>82</v>
      </c>
      <c r="AV238" s="14" t="s">
        <v>82</v>
      </c>
      <c r="AW238" s="14" t="s">
        <v>33</v>
      </c>
      <c r="AX238" s="14" t="s">
        <v>72</v>
      </c>
      <c r="AY238" s="215" t="s">
        <v>122</v>
      </c>
    </row>
    <row r="239" spans="1:65" s="15" customFormat="1" ht="11.25">
      <c r="B239" s="216"/>
      <c r="C239" s="217"/>
      <c r="D239" s="196" t="s">
        <v>134</v>
      </c>
      <c r="E239" s="218" t="s">
        <v>19</v>
      </c>
      <c r="F239" s="219" t="s">
        <v>152</v>
      </c>
      <c r="G239" s="217"/>
      <c r="H239" s="220">
        <v>57.3</v>
      </c>
      <c r="I239" s="221"/>
      <c r="J239" s="217"/>
      <c r="K239" s="217"/>
      <c r="L239" s="222"/>
      <c r="M239" s="223"/>
      <c r="N239" s="224"/>
      <c r="O239" s="224"/>
      <c r="P239" s="224"/>
      <c r="Q239" s="224"/>
      <c r="R239" s="224"/>
      <c r="S239" s="224"/>
      <c r="T239" s="225"/>
      <c r="AT239" s="226" t="s">
        <v>134</v>
      </c>
      <c r="AU239" s="226" t="s">
        <v>82</v>
      </c>
      <c r="AV239" s="15" t="s">
        <v>153</v>
      </c>
      <c r="AW239" s="15" t="s">
        <v>33</v>
      </c>
      <c r="AX239" s="15" t="s">
        <v>72</v>
      </c>
      <c r="AY239" s="226" t="s">
        <v>122</v>
      </c>
    </row>
    <row r="240" spans="1:65" s="16" customFormat="1" ht="11.25">
      <c r="B240" s="227"/>
      <c r="C240" s="228"/>
      <c r="D240" s="196" t="s">
        <v>134</v>
      </c>
      <c r="E240" s="229" t="s">
        <v>19</v>
      </c>
      <c r="F240" s="230" t="s">
        <v>162</v>
      </c>
      <c r="G240" s="228"/>
      <c r="H240" s="231">
        <v>202.31</v>
      </c>
      <c r="I240" s="232"/>
      <c r="J240" s="228"/>
      <c r="K240" s="228"/>
      <c r="L240" s="233"/>
      <c r="M240" s="234"/>
      <c r="N240" s="235"/>
      <c r="O240" s="235"/>
      <c r="P240" s="235"/>
      <c r="Q240" s="235"/>
      <c r="R240" s="235"/>
      <c r="S240" s="235"/>
      <c r="T240" s="236"/>
      <c r="AT240" s="237" t="s">
        <v>134</v>
      </c>
      <c r="AU240" s="237" t="s">
        <v>82</v>
      </c>
      <c r="AV240" s="16" t="s">
        <v>130</v>
      </c>
      <c r="AW240" s="16" t="s">
        <v>33</v>
      </c>
      <c r="AX240" s="16" t="s">
        <v>80</v>
      </c>
      <c r="AY240" s="237" t="s">
        <v>122</v>
      </c>
    </row>
    <row r="241" spans="1:65" s="2" customFormat="1" ht="16.5" customHeight="1">
      <c r="A241" s="37"/>
      <c r="B241" s="38"/>
      <c r="C241" s="176" t="s">
        <v>334</v>
      </c>
      <c r="D241" s="176" t="s">
        <v>125</v>
      </c>
      <c r="E241" s="177" t="s">
        <v>335</v>
      </c>
      <c r="F241" s="178" t="s">
        <v>336</v>
      </c>
      <c r="G241" s="179" t="s">
        <v>128</v>
      </c>
      <c r="H241" s="180">
        <v>202.31</v>
      </c>
      <c r="I241" s="181"/>
      <c r="J241" s="182">
        <f>ROUND(I241*H241,2)</f>
        <v>0</v>
      </c>
      <c r="K241" s="178" t="s">
        <v>129</v>
      </c>
      <c r="L241" s="42"/>
      <c r="M241" s="183" t="s">
        <v>19</v>
      </c>
      <c r="N241" s="184" t="s">
        <v>43</v>
      </c>
      <c r="O241" s="67"/>
      <c r="P241" s="185">
        <f>O241*H241</f>
        <v>0</v>
      </c>
      <c r="Q241" s="185">
        <v>0</v>
      </c>
      <c r="R241" s="185">
        <f>Q241*H241</f>
        <v>0</v>
      </c>
      <c r="S241" s="185">
        <v>8.0000000000000002E-3</v>
      </c>
      <c r="T241" s="186">
        <f>S241*H241</f>
        <v>1.6184800000000001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7" t="s">
        <v>240</v>
      </c>
      <c r="AT241" s="187" t="s">
        <v>125</v>
      </c>
      <c r="AU241" s="187" t="s">
        <v>82</v>
      </c>
      <c r="AY241" s="20" t="s">
        <v>122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20" t="s">
        <v>80</v>
      </c>
      <c r="BK241" s="188">
        <f>ROUND(I241*H241,2)</f>
        <v>0</v>
      </c>
      <c r="BL241" s="20" t="s">
        <v>240</v>
      </c>
      <c r="BM241" s="187" t="s">
        <v>337</v>
      </c>
    </row>
    <row r="242" spans="1:65" s="2" customFormat="1" ht="11.25">
      <c r="A242" s="37"/>
      <c r="B242" s="38"/>
      <c r="C242" s="39"/>
      <c r="D242" s="189" t="s">
        <v>132</v>
      </c>
      <c r="E242" s="39"/>
      <c r="F242" s="190" t="s">
        <v>338</v>
      </c>
      <c r="G242" s="39"/>
      <c r="H242" s="39"/>
      <c r="I242" s="191"/>
      <c r="J242" s="39"/>
      <c r="K242" s="39"/>
      <c r="L242" s="42"/>
      <c r="M242" s="192"/>
      <c r="N242" s="193"/>
      <c r="O242" s="67"/>
      <c r="P242" s="67"/>
      <c r="Q242" s="67"/>
      <c r="R242" s="67"/>
      <c r="S242" s="67"/>
      <c r="T242" s="68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20" t="s">
        <v>132</v>
      </c>
      <c r="AU242" s="20" t="s">
        <v>82</v>
      </c>
    </row>
    <row r="243" spans="1:65" s="2" customFormat="1" ht="16.5" customHeight="1">
      <c r="A243" s="37"/>
      <c r="B243" s="38"/>
      <c r="C243" s="176" t="s">
        <v>339</v>
      </c>
      <c r="D243" s="176" t="s">
        <v>125</v>
      </c>
      <c r="E243" s="177" t="s">
        <v>340</v>
      </c>
      <c r="F243" s="178" t="s">
        <v>341</v>
      </c>
      <c r="G243" s="179" t="s">
        <v>342</v>
      </c>
      <c r="H243" s="180">
        <v>29.53</v>
      </c>
      <c r="I243" s="181"/>
      <c r="J243" s="182">
        <f>ROUND(I243*H243,2)</f>
        <v>0</v>
      </c>
      <c r="K243" s="178" t="s">
        <v>129</v>
      </c>
      <c r="L243" s="42"/>
      <c r="M243" s="183" t="s">
        <v>19</v>
      </c>
      <c r="N243" s="184" t="s">
        <v>43</v>
      </c>
      <c r="O243" s="67"/>
      <c r="P243" s="185">
        <f>O243*H243</f>
        <v>0</v>
      </c>
      <c r="Q243" s="185">
        <v>0</v>
      </c>
      <c r="R243" s="185">
        <f>Q243*H243</f>
        <v>0</v>
      </c>
      <c r="S243" s="185">
        <v>2E-3</v>
      </c>
      <c r="T243" s="186">
        <f>S243*H243</f>
        <v>5.9060000000000001E-2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7" t="s">
        <v>240</v>
      </c>
      <c r="AT243" s="187" t="s">
        <v>125</v>
      </c>
      <c r="AU243" s="187" t="s">
        <v>82</v>
      </c>
      <c r="AY243" s="20" t="s">
        <v>122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20" t="s">
        <v>80</v>
      </c>
      <c r="BK243" s="188">
        <f>ROUND(I243*H243,2)</f>
        <v>0</v>
      </c>
      <c r="BL243" s="20" t="s">
        <v>240</v>
      </c>
      <c r="BM243" s="187" t="s">
        <v>343</v>
      </c>
    </row>
    <row r="244" spans="1:65" s="2" customFormat="1" ht="11.25">
      <c r="A244" s="37"/>
      <c r="B244" s="38"/>
      <c r="C244" s="39"/>
      <c r="D244" s="189" t="s">
        <v>132</v>
      </c>
      <c r="E244" s="39"/>
      <c r="F244" s="190" t="s">
        <v>344</v>
      </c>
      <c r="G244" s="39"/>
      <c r="H244" s="39"/>
      <c r="I244" s="191"/>
      <c r="J244" s="39"/>
      <c r="K244" s="39"/>
      <c r="L244" s="42"/>
      <c r="M244" s="192"/>
      <c r="N244" s="193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132</v>
      </c>
      <c r="AU244" s="20" t="s">
        <v>82</v>
      </c>
    </row>
    <row r="245" spans="1:65" s="14" customFormat="1" ht="11.25">
      <c r="B245" s="205"/>
      <c r="C245" s="206"/>
      <c r="D245" s="196" t="s">
        <v>134</v>
      </c>
      <c r="E245" s="207" t="s">
        <v>19</v>
      </c>
      <c r="F245" s="208" t="s">
        <v>531</v>
      </c>
      <c r="G245" s="206"/>
      <c r="H245" s="209">
        <v>29.53</v>
      </c>
      <c r="I245" s="210"/>
      <c r="J245" s="206"/>
      <c r="K245" s="206"/>
      <c r="L245" s="211"/>
      <c r="M245" s="212"/>
      <c r="N245" s="213"/>
      <c r="O245" s="213"/>
      <c r="P245" s="213"/>
      <c r="Q245" s="213"/>
      <c r="R245" s="213"/>
      <c r="S245" s="213"/>
      <c r="T245" s="214"/>
      <c r="AT245" s="215" t="s">
        <v>134</v>
      </c>
      <c r="AU245" s="215" t="s">
        <v>82</v>
      </c>
      <c r="AV245" s="14" t="s">
        <v>82</v>
      </c>
      <c r="AW245" s="14" t="s">
        <v>33</v>
      </c>
      <c r="AX245" s="14" t="s">
        <v>80</v>
      </c>
      <c r="AY245" s="215" t="s">
        <v>122</v>
      </c>
    </row>
    <row r="246" spans="1:65" s="2" customFormat="1" ht="16.5" customHeight="1">
      <c r="A246" s="37"/>
      <c r="B246" s="38"/>
      <c r="C246" s="176" t="s">
        <v>346</v>
      </c>
      <c r="D246" s="176" t="s">
        <v>125</v>
      </c>
      <c r="E246" s="177" t="s">
        <v>353</v>
      </c>
      <c r="F246" s="178" t="s">
        <v>354</v>
      </c>
      <c r="G246" s="179" t="s">
        <v>212</v>
      </c>
      <c r="H246" s="180">
        <v>26</v>
      </c>
      <c r="I246" s="181"/>
      <c r="J246" s="182">
        <f>ROUND(I246*H246,2)</f>
        <v>0</v>
      </c>
      <c r="K246" s="178" t="s">
        <v>129</v>
      </c>
      <c r="L246" s="42"/>
      <c r="M246" s="183" t="s">
        <v>19</v>
      </c>
      <c r="N246" s="184" t="s">
        <v>43</v>
      </c>
      <c r="O246" s="67"/>
      <c r="P246" s="185">
        <f>O246*H246</f>
        <v>0</v>
      </c>
      <c r="Q246" s="185">
        <v>0</v>
      </c>
      <c r="R246" s="185">
        <f>Q246*H246</f>
        <v>0</v>
      </c>
      <c r="S246" s="185">
        <v>1E-3</v>
      </c>
      <c r="T246" s="186">
        <f>S246*H246</f>
        <v>2.6000000000000002E-2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7" t="s">
        <v>240</v>
      </c>
      <c r="AT246" s="187" t="s">
        <v>125</v>
      </c>
      <c r="AU246" s="187" t="s">
        <v>82</v>
      </c>
      <c r="AY246" s="20" t="s">
        <v>122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20" t="s">
        <v>80</v>
      </c>
      <c r="BK246" s="188">
        <f>ROUND(I246*H246,2)</f>
        <v>0</v>
      </c>
      <c r="BL246" s="20" t="s">
        <v>240</v>
      </c>
      <c r="BM246" s="187" t="s">
        <v>355</v>
      </c>
    </row>
    <row r="247" spans="1:65" s="2" customFormat="1" ht="11.25">
      <c r="A247" s="37"/>
      <c r="B247" s="38"/>
      <c r="C247" s="39"/>
      <c r="D247" s="189" t="s">
        <v>132</v>
      </c>
      <c r="E247" s="39"/>
      <c r="F247" s="190" t="s">
        <v>356</v>
      </c>
      <c r="G247" s="39"/>
      <c r="H247" s="39"/>
      <c r="I247" s="191"/>
      <c r="J247" s="39"/>
      <c r="K247" s="39"/>
      <c r="L247" s="42"/>
      <c r="M247" s="192"/>
      <c r="N247" s="193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132</v>
      </c>
      <c r="AU247" s="20" t="s">
        <v>82</v>
      </c>
    </row>
    <row r="248" spans="1:65" s="2" customFormat="1" ht="16.5" customHeight="1">
      <c r="A248" s="37"/>
      <c r="B248" s="38"/>
      <c r="C248" s="176" t="s">
        <v>352</v>
      </c>
      <c r="D248" s="176" t="s">
        <v>125</v>
      </c>
      <c r="E248" s="177" t="s">
        <v>358</v>
      </c>
      <c r="F248" s="178" t="s">
        <v>359</v>
      </c>
      <c r="G248" s="179" t="s">
        <v>212</v>
      </c>
      <c r="H248" s="180">
        <v>60</v>
      </c>
      <c r="I248" s="181"/>
      <c r="J248" s="182">
        <f>ROUND(I248*H248,2)</f>
        <v>0</v>
      </c>
      <c r="K248" s="178" t="s">
        <v>129</v>
      </c>
      <c r="L248" s="42"/>
      <c r="M248" s="183" t="s">
        <v>19</v>
      </c>
      <c r="N248" s="184" t="s">
        <v>43</v>
      </c>
      <c r="O248" s="67"/>
      <c r="P248" s="185">
        <f>O248*H248</f>
        <v>0</v>
      </c>
      <c r="Q248" s="185">
        <v>0</v>
      </c>
      <c r="R248" s="185">
        <f>Q248*H248</f>
        <v>0</v>
      </c>
      <c r="S248" s="185">
        <v>2.4E-2</v>
      </c>
      <c r="T248" s="186">
        <f>S248*H248</f>
        <v>1.44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7" t="s">
        <v>240</v>
      </c>
      <c r="AT248" s="187" t="s">
        <v>125</v>
      </c>
      <c r="AU248" s="187" t="s">
        <v>82</v>
      </c>
      <c r="AY248" s="20" t="s">
        <v>122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20" t="s">
        <v>80</v>
      </c>
      <c r="BK248" s="188">
        <f>ROUND(I248*H248,2)</f>
        <v>0</v>
      </c>
      <c r="BL248" s="20" t="s">
        <v>240</v>
      </c>
      <c r="BM248" s="187" t="s">
        <v>360</v>
      </c>
    </row>
    <row r="249" spans="1:65" s="2" customFormat="1" ht="11.25">
      <c r="A249" s="37"/>
      <c r="B249" s="38"/>
      <c r="C249" s="39"/>
      <c r="D249" s="189" t="s">
        <v>132</v>
      </c>
      <c r="E249" s="39"/>
      <c r="F249" s="190" t="s">
        <v>361</v>
      </c>
      <c r="G249" s="39"/>
      <c r="H249" s="39"/>
      <c r="I249" s="191"/>
      <c r="J249" s="39"/>
      <c r="K249" s="39"/>
      <c r="L249" s="42"/>
      <c r="M249" s="192"/>
      <c r="N249" s="193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20" t="s">
        <v>132</v>
      </c>
      <c r="AU249" s="20" t="s">
        <v>82</v>
      </c>
    </row>
    <row r="250" spans="1:65" s="13" customFormat="1" ht="11.25">
      <c r="B250" s="194"/>
      <c r="C250" s="195"/>
      <c r="D250" s="196" t="s">
        <v>134</v>
      </c>
      <c r="E250" s="197" t="s">
        <v>19</v>
      </c>
      <c r="F250" s="198" t="s">
        <v>362</v>
      </c>
      <c r="G250" s="195"/>
      <c r="H250" s="197" t="s">
        <v>19</v>
      </c>
      <c r="I250" s="199"/>
      <c r="J250" s="195"/>
      <c r="K250" s="195"/>
      <c r="L250" s="200"/>
      <c r="M250" s="201"/>
      <c r="N250" s="202"/>
      <c r="O250" s="202"/>
      <c r="P250" s="202"/>
      <c r="Q250" s="202"/>
      <c r="R250" s="202"/>
      <c r="S250" s="202"/>
      <c r="T250" s="203"/>
      <c r="AT250" s="204" t="s">
        <v>134</v>
      </c>
      <c r="AU250" s="204" t="s">
        <v>82</v>
      </c>
      <c r="AV250" s="13" t="s">
        <v>80</v>
      </c>
      <c r="AW250" s="13" t="s">
        <v>33</v>
      </c>
      <c r="AX250" s="13" t="s">
        <v>72</v>
      </c>
      <c r="AY250" s="204" t="s">
        <v>122</v>
      </c>
    </row>
    <row r="251" spans="1:65" s="14" customFormat="1" ht="11.25">
      <c r="B251" s="205"/>
      <c r="C251" s="206"/>
      <c r="D251" s="196" t="s">
        <v>134</v>
      </c>
      <c r="E251" s="207" t="s">
        <v>19</v>
      </c>
      <c r="F251" s="208" t="s">
        <v>320</v>
      </c>
      <c r="G251" s="206"/>
      <c r="H251" s="209">
        <v>30</v>
      </c>
      <c r="I251" s="210"/>
      <c r="J251" s="206"/>
      <c r="K251" s="206"/>
      <c r="L251" s="211"/>
      <c r="M251" s="212"/>
      <c r="N251" s="213"/>
      <c r="O251" s="213"/>
      <c r="P251" s="213"/>
      <c r="Q251" s="213"/>
      <c r="R251" s="213"/>
      <c r="S251" s="213"/>
      <c r="T251" s="214"/>
      <c r="AT251" s="215" t="s">
        <v>134</v>
      </c>
      <c r="AU251" s="215" t="s">
        <v>82</v>
      </c>
      <c r="AV251" s="14" t="s">
        <v>82</v>
      </c>
      <c r="AW251" s="14" t="s">
        <v>33</v>
      </c>
      <c r="AX251" s="14" t="s">
        <v>72</v>
      </c>
      <c r="AY251" s="215" t="s">
        <v>122</v>
      </c>
    </row>
    <row r="252" spans="1:65" s="13" customFormat="1" ht="11.25">
      <c r="B252" s="194"/>
      <c r="C252" s="195"/>
      <c r="D252" s="196" t="s">
        <v>134</v>
      </c>
      <c r="E252" s="197" t="s">
        <v>19</v>
      </c>
      <c r="F252" s="198" t="s">
        <v>363</v>
      </c>
      <c r="G252" s="195"/>
      <c r="H252" s="197" t="s">
        <v>19</v>
      </c>
      <c r="I252" s="199"/>
      <c r="J252" s="195"/>
      <c r="K252" s="195"/>
      <c r="L252" s="200"/>
      <c r="M252" s="201"/>
      <c r="N252" s="202"/>
      <c r="O252" s="202"/>
      <c r="P252" s="202"/>
      <c r="Q252" s="202"/>
      <c r="R252" s="202"/>
      <c r="S252" s="202"/>
      <c r="T252" s="203"/>
      <c r="AT252" s="204" t="s">
        <v>134</v>
      </c>
      <c r="AU252" s="204" t="s">
        <v>82</v>
      </c>
      <c r="AV252" s="13" t="s">
        <v>80</v>
      </c>
      <c r="AW252" s="13" t="s">
        <v>33</v>
      </c>
      <c r="AX252" s="13" t="s">
        <v>72</v>
      </c>
      <c r="AY252" s="204" t="s">
        <v>122</v>
      </c>
    </row>
    <row r="253" spans="1:65" s="14" customFormat="1" ht="11.25">
      <c r="B253" s="205"/>
      <c r="C253" s="206"/>
      <c r="D253" s="196" t="s">
        <v>134</v>
      </c>
      <c r="E253" s="207" t="s">
        <v>19</v>
      </c>
      <c r="F253" s="208" t="s">
        <v>320</v>
      </c>
      <c r="G253" s="206"/>
      <c r="H253" s="209">
        <v>30</v>
      </c>
      <c r="I253" s="210"/>
      <c r="J253" s="206"/>
      <c r="K253" s="206"/>
      <c r="L253" s="211"/>
      <c r="M253" s="212"/>
      <c r="N253" s="213"/>
      <c r="O253" s="213"/>
      <c r="P253" s="213"/>
      <c r="Q253" s="213"/>
      <c r="R253" s="213"/>
      <c r="S253" s="213"/>
      <c r="T253" s="214"/>
      <c r="AT253" s="215" t="s">
        <v>134</v>
      </c>
      <c r="AU253" s="215" t="s">
        <v>82</v>
      </c>
      <c r="AV253" s="14" t="s">
        <v>82</v>
      </c>
      <c r="AW253" s="14" t="s">
        <v>33</v>
      </c>
      <c r="AX253" s="14" t="s">
        <v>72</v>
      </c>
      <c r="AY253" s="215" t="s">
        <v>122</v>
      </c>
    </row>
    <row r="254" spans="1:65" s="16" customFormat="1" ht="11.25">
      <c r="B254" s="227"/>
      <c r="C254" s="228"/>
      <c r="D254" s="196" t="s">
        <v>134</v>
      </c>
      <c r="E254" s="229" t="s">
        <v>19</v>
      </c>
      <c r="F254" s="230" t="s">
        <v>162</v>
      </c>
      <c r="G254" s="228"/>
      <c r="H254" s="231">
        <v>60</v>
      </c>
      <c r="I254" s="232"/>
      <c r="J254" s="228"/>
      <c r="K254" s="228"/>
      <c r="L254" s="233"/>
      <c r="M254" s="234"/>
      <c r="N254" s="235"/>
      <c r="O254" s="235"/>
      <c r="P254" s="235"/>
      <c r="Q254" s="235"/>
      <c r="R254" s="235"/>
      <c r="S254" s="235"/>
      <c r="T254" s="236"/>
      <c r="AT254" s="237" t="s">
        <v>134</v>
      </c>
      <c r="AU254" s="237" t="s">
        <v>82</v>
      </c>
      <c r="AV254" s="16" t="s">
        <v>130</v>
      </c>
      <c r="AW254" s="16" t="s">
        <v>33</v>
      </c>
      <c r="AX254" s="16" t="s">
        <v>80</v>
      </c>
      <c r="AY254" s="237" t="s">
        <v>122</v>
      </c>
    </row>
    <row r="255" spans="1:65" s="2" customFormat="1" ht="16.5" customHeight="1">
      <c r="A255" s="37"/>
      <c r="B255" s="38"/>
      <c r="C255" s="176" t="s">
        <v>357</v>
      </c>
      <c r="D255" s="176" t="s">
        <v>125</v>
      </c>
      <c r="E255" s="177" t="s">
        <v>365</v>
      </c>
      <c r="F255" s="178" t="s">
        <v>366</v>
      </c>
      <c r="G255" s="179" t="s">
        <v>212</v>
      </c>
      <c r="H255" s="180">
        <v>30</v>
      </c>
      <c r="I255" s="181"/>
      <c r="J255" s="182">
        <f>ROUND(I255*H255,2)</f>
        <v>0</v>
      </c>
      <c r="K255" s="178" t="s">
        <v>129</v>
      </c>
      <c r="L255" s="42"/>
      <c r="M255" s="183" t="s">
        <v>19</v>
      </c>
      <c r="N255" s="184" t="s">
        <v>43</v>
      </c>
      <c r="O255" s="67"/>
      <c r="P255" s="185">
        <f>O255*H255</f>
        <v>0</v>
      </c>
      <c r="Q255" s="185">
        <v>0</v>
      </c>
      <c r="R255" s="185">
        <f>Q255*H255</f>
        <v>0</v>
      </c>
      <c r="S255" s="185">
        <v>4.4999999999999999E-4</v>
      </c>
      <c r="T255" s="186">
        <f>S255*H255</f>
        <v>1.35E-2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7" t="s">
        <v>240</v>
      </c>
      <c r="AT255" s="187" t="s">
        <v>125</v>
      </c>
      <c r="AU255" s="187" t="s">
        <v>82</v>
      </c>
      <c r="AY255" s="20" t="s">
        <v>122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20" t="s">
        <v>80</v>
      </c>
      <c r="BK255" s="188">
        <f>ROUND(I255*H255,2)</f>
        <v>0</v>
      </c>
      <c r="BL255" s="20" t="s">
        <v>240</v>
      </c>
      <c r="BM255" s="187" t="s">
        <v>367</v>
      </c>
    </row>
    <row r="256" spans="1:65" s="2" customFormat="1" ht="11.25">
      <c r="A256" s="37"/>
      <c r="B256" s="38"/>
      <c r="C256" s="39"/>
      <c r="D256" s="189" t="s">
        <v>132</v>
      </c>
      <c r="E256" s="39"/>
      <c r="F256" s="190" t="s">
        <v>368</v>
      </c>
      <c r="G256" s="39"/>
      <c r="H256" s="39"/>
      <c r="I256" s="191"/>
      <c r="J256" s="39"/>
      <c r="K256" s="39"/>
      <c r="L256" s="42"/>
      <c r="M256" s="192"/>
      <c r="N256" s="193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132</v>
      </c>
      <c r="AU256" s="20" t="s">
        <v>82</v>
      </c>
    </row>
    <row r="257" spans="1:65" s="2" customFormat="1" ht="21.75" customHeight="1">
      <c r="A257" s="37"/>
      <c r="B257" s="38"/>
      <c r="C257" s="176" t="s">
        <v>364</v>
      </c>
      <c r="D257" s="176" t="s">
        <v>125</v>
      </c>
      <c r="E257" s="177" t="s">
        <v>370</v>
      </c>
      <c r="F257" s="178" t="s">
        <v>371</v>
      </c>
      <c r="G257" s="179" t="s">
        <v>342</v>
      </c>
      <c r="H257" s="180">
        <v>29.53</v>
      </c>
      <c r="I257" s="181"/>
      <c r="J257" s="182">
        <f>ROUND(I257*H257,2)</f>
        <v>0</v>
      </c>
      <c r="K257" s="178" t="s">
        <v>129</v>
      </c>
      <c r="L257" s="42"/>
      <c r="M257" s="183" t="s">
        <v>19</v>
      </c>
      <c r="N257" s="184" t="s">
        <v>43</v>
      </c>
      <c r="O257" s="67"/>
      <c r="P257" s="185">
        <f>O257*H257</f>
        <v>0</v>
      </c>
      <c r="Q257" s="185">
        <v>0</v>
      </c>
      <c r="R257" s="185">
        <f>Q257*H257</f>
        <v>0</v>
      </c>
      <c r="S257" s="185">
        <v>0</v>
      </c>
      <c r="T257" s="186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7" t="s">
        <v>240</v>
      </c>
      <c r="AT257" s="187" t="s">
        <v>125</v>
      </c>
      <c r="AU257" s="187" t="s">
        <v>82</v>
      </c>
      <c r="AY257" s="20" t="s">
        <v>122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20" t="s">
        <v>80</v>
      </c>
      <c r="BK257" s="188">
        <f>ROUND(I257*H257,2)</f>
        <v>0</v>
      </c>
      <c r="BL257" s="20" t="s">
        <v>240</v>
      </c>
      <c r="BM257" s="187" t="s">
        <v>372</v>
      </c>
    </row>
    <row r="258" spans="1:65" s="2" customFormat="1" ht="11.25">
      <c r="A258" s="37"/>
      <c r="B258" s="38"/>
      <c r="C258" s="39"/>
      <c r="D258" s="189" t="s">
        <v>132</v>
      </c>
      <c r="E258" s="39"/>
      <c r="F258" s="190" t="s">
        <v>373</v>
      </c>
      <c r="G258" s="39"/>
      <c r="H258" s="39"/>
      <c r="I258" s="191"/>
      <c r="J258" s="39"/>
      <c r="K258" s="39"/>
      <c r="L258" s="42"/>
      <c r="M258" s="192"/>
      <c r="N258" s="193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20" t="s">
        <v>132</v>
      </c>
      <c r="AU258" s="20" t="s">
        <v>82</v>
      </c>
    </row>
    <row r="259" spans="1:65" s="14" customFormat="1" ht="11.25">
      <c r="B259" s="205"/>
      <c r="C259" s="206"/>
      <c r="D259" s="196" t="s">
        <v>134</v>
      </c>
      <c r="E259" s="207" t="s">
        <v>19</v>
      </c>
      <c r="F259" s="208" t="s">
        <v>531</v>
      </c>
      <c r="G259" s="206"/>
      <c r="H259" s="209">
        <v>29.53</v>
      </c>
      <c r="I259" s="210"/>
      <c r="J259" s="206"/>
      <c r="K259" s="206"/>
      <c r="L259" s="211"/>
      <c r="M259" s="212"/>
      <c r="N259" s="213"/>
      <c r="O259" s="213"/>
      <c r="P259" s="213"/>
      <c r="Q259" s="213"/>
      <c r="R259" s="213"/>
      <c r="S259" s="213"/>
      <c r="T259" s="214"/>
      <c r="AT259" s="215" t="s">
        <v>134</v>
      </c>
      <c r="AU259" s="215" t="s">
        <v>82</v>
      </c>
      <c r="AV259" s="14" t="s">
        <v>82</v>
      </c>
      <c r="AW259" s="14" t="s">
        <v>33</v>
      </c>
      <c r="AX259" s="14" t="s">
        <v>80</v>
      </c>
      <c r="AY259" s="215" t="s">
        <v>122</v>
      </c>
    </row>
    <row r="260" spans="1:65" s="2" customFormat="1" ht="16.5" customHeight="1">
      <c r="A260" s="37"/>
      <c r="B260" s="38"/>
      <c r="C260" s="238" t="s">
        <v>369</v>
      </c>
      <c r="D260" s="238" t="s">
        <v>215</v>
      </c>
      <c r="E260" s="239" t="s">
        <v>381</v>
      </c>
      <c r="F260" s="240" t="s">
        <v>382</v>
      </c>
      <c r="G260" s="241" t="s">
        <v>342</v>
      </c>
      <c r="H260" s="242">
        <v>21.88</v>
      </c>
      <c r="I260" s="243"/>
      <c r="J260" s="244">
        <f>ROUND(I260*H260,2)</f>
        <v>0</v>
      </c>
      <c r="K260" s="240" t="s">
        <v>19</v>
      </c>
      <c r="L260" s="245"/>
      <c r="M260" s="246" t="s">
        <v>19</v>
      </c>
      <c r="N260" s="247" t="s">
        <v>43</v>
      </c>
      <c r="O260" s="67"/>
      <c r="P260" s="185">
        <f>O260*H260</f>
        <v>0</v>
      </c>
      <c r="Q260" s="185">
        <v>1E-3</v>
      </c>
      <c r="R260" s="185">
        <f>Q260*H260</f>
        <v>2.188E-2</v>
      </c>
      <c r="S260" s="185">
        <v>0</v>
      </c>
      <c r="T260" s="186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7" t="s">
        <v>334</v>
      </c>
      <c r="AT260" s="187" t="s">
        <v>215</v>
      </c>
      <c r="AU260" s="187" t="s">
        <v>82</v>
      </c>
      <c r="AY260" s="20" t="s">
        <v>122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20" t="s">
        <v>80</v>
      </c>
      <c r="BK260" s="188">
        <f>ROUND(I260*H260,2)</f>
        <v>0</v>
      </c>
      <c r="BL260" s="20" t="s">
        <v>240</v>
      </c>
      <c r="BM260" s="187" t="s">
        <v>383</v>
      </c>
    </row>
    <row r="261" spans="1:65" s="14" customFormat="1" ht="11.25">
      <c r="B261" s="205"/>
      <c r="C261" s="206"/>
      <c r="D261" s="196" t="s">
        <v>134</v>
      </c>
      <c r="E261" s="207" t="s">
        <v>19</v>
      </c>
      <c r="F261" s="208" t="s">
        <v>532</v>
      </c>
      <c r="G261" s="206"/>
      <c r="H261" s="209">
        <v>21.88</v>
      </c>
      <c r="I261" s="210"/>
      <c r="J261" s="206"/>
      <c r="K261" s="206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134</v>
      </c>
      <c r="AU261" s="215" t="s">
        <v>82</v>
      </c>
      <c r="AV261" s="14" t="s">
        <v>82</v>
      </c>
      <c r="AW261" s="14" t="s">
        <v>33</v>
      </c>
      <c r="AX261" s="14" t="s">
        <v>80</v>
      </c>
      <c r="AY261" s="215" t="s">
        <v>122</v>
      </c>
    </row>
    <row r="262" spans="1:65" s="2" customFormat="1" ht="16.5" customHeight="1">
      <c r="A262" s="37"/>
      <c r="B262" s="38"/>
      <c r="C262" s="238" t="s">
        <v>374</v>
      </c>
      <c r="D262" s="238" t="s">
        <v>215</v>
      </c>
      <c r="E262" s="239" t="s">
        <v>533</v>
      </c>
      <c r="F262" s="240" t="s">
        <v>534</v>
      </c>
      <c r="G262" s="241" t="s">
        <v>342</v>
      </c>
      <c r="H262" s="242">
        <v>7.65</v>
      </c>
      <c r="I262" s="243"/>
      <c r="J262" s="244">
        <f>ROUND(I262*H262,2)</f>
        <v>0</v>
      </c>
      <c r="K262" s="240" t="s">
        <v>19</v>
      </c>
      <c r="L262" s="245"/>
      <c r="M262" s="246" t="s">
        <v>19</v>
      </c>
      <c r="N262" s="247" t="s">
        <v>43</v>
      </c>
      <c r="O262" s="67"/>
      <c r="P262" s="185">
        <f>O262*H262</f>
        <v>0</v>
      </c>
      <c r="Q262" s="185">
        <v>1.8E-3</v>
      </c>
      <c r="R262" s="185">
        <f>Q262*H262</f>
        <v>1.3770000000000001E-2</v>
      </c>
      <c r="S262" s="185">
        <v>0</v>
      </c>
      <c r="T262" s="186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7" t="s">
        <v>334</v>
      </c>
      <c r="AT262" s="187" t="s">
        <v>215</v>
      </c>
      <c r="AU262" s="187" t="s">
        <v>82</v>
      </c>
      <c r="AY262" s="20" t="s">
        <v>122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20" t="s">
        <v>80</v>
      </c>
      <c r="BK262" s="188">
        <f>ROUND(I262*H262,2)</f>
        <v>0</v>
      </c>
      <c r="BL262" s="20" t="s">
        <v>240</v>
      </c>
      <c r="BM262" s="187" t="s">
        <v>535</v>
      </c>
    </row>
    <row r="263" spans="1:65" s="14" customFormat="1" ht="11.25">
      <c r="B263" s="205"/>
      <c r="C263" s="206"/>
      <c r="D263" s="196" t="s">
        <v>134</v>
      </c>
      <c r="E263" s="207" t="s">
        <v>19</v>
      </c>
      <c r="F263" s="208" t="s">
        <v>536</v>
      </c>
      <c r="G263" s="206"/>
      <c r="H263" s="209">
        <v>7.65</v>
      </c>
      <c r="I263" s="210"/>
      <c r="J263" s="206"/>
      <c r="K263" s="206"/>
      <c r="L263" s="211"/>
      <c r="M263" s="212"/>
      <c r="N263" s="213"/>
      <c r="O263" s="213"/>
      <c r="P263" s="213"/>
      <c r="Q263" s="213"/>
      <c r="R263" s="213"/>
      <c r="S263" s="213"/>
      <c r="T263" s="214"/>
      <c r="AT263" s="215" t="s">
        <v>134</v>
      </c>
      <c r="AU263" s="215" t="s">
        <v>82</v>
      </c>
      <c r="AV263" s="14" t="s">
        <v>82</v>
      </c>
      <c r="AW263" s="14" t="s">
        <v>33</v>
      </c>
      <c r="AX263" s="14" t="s">
        <v>80</v>
      </c>
      <c r="AY263" s="215" t="s">
        <v>122</v>
      </c>
    </row>
    <row r="264" spans="1:65" s="2" customFormat="1" ht="16.5" customHeight="1">
      <c r="A264" s="37"/>
      <c r="B264" s="38"/>
      <c r="C264" s="238" t="s">
        <v>380</v>
      </c>
      <c r="D264" s="238" t="s">
        <v>215</v>
      </c>
      <c r="E264" s="239" t="s">
        <v>389</v>
      </c>
      <c r="F264" s="240" t="s">
        <v>390</v>
      </c>
      <c r="G264" s="241" t="s">
        <v>391</v>
      </c>
      <c r="H264" s="242">
        <v>19</v>
      </c>
      <c r="I264" s="243"/>
      <c r="J264" s="244">
        <f>ROUND(I264*H264,2)</f>
        <v>0</v>
      </c>
      <c r="K264" s="240" t="s">
        <v>129</v>
      </c>
      <c r="L264" s="245"/>
      <c r="M264" s="246" t="s">
        <v>19</v>
      </c>
      <c r="N264" s="247" t="s">
        <v>43</v>
      </c>
      <c r="O264" s="67"/>
      <c r="P264" s="185">
        <f>O264*H264</f>
        <v>0</v>
      </c>
      <c r="Q264" s="185">
        <v>2.0000000000000001E-4</v>
      </c>
      <c r="R264" s="185">
        <f>Q264*H264</f>
        <v>3.8E-3</v>
      </c>
      <c r="S264" s="185">
        <v>0</v>
      </c>
      <c r="T264" s="186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7" t="s">
        <v>334</v>
      </c>
      <c r="AT264" s="187" t="s">
        <v>215</v>
      </c>
      <c r="AU264" s="187" t="s">
        <v>82</v>
      </c>
      <c r="AY264" s="20" t="s">
        <v>122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20" t="s">
        <v>80</v>
      </c>
      <c r="BK264" s="188">
        <f>ROUND(I264*H264,2)</f>
        <v>0</v>
      </c>
      <c r="BL264" s="20" t="s">
        <v>240</v>
      </c>
      <c r="BM264" s="187" t="s">
        <v>392</v>
      </c>
    </row>
    <row r="265" spans="1:65" s="2" customFormat="1" ht="24.2" customHeight="1">
      <c r="A265" s="37"/>
      <c r="B265" s="38"/>
      <c r="C265" s="176" t="s">
        <v>384</v>
      </c>
      <c r="D265" s="176" t="s">
        <v>125</v>
      </c>
      <c r="E265" s="177" t="s">
        <v>394</v>
      </c>
      <c r="F265" s="178" t="s">
        <v>395</v>
      </c>
      <c r="G265" s="179" t="s">
        <v>170</v>
      </c>
      <c r="H265" s="180">
        <v>1</v>
      </c>
      <c r="I265" s="181"/>
      <c r="J265" s="182">
        <f>ROUND(I265*H265,2)</f>
        <v>0</v>
      </c>
      <c r="K265" s="178" t="s">
        <v>19</v>
      </c>
      <c r="L265" s="42"/>
      <c r="M265" s="183" t="s">
        <v>19</v>
      </c>
      <c r="N265" s="184" t="s">
        <v>43</v>
      </c>
      <c r="O265" s="67"/>
      <c r="P265" s="185">
        <f>O265*H265</f>
        <v>0</v>
      </c>
      <c r="Q265" s="185">
        <v>0</v>
      </c>
      <c r="R265" s="185">
        <f>Q265*H265</f>
        <v>0</v>
      </c>
      <c r="S265" s="185">
        <v>0</v>
      </c>
      <c r="T265" s="186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7" t="s">
        <v>240</v>
      </c>
      <c r="AT265" s="187" t="s">
        <v>125</v>
      </c>
      <c r="AU265" s="187" t="s">
        <v>82</v>
      </c>
      <c r="AY265" s="20" t="s">
        <v>122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20" t="s">
        <v>80</v>
      </c>
      <c r="BK265" s="188">
        <f>ROUND(I265*H265,2)</f>
        <v>0</v>
      </c>
      <c r="BL265" s="20" t="s">
        <v>240</v>
      </c>
      <c r="BM265" s="187" t="s">
        <v>396</v>
      </c>
    </row>
    <row r="266" spans="1:65" s="2" customFormat="1" ht="33" customHeight="1">
      <c r="A266" s="37"/>
      <c r="B266" s="38"/>
      <c r="C266" s="176" t="s">
        <v>388</v>
      </c>
      <c r="D266" s="176" t="s">
        <v>125</v>
      </c>
      <c r="E266" s="177" t="s">
        <v>537</v>
      </c>
      <c r="F266" s="178" t="s">
        <v>538</v>
      </c>
      <c r="G266" s="179" t="s">
        <v>232</v>
      </c>
      <c r="H266" s="180">
        <v>3.9E-2</v>
      </c>
      <c r="I266" s="181"/>
      <c r="J266" s="182">
        <f>ROUND(I266*H266,2)</f>
        <v>0</v>
      </c>
      <c r="K266" s="178" t="s">
        <v>129</v>
      </c>
      <c r="L266" s="42"/>
      <c r="M266" s="183" t="s">
        <v>19</v>
      </c>
      <c r="N266" s="184" t="s">
        <v>43</v>
      </c>
      <c r="O266" s="67"/>
      <c r="P266" s="185">
        <f>O266*H266</f>
        <v>0</v>
      </c>
      <c r="Q266" s="185">
        <v>0</v>
      </c>
      <c r="R266" s="185">
        <f>Q266*H266</f>
        <v>0</v>
      </c>
      <c r="S266" s="185">
        <v>0</v>
      </c>
      <c r="T266" s="186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7" t="s">
        <v>240</v>
      </c>
      <c r="AT266" s="187" t="s">
        <v>125</v>
      </c>
      <c r="AU266" s="187" t="s">
        <v>82</v>
      </c>
      <c r="AY266" s="20" t="s">
        <v>122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20" t="s">
        <v>80</v>
      </c>
      <c r="BK266" s="188">
        <f>ROUND(I266*H266,2)</f>
        <v>0</v>
      </c>
      <c r="BL266" s="20" t="s">
        <v>240</v>
      </c>
      <c r="BM266" s="187" t="s">
        <v>539</v>
      </c>
    </row>
    <row r="267" spans="1:65" s="2" customFormat="1" ht="11.25">
      <c r="A267" s="37"/>
      <c r="B267" s="38"/>
      <c r="C267" s="39"/>
      <c r="D267" s="189" t="s">
        <v>132</v>
      </c>
      <c r="E267" s="39"/>
      <c r="F267" s="190" t="s">
        <v>540</v>
      </c>
      <c r="G267" s="39"/>
      <c r="H267" s="39"/>
      <c r="I267" s="191"/>
      <c r="J267" s="39"/>
      <c r="K267" s="39"/>
      <c r="L267" s="42"/>
      <c r="M267" s="192"/>
      <c r="N267" s="193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132</v>
      </c>
      <c r="AU267" s="20" t="s">
        <v>82</v>
      </c>
    </row>
    <row r="268" spans="1:65" s="12" customFormat="1" ht="22.9" customHeight="1">
      <c r="B268" s="160"/>
      <c r="C268" s="161"/>
      <c r="D268" s="162" t="s">
        <v>71</v>
      </c>
      <c r="E268" s="174" t="s">
        <v>402</v>
      </c>
      <c r="F268" s="174" t="s">
        <v>403</v>
      </c>
      <c r="G268" s="161"/>
      <c r="H268" s="161"/>
      <c r="I268" s="164"/>
      <c r="J268" s="175">
        <f>BK268</f>
        <v>0</v>
      </c>
      <c r="K268" s="161"/>
      <c r="L268" s="166"/>
      <c r="M268" s="167"/>
      <c r="N268" s="168"/>
      <c r="O268" s="168"/>
      <c r="P268" s="169">
        <f>SUM(P269:P287)</f>
        <v>0</v>
      </c>
      <c r="Q268" s="168"/>
      <c r="R268" s="169">
        <f>SUM(R269:R287)</f>
        <v>0</v>
      </c>
      <c r="S268" s="168"/>
      <c r="T268" s="170">
        <f>SUM(T269:T287)</f>
        <v>29.8856796</v>
      </c>
      <c r="AR268" s="171" t="s">
        <v>82</v>
      </c>
      <c r="AT268" s="172" t="s">
        <v>71</v>
      </c>
      <c r="AU268" s="172" t="s">
        <v>80</v>
      </c>
      <c r="AY268" s="171" t="s">
        <v>122</v>
      </c>
      <c r="BK268" s="173">
        <f>SUM(BK269:BK287)</f>
        <v>0</v>
      </c>
    </row>
    <row r="269" spans="1:65" s="2" customFormat="1" ht="16.5" customHeight="1">
      <c r="A269" s="37"/>
      <c r="B269" s="38"/>
      <c r="C269" s="176" t="s">
        <v>393</v>
      </c>
      <c r="D269" s="176" t="s">
        <v>125</v>
      </c>
      <c r="E269" s="177" t="s">
        <v>405</v>
      </c>
      <c r="F269" s="178" t="s">
        <v>406</v>
      </c>
      <c r="G269" s="179" t="s">
        <v>128</v>
      </c>
      <c r="H269" s="180">
        <v>325.62</v>
      </c>
      <c r="I269" s="181"/>
      <c r="J269" s="182">
        <f>ROUND(I269*H269,2)</f>
        <v>0</v>
      </c>
      <c r="K269" s="178" t="s">
        <v>129</v>
      </c>
      <c r="L269" s="42"/>
      <c r="M269" s="183" t="s">
        <v>19</v>
      </c>
      <c r="N269" s="184" t="s">
        <v>43</v>
      </c>
      <c r="O269" s="67"/>
      <c r="P269" s="185">
        <f>O269*H269</f>
        <v>0</v>
      </c>
      <c r="Q269" s="185">
        <v>0</v>
      </c>
      <c r="R269" s="185">
        <f>Q269*H269</f>
        <v>0</v>
      </c>
      <c r="S269" s="185">
        <v>8.3169999999999994E-2</v>
      </c>
      <c r="T269" s="186">
        <f>S269*H269</f>
        <v>27.0818154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7" t="s">
        <v>240</v>
      </c>
      <c r="AT269" s="187" t="s">
        <v>125</v>
      </c>
      <c r="AU269" s="187" t="s">
        <v>82</v>
      </c>
      <c r="AY269" s="20" t="s">
        <v>122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20" t="s">
        <v>80</v>
      </c>
      <c r="BK269" s="188">
        <f>ROUND(I269*H269,2)</f>
        <v>0</v>
      </c>
      <c r="BL269" s="20" t="s">
        <v>240</v>
      </c>
      <c r="BM269" s="187" t="s">
        <v>407</v>
      </c>
    </row>
    <row r="270" spans="1:65" s="2" customFormat="1" ht="11.25">
      <c r="A270" s="37"/>
      <c r="B270" s="38"/>
      <c r="C270" s="39"/>
      <c r="D270" s="189" t="s">
        <v>132</v>
      </c>
      <c r="E270" s="39"/>
      <c r="F270" s="190" t="s">
        <v>408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132</v>
      </c>
      <c r="AU270" s="20" t="s">
        <v>82</v>
      </c>
    </row>
    <row r="271" spans="1:65" s="13" customFormat="1" ht="11.25">
      <c r="B271" s="194"/>
      <c r="C271" s="195"/>
      <c r="D271" s="196" t="s">
        <v>134</v>
      </c>
      <c r="E271" s="197" t="s">
        <v>19</v>
      </c>
      <c r="F271" s="198" t="s">
        <v>503</v>
      </c>
      <c r="G271" s="195"/>
      <c r="H271" s="197" t="s">
        <v>19</v>
      </c>
      <c r="I271" s="199"/>
      <c r="J271" s="195"/>
      <c r="K271" s="195"/>
      <c r="L271" s="200"/>
      <c r="M271" s="201"/>
      <c r="N271" s="202"/>
      <c r="O271" s="202"/>
      <c r="P271" s="202"/>
      <c r="Q271" s="202"/>
      <c r="R271" s="202"/>
      <c r="S271" s="202"/>
      <c r="T271" s="203"/>
      <c r="AT271" s="204" t="s">
        <v>134</v>
      </c>
      <c r="AU271" s="204" t="s">
        <v>82</v>
      </c>
      <c r="AV271" s="13" t="s">
        <v>80</v>
      </c>
      <c r="AW271" s="13" t="s">
        <v>33</v>
      </c>
      <c r="AX271" s="13" t="s">
        <v>72</v>
      </c>
      <c r="AY271" s="204" t="s">
        <v>122</v>
      </c>
    </row>
    <row r="272" spans="1:65" s="14" customFormat="1" ht="11.25">
      <c r="B272" s="205"/>
      <c r="C272" s="206"/>
      <c r="D272" s="196" t="s">
        <v>134</v>
      </c>
      <c r="E272" s="207" t="s">
        <v>19</v>
      </c>
      <c r="F272" s="208" t="s">
        <v>504</v>
      </c>
      <c r="G272" s="206"/>
      <c r="H272" s="209">
        <v>307.24</v>
      </c>
      <c r="I272" s="210"/>
      <c r="J272" s="206"/>
      <c r="K272" s="206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134</v>
      </c>
      <c r="AU272" s="215" t="s">
        <v>82</v>
      </c>
      <c r="AV272" s="14" t="s">
        <v>82</v>
      </c>
      <c r="AW272" s="14" t="s">
        <v>33</v>
      </c>
      <c r="AX272" s="14" t="s">
        <v>72</v>
      </c>
      <c r="AY272" s="215" t="s">
        <v>122</v>
      </c>
    </row>
    <row r="273" spans="1:65" s="13" customFormat="1" ht="11.25">
      <c r="B273" s="194"/>
      <c r="C273" s="195"/>
      <c r="D273" s="196" t="s">
        <v>134</v>
      </c>
      <c r="E273" s="197" t="s">
        <v>19</v>
      </c>
      <c r="F273" s="198" t="s">
        <v>177</v>
      </c>
      <c r="G273" s="195"/>
      <c r="H273" s="197" t="s">
        <v>19</v>
      </c>
      <c r="I273" s="199"/>
      <c r="J273" s="195"/>
      <c r="K273" s="195"/>
      <c r="L273" s="200"/>
      <c r="M273" s="201"/>
      <c r="N273" s="202"/>
      <c r="O273" s="202"/>
      <c r="P273" s="202"/>
      <c r="Q273" s="202"/>
      <c r="R273" s="202"/>
      <c r="S273" s="202"/>
      <c r="T273" s="203"/>
      <c r="AT273" s="204" t="s">
        <v>134</v>
      </c>
      <c r="AU273" s="204" t="s">
        <v>82</v>
      </c>
      <c r="AV273" s="13" t="s">
        <v>80</v>
      </c>
      <c r="AW273" s="13" t="s">
        <v>33</v>
      </c>
      <c r="AX273" s="13" t="s">
        <v>72</v>
      </c>
      <c r="AY273" s="204" t="s">
        <v>122</v>
      </c>
    </row>
    <row r="274" spans="1:65" s="14" customFormat="1" ht="11.25">
      <c r="B274" s="205"/>
      <c r="C274" s="206"/>
      <c r="D274" s="196" t="s">
        <v>134</v>
      </c>
      <c r="E274" s="207" t="s">
        <v>19</v>
      </c>
      <c r="F274" s="208" t="s">
        <v>505</v>
      </c>
      <c r="G274" s="206"/>
      <c r="H274" s="209">
        <v>18.38</v>
      </c>
      <c r="I274" s="210"/>
      <c r="J274" s="206"/>
      <c r="K274" s="206"/>
      <c r="L274" s="211"/>
      <c r="M274" s="212"/>
      <c r="N274" s="213"/>
      <c r="O274" s="213"/>
      <c r="P274" s="213"/>
      <c r="Q274" s="213"/>
      <c r="R274" s="213"/>
      <c r="S274" s="213"/>
      <c r="T274" s="214"/>
      <c r="AT274" s="215" t="s">
        <v>134</v>
      </c>
      <c r="AU274" s="215" t="s">
        <v>82</v>
      </c>
      <c r="AV274" s="14" t="s">
        <v>82</v>
      </c>
      <c r="AW274" s="14" t="s">
        <v>33</v>
      </c>
      <c r="AX274" s="14" t="s">
        <v>72</v>
      </c>
      <c r="AY274" s="215" t="s">
        <v>122</v>
      </c>
    </row>
    <row r="275" spans="1:65" s="16" customFormat="1" ht="11.25">
      <c r="B275" s="227"/>
      <c r="C275" s="228"/>
      <c r="D275" s="196" t="s">
        <v>134</v>
      </c>
      <c r="E275" s="229" t="s">
        <v>19</v>
      </c>
      <c r="F275" s="230" t="s">
        <v>162</v>
      </c>
      <c r="G275" s="228"/>
      <c r="H275" s="231">
        <v>325.62</v>
      </c>
      <c r="I275" s="232"/>
      <c r="J275" s="228"/>
      <c r="K275" s="228"/>
      <c r="L275" s="233"/>
      <c r="M275" s="234"/>
      <c r="N275" s="235"/>
      <c r="O275" s="235"/>
      <c r="P275" s="235"/>
      <c r="Q275" s="235"/>
      <c r="R275" s="235"/>
      <c r="S275" s="235"/>
      <c r="T275" s="236"/>
      <c r="AT275" s="237" t="s">
        <v>134</v>
      </c>
      <c r="AU275" s="237" t="s">
        <v>82</v>
      </c>
      <c r="AV275" s="16" t="s">
        <v>130</v>
      </c>
      <c r="AW275" s="16" t="s">
        <v>33</v>
      </c>
      <c r="AX275" s="16" t="s">
        <v>80</v>
      </c>
      <c r="AY275" s="237" t="s">
        <v>122</v>
      </c>
    </row>
    <row r="276" spans="1:65" s="2" customFormat="1" ht="16.5" customHeight="1">
      <c r="A276" s="37"/>
      <c r="B276" s="38"/>
      <c r="C276" s="176" t="s">
        <v>397</v>
      </c>
      <c r="D276" s="176" t="s">
        <v>125</v>
      </c>
      <c r="E276" s="177" t="s">
        <v>410</v>
      </c>
      <c r="F276" s="178" t="s">
        <v>411</v>
      </c>
      <c r="G276" s="179" t="s">
        <v>342</v>
      </c>
      <c r="H276" s="180">
        <v>238.83</v>
      </c>
      <c r="I276" s="181"/>
      <c r="J276" s="182">
        <f>ROUND(I276*H276,2)</f>
        <v>0</v>
      </c>
      <c r="K276" s="178" t="s">
        <v>129</v>
      </c>
      <c r="L276" s="42"/>
      <c r="M276" s="183" t="s">
        <v>19</v>
      </c>
      <c r="N276" s="184" t="s">
        <v>43</v>
      </c>
      <c r="O276" s="67"/>
      <c r="P276" s="185">
        <f>O276*H276</f>
        <v>0</v>
      </c>
      <c r="Q276" s="185">
        <v>0</v>
      </c>
      <c r="R276" s="185">
        <f>Q276*H276</f>
        <v>0</v>
      </c>
      <c r="S276" s="185">
        <v>1.174E-2</v>
      </c>
      <c r="T276" s="186">
        <f>S276*H276</f>
        <v>2.8038642000000005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7" t="s">
        <v>240</v>
      </c>
      <c r="AT276" s="187" t="s">
        <v>125</v>
      </c>
      <c r="AU276" s="187" t="s">
        <v>82</v>
      </c>
      <c r="AY276" s="20" t="s">
        <v>122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20" t="s">
        <v>80</v>
      </c>
      <c r="BK276" s="188">
        <f>ROUND(I276*H276,2)</f>
        <v>0</v>
      </c>
      <c r="BL276" s="20" t="s">
        <v>240</v>
      </c>
      <c r="BM276" s="187" t="s">
        <v>412</v>
      </c>
    </row>
    <row r="277" spans="1:65" s="2" customFormat="1" ht="11.25">
      <c r="A277" s="37"/>
      <c r="B277" s="38"/>
      <c r="C277" s="39"/>
      <c r="D277" s="189" t="s">
        <v>132</v>
      </c>
      <c r="E277" s="39"/>
      <c r="F277" s="190" t="s">
        <v>413</v>
      </c>
      <c r="G277" s="39"/>
      <c r="H277" s="39"/>
      <c r="I277" s="191"/>
      <c r="J277" s="39"/>
      <c r="K277" s="39"/>
      <c r="L277" s="42"/>
      <c r="M277" s="192"/>
      <c r="N277" s="193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132</v>
      </c>
      <c r="AU277" s="20" t="s">
        <v>82</v>
      </c>
    </row>
    <row r="278" spans="1:65" s="13" customFormat="1" ht="11.25">
      <c r="B278" s="194"/>
      <c r="C278" s="195"/>
      <c r="D278" s="196" t="s">
        <v>134</v>
      </c>
      <c r="E278" s="197" t="s">
        <v>19</v>
      </c>
      <c r="F278" s="198" t="s">
        <v>84</v>
      </c>
      <c r="G278" s="195"/>
      <c r="H278" s="197" t="s">
        <v>19</v>
      </c>
      <c r="I278" s="199"/>
      <c r="J278" s="195"/>
      <c r="K278" s="195"/>
      <c r="L278" s="200"/>
      <c r="M278" s="201"/>
      <c r="N278" s="202"/>
      <c r="O278" s="202"/>
      <c r="P278" s="202"/>
      <c r="Q278" s="202"/>
      <c r="R278" s="202"/>
      <c r="S278" s="202"/>
      <c r="T278" s="203"/>
      <c r="AT278" s="204" t="s">
        <v>134</v>
      </c>
      <c r="AU278" s="204" t="s">
        <v>82</v>
      </c>
      <c r="AV278" s="13" t="s">
        <v>80</v>
      </c>
      <c r="AW278" s="13" t="s">
        <v>33</v>
      </c>
      <c r="AX278" s="13" t="s">
        <v>72</v>
      </c>
      <c r="AY278" s="204" t="s">
        <v>122</v>
      </c>
    </row>
    <row r="279" spans="1:65" s="14" customFormat="1" ht="22.5">
      <c r="B279" s="205"/>
      <c r="C279" s="206"/>
      <c r="D279" s="196" t="s">
        <v>134</v>
      </c>
      <c r="E279" s="207" t="s">
        <v>19</v>
      </c>
      <c r="F279" s="208" t="s">
        <v>541</v>
      </c>
      <c r="G279" s="206"/>
      <c r="H279" s="209">
        <v>76.64</v>
      </c>
      <c r="I279" s="210"/>
      <c r="J279" s="206"/>
      <c r="K279" s="206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134</v>
      </c>
      <c r="AU279" s="215" t="s">
        <v>82</v>
      </c>
      <c r="AV279" s="14" t="s">
        <v>82</v>
      </c>
      <c r="AW279" s="14" t="s">
        <v>33</v>
      </c>
      <c r="AX279" s="14" t="s">
        <v>72</v>
      </c>
      <c r="AY279" s="215" t="s">
        <v>122</v>
      </c>
    </row>
    <row r="280" spans="1:65" s="14" customFormat="1" ht="11.25">
      <c r="B280" s="205"/>
      <c r="C280" s="206"/>
      <c r="D280" s="196" t="s">
        <v>134</v>
      </c>
      <c r="E280" s="207" t="s">
        <v>19</v>
      </c>
      <c r="F280" s="208" t="s">
        <v>542</v>
      </c>
      <c r="G280" s="206"/>
      <c r="H280" s="209">
        <v>58.16</v>
      </c>
      <c r="I280" s="210"/>
      <c r="J280" s="206"/>
      <c r="K280" s="206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134</v>
      </c>
      <c r="AU280" s="215" t="s">
        <v>82</v>
      </c>
      <c r="AV280" s="14" t="s">
        <v>82</v>
      </c>
      <c r="AW280" s="14" t="s">
        <v>33</v>
      </c>
      <c r="AX280" s="14" t="s">
        <v>72</v>
      </c>
      <c r="AY280" s="215" t="s">
        <v>122</v>
      </c>
    </row>
    <row r="281" spans="1:65" s="14" customFormat="1" ht="11.25">
      <c r="B281" s="205"/>
      <c r="C281" s="206"/>
      <c r="D281" s="196" t="s">
        <v>134</v>
      </c>
      <c r="E281" s="207" t="s">
        <v>19</v>
      </c>
      <c r="F281" s="208" t="s">
        <v>543</v>
      </c>
      <c r="G281" s="206"/>
      <c r="H281" s="209">
        <v>33.96</v>
      </c>
      <c r="I281" s="210"/>
      <c r="J281" s="206"/>
      <c r="K281" s="206"/>
      <c r="L281" s="211"/>
      <c r="M281" s="212"/>
      <c r="N281" s="213"/>
      <c r="O281" s="213"/>
      <c r="P281" s="213"/>
      <c r="Q281" s="213"/>
      <c r="R281" s="213"/>
      <c r="S281" s="213"/>
      <c r="T281" s="214"/>
      <c r="AT281" s="215" t="s">
        <v>134</v>
      </c>
      <c r="AU281" s="215" t="s">
        <v>82</v>
      </c>
      <c r="AV281" s="14" t="s">
        <v>82</v>
      </c>
      <c r="AW281" s="14" t="s">
        <v>33</v>
      </c>
      <c r="AX281" s="14" t="s">
        <v>72</v>
      </c>
      <c r="AY281" s="215" t="s">
        <v>122</v>
      </c>
    </row>
    <row r="282" spans="1:65" s="14" customFormat="1" ht="11.25">
      <c r="B282" s="205"/>
      <c r="C282" s="206"/>
      <c r="D282" s="196" t="s">
        <v>134</v>
      </c>
      <c r="E282" s="207" t="s">
        <v>19</v>
      </c>
      <c r="F282" s="208" t="s">
        <v>544</v>
      </c>
      <c r="G282" s="206"/>
      <c r="H282" s="209">
        <v>51.59</v>
      </c>
      <c r="I282" s="210"/>
      <c r="J282" s="206"/>
      <c r="K282" s="206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134</v>
      </c>
      <c r="AU282" s="215" t="s">
        <v>82</v>
      </c>
      <c r="AV282" s="14" t="s">
        <v>82</v>
      </c>
      <c r="AW282" s="14" t="s">
        <v>33</v>
      </c>
      <c r="AX282" s="14" t="s">
        <v>72</v>
      </c>
      <c r="AY282" s="215" t="s">
        <v>122</v>
      </c>
    </row>
    <row r="283" spans="1:65" s="15" customFormat="1" ht="11.25">
      <c r="B283" s="216"/>
      <c r="C283" s="217"/>
      <c r="D283" s="196" t="s">
        <v>134</v>
      </c>
      <c r="E283" s="218" t="s">
        <v>19</v>
      </c>
      <c r="F283" s="219" t="s">
        <v>152</v>
      </c>
      <c r="G283" s="217"/>
      <c r="H283" s="220">
        <v>220.35000000000002</v>
      </c>
      <c r="I283" s="221"/>
      <c r="J283" s="217"/>
      <c r="K283" s="217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134</v>
      </c>
      <c r="AU283" s="226" t="s">
        <v>82</v>
      </c>
      <c r="AV283" s="15" t="s">
        <v>153</v>
      </c>
      <c r="AW283" s="15" t="s">
        <v>33</v>
      </c>
      <c r="AX283" s="15" t="s">
        <v>72</v>
      </c>
      <c r="AY283" s="226" t="s">
        <v>122</v>
      </c>
    </row>
    <row r="284" spans="1:65" s="13" customFormat="1" ht="11.25">
      <c r="B284" s="194"/>
      <c r="C284" s="195"/>
      <c r="D284" s="196" t="s">
        <v>134</v>
      </c>
      <c r="E284" s="197" t="s">
        <v>19</v>
      </c>
      <c r="F284" s="198" t="s">
        <v>177</v>
      </c>
      <c r="G284" s="195"/>
      <c r="H284" s="197" t="s">
        <v>19</v>
      </c>
      <c r="I284" s="199"/>
      <c r="J284" s="195"/>
      <c r="K284" s="195"/>
      <c r="L284" s="200"/>
      <c r="M284" s="201"/>
      <c r="N284" s="202"/>
      <c r="O284" s="202"/>
      <c r="P284" s="202"/>
      <c r="Q284" s="202"/>
      <c r="R284" s="202"/>
      <c r="S284" s="202"/>
      <c r="T284" s="203"/>
      <c r="AT284" s="204" t="s">
        <v>134</v>
      </c>
      <c r="AU284" s="204" t="s">
        <v>82</v>
      </c>
      <c r="AV284" s="13" t="s">
        <v>80</v>
      </c>
      <c r="AW284" s="13" t="s">
        <v>33</v>
      </c>
      <c r="AX284" s="13" t="s">
        <v>72</v>
      </c>
      <c r="AY284" s="204" t="s">
        <v>122</v>
      </c>
    </row>
    <row r="285" spans="1:65" s="14" customFormat="1" ht="11.25">
      <c r="B285" s="205"/>
      <c r="C285" s="206"/>
      <c r="D285" s="196" t="s">
        <v>134</v>
      </c>
      <c r="E285" s="207" t="s">
        <v>19</v>
      </c>
      <c r="F285" s="208" t="s">
        <v>545</v>
      </c>
      <c r="G285" s="206"/>
      <c r="H285" s="209">
        <v>18.48</v>
      </c>
      <c r="I285" s="210"/>
      <c r="J285" s="206"/>
      <c r="K285" s="206"/>
      <c r="L285" s="211"/>
      <c r="M285" s="212"/>
      <c r="N285" s="213"/>
      <c r="O285" s="213"/>
      <c r="P285" s="213"/>
      <c r="Q285" s="213"/>
      <c r="R285" s="213"/>
      <c r="S285" s="213"/>
      <c r="T285" s="214"/>
      <c r="AT285" s="215" t="s">
        <v>134</v>
      </c>
      <c r="AU285" s="215" t="s">
        <v>82</v>
      </c>
      <c r="AV285" s="14" t="s">
        <v>82</v>
      </c>
      <c r="AW285" s="14" t="s">
        <v>33</v>
      </c>
      <c r="AX285" s="14" t="s">
        <v>72</v>
      </c>
      <c r="AY285" s="215" t="s">
        <v>122</v>
      </c>
    </row>
    <row r="286" spans="1:65" s="15" customFormat="1" ht="11.25">
      <c r="B286" s="216"/>
      <c r="C286" s="217"/>
      <c r="D286" s="196" t="s">
        <v>134</v>
      </c>
      <c r="E286" s="218" t="s">
        <v>19</v>
      </c>
      <c r="F286" s="219" t="s">
        <v>152</v>
      </c>
      <c r="G286" s="217"/>
      <c r="H286" s="220">
        <v>18.48</v>
      </c>
      <c r="I286" s="221"/>
      <c r="J286" s="217"/>
      <c r="K286" s="217"/>
      <c r="L286" s="222"/>
      <c r="M286" s="223"/>
      <c r="N286" s="224"/>
      <c r="O286" s="224"/>
      <c r="P286" s="224"/>
      <c r="Q286" s="224"/>
      <c r="R286" s="224"/>
      <c r="S286" s="224"/>
      <c r="T286" s="225"/>
      <c r="AT286" s="226" t="s">
        <v>134</v>
      </c>
      <c r="AU286" s="226" t="s">
        <v>82</v>
      </c>
      <c r="AV286" s="15" t="s">
        <v>153</v>
      </c>
      <c r="AW286" s="15" t="s">
        <v>33</v>
      </c>
      <c r="AX286" s="15" t="s">
        <v>72</v>
      </c>
      <c r="AY286" s="226" t="s">
        <v>122</v>
      </c>
    </row>
    <row r="287" spans="1:65" s="16" customFormat="1" ht="11.25">
      <c r="B287" s="227"/>
      <c r="C287" s="228"/>
      <c r="D287" s="196" t="s">
        <v>134</v>
      </c>
      <c r="E287" s="229" t="s">
        <v>19</v>
      </c>
      <c r="F287" s="230" t="s">
        <v>162</v>
      </c>
      <c r="G287" s="228"/>
      <c r="H287" s="231">
        <v>238.83</v>
      </c>
      <c r="I287" s="232"/>
      <c r="J287" s="228"/>
      <c r="K287" s="228"/>
      <c r="L287" s="233"/>
      <c r="M287" s="234"/>
      <c r="N287" s="235"/>
      <c r="O287" s="235"/>
      <c r="P287" s="235"/>
      <c r="Q287" s="235"/>
      <c r="R287" s="235"/>
      <c r="S287" s="235"/>
      <c r="T287" s="236"/>
      <c r="AT287" s="237" t="s">
        <v>134</v>
      </c>
      <c r="AU287" s="237" t="s">
        <v>82</v>
      </c>
      <c r="AV287" s="16" t="s">
        <v>130</v>
      </c>
      <c r="AW287" s="16" t="s">
        <v>33</v>
      </c>
      <c r="AX287" s="16" t="s">
        <v>80</v>
      </c>
      <c r="AY287" s="237" t="s">
        <v>122</v>
      </c>
    </row>
    <row r="288" spans="1:65" s="12" customFormat="1" ht="22.9" customHeight="1">
      <c r="B288" s="160"/>
      <c r="C288" s="161"/>
      <c r="D288" s="162" t="s">
        <v>71</v>
      </c>
      <c r="E288" s="174" t="s">
        <v>420</v>
      </c>
      <c r="F288" s="174" t="s">
        <v>421</v>
      </c>
      <c r="G288" s="161"/>
      <c r="H288" s="161"/>
      <c r="I288" s="164"/>
      <c r="J288" s="175">
        <f>BK288</f>
        <v>0</v>
      </c>
      <c r="K288" s="161"/>
      <c r="L288" s="166"/>
      <c r="M288" s="167"/>
      <c r="N288" s="168"/>
      <c r="O288" s="168"/>
      <c r="P288" s="169">
        <f>SUM(P289:P326)</f>
        <v>0</v>
      </c>
      <c r="Q288" s="168"/>
      <c r="R288" s="169">
        <f>SUM(R289:R326)</f>
        <v>1.1021421</v>
      </c>
      <c r="S288" s="168"/>
      <c r="T288" s="170">
        <f>SUM(T289:T326)</f>
        <v>0</v>
      </c>
      <c r="AR288" s="171" t="s">
        <v>82</v>
      </c>
      <c r="AT288" s="172" t="s">
        <v>71</v>
      </c>
      <c r="AU288" s="172" t="s">
        <v>80</v>
      </c>
      <c r="AY288" s="171" t="s">
        <v>122</v>
      </c>
      <c r="BK288" s="173">
        <f>SUM(BK289:BK326)</f>
        <v>0</v>
      </c>
    </row>
    <row r="289" spans="1:65" s="2" customFormat="1" ht="16.5" customHeight="1">
      <c r="A289" s="37"/>
      <c r="B289" s="38"/>
      <c r="C289" s="176" t="s">
        <v>404</v>
      </c>
      <c r="D289" s="176" t="s">
        <v>125</v>
      </c>
      <c r="E289" s="177" t="s">
        <v>423</v>
      </c>
      <c r="F289" s="178" t="s">
        <v>424</v>
      </c>
      <c r="G289" s="179" t="s">
        <v>128</v>
      </c>
      <c r="H289" s="180">
        <v>325.62</v>
      </c>
      <c r="I289" s="181"/>
      <c r="J289" s="182">
        <f>ROUND(I289*H289,2)</f>
        <v>0</v>
      </c>
      <c r="K289" s="178" t="s">
        <v>129</v>
      </c>
      <c r="L289" s="42"/>
      <c r="M289" s="183" t="s">
        <v>19</v>
      </c>
      <c r="N289" s="184" t="s">
        <v>43</v>
      </c>
      <c r="O289" s="67"/>
      <c r="P289" s="185">
        <f>O289*H289</f>
        <v>0</v>
      </c>
      <c r="Q289" s="185">
        <v>0</v>
      </c>
      <c r="R289" s="185">
        <f>Q289*H289</f>
        <v>0</v>
      </c>
      <c r="S289" s="185">
        <v>0</v>
      </c>
      <c r="T289" s="186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7" t="s">
        <v>240</v>
      </c>
      <c r="AT289" s="187" t="s">
        <v>125</v>
      </c>
      <c r="AU289" s="187" t="s">
        <v>82</v>
      </c>
      <c r="AY289" s="20" t="s">
        <v>122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20" t="s">
        <v>80</v>
      </c>
      <c r="BK289" s="188">
        <f>ROUND(I289*H289,2)</f>
        <v>0</v>
      </c>
      <c r="BL289" s="20" t="s">
        <v>240</v>
      </c>
      <c r="BM289" s="187" t="s">
        <v>425</v>
      </c>
    </row>
    <row r="290" spans="1:65" s="2" customFormat="1" ht="11.25">
      <c r="A290" s="37"/>
      <c r="B290" s="38"/>
      <c r="C290" s="39"/>
      <c r="D290" s="189" t="s">
        <v>132</v>
      </c>
      <c r="E290" s="39"/>
      <c r="F290" s="190" t="s">
        <v>426</v>
      </c>
      <c r="G290" s="39"/>
      <c r="H290" s="39"/>
      <c r="I290" s="191"/>
      <c r="J290" s="39"/>
      <c r="K290" s="39"/>
      <c r="L290" s="42"/>
      <c r="M290" s="192"/>
      <c r="N290" s="193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132</v>
      </c>
      <c r="AU290" s="20" t="s">
        <v>82</v>
      </c>
    </row>
    <row r="291" spans="1:65" s="13" customFormat="1" ht="11.25">
      <c r="B291" s="194"/>
      <c r="C291" s="195"/>
      <c r="D291" s="196" t="s">
        <v>134</v>
      </c>
      <c r="E291" s="197" t="s">
        <v>19</v>
      </c>
      <c r="F291" s="198" t="s">
        <v>503</v>
      </c>
      <c r="G291" s="195"/>
      <c r="H291" s="197" t="s">
        <v>19</v>
      </c>
      <c r="I291" s="199"/>
      <c r="J291" s="195"/>
      <c r="K291" s="195"/>
      <c r="L291" s="200"/>
      <c r="M291" s="201"/>
      <c r="N291" s="202"/>
      <c r="O291" s="202"/>
      <c r="P291" s="202"/>
      <c r="Q291" s="202"/>
      <c r="R291" s="202"/>
      <c r="S291" s="202"/>
      <c r="T291" s="203"/>
      <c r="AT291" s="204" t="s">
        <v>134</v>
      </c>
      <c r="AU291" s="204" t="s">
        <v>82</v>
      </c>
      <c r="AV291" s="13" t="s">
        <v>80</v>
      </c>
      <c r="AW291" s="13" t="s">
        <v>33</v>
      </c>
      <c r="AX291" s="13" t="s">
        <v>72</v>
      </c>
      <c r="AY291" s="204" t="s">
        <v>122</v>
      </c>
    </row>
    <row r="292" spans="1:65" s="14" customFormat="1" ht="11.25">
      <c r="B292" s="205"/>
      <c r="C292" s="206"/>
      <c r="D292" s="196" t="s">
        <v>134</v>
      </c>
      <c r="E292" s="207" t="s">
        <v>19</v>
      </c>
      <c r="F292" s="208" t="s">
        <v>504</v>
      </c>
      <c r="G292" s="206"/>
      <c r="H292" s="209">
        <v>307.24</v>
      </c>
      <c r="I292" s="210"/>
      <c r="J292" s="206"/>
      <c r="K292" s="206"/>
      <c r="L292" s="211"/>
      <c r="M292" s="212"/>
      <c r="N292" s="213"/>
      <c r="O292" s="213"/>
      <c r="P292" s="213"/>
      <c r="Q292" s="213"/>
      <c r="R292" s="213"/>
      <c r="S292" s="213"/>
      <c r="T292" s="214"/>
      <c r="AT292" s="215" t="s">
        <v>134</v>
      </c>
      <c r="AU292" s="215" t="s">
        <v>82</v>
      </c>
      <c r="AV292" s="14" t="s">
        <v>82</v>
      </c>
      <c r="AW292" s="14" t="s">
        <v>33</v>
      </c>
      <c r="AX292" s="14" t="s">
        <v>72</v>
      </c>
      <c r="AY292" s="215" t="s">
        <v>122</v>
      </c>
    </row>
    <row r="293" spans="1:65" s="13" customFormat="1" ht="11.25">
      <c r="B293" s="194"/>
      <c r="C293" s="195"/>
      <c r="D293" s="196" t="s">
        <v>134</v>
      </c>
      <c r="E293" s="197" t="s">
        <v>19</v>
      </c>
      <c r="F293" s="198" t="s">
        <v>177</v>
      </c>
      <c r="G293" s="195"/>
      <c r="H293" s="197" t="s">
        <v>19</v>
      </c>
      <c r="I293" s="199"/>
      <c r="J293" s="195"/>
      <c r="K293" s="195"/>
      <c r="L293" s="200"/>
      <c r="M293" s="201"/>
      <c r="N293" s="202"/>
      <c r="O293" s="202"/>
      <c r="P293" s="202"/>
      <c r="Q293" s="202"/>
      <c r="R293" s="202"/>
      <c r="S293" s="202"/>
      <c r="T293" s="203"/>
      <c r="AT293" s="204" t="s">
        <v>134</v>
      </c>
      <c r="AU293" s="204" t="s">
        <v>82</v>
      </c>
      <c r="AV293" s="13" t="s">
        <v>80</v>
      </c>
      <c r="AW293" s="13" t="s">
        <v>33</v>
      </c>
      <c r="AX293" s="13" t="s">
        <v>72</v>
      </c>
      <c r="AY293" s="204" t="s">
        <v>122</v>
      </c>
    </row>
    <row r="294" spans="1:65" s="14" customFormat="1" ht="11.25">
      <c r="B294" s="205"/>
      <c r="C294" s="206"/>
      <c r="D294" s="196" t="s">
        <v>134</v>
      </c>
      <c r="E294" s="207" t="s">
        <v>19</v>
      </c>
      <c r="F294" s="208" t="s">
        <v>505</v>
      </c>
      <c r="G294" s="206"/>
      <c r="H294" s="209">
        <v>18.38</v>
      </c>
      <c r="I294" s="210"/>
      <c r="J294" s="206"/>
      <c r="K294" s="206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134</v>
      </c>
      <c r="AU294" s="215" t="s">
        <v>82</v>
      </c>
      <c r="AV294" s="14" t="s">
        <v>82</v>
      </c>
      <c r="AW294" s="14" t="s">
        <v>33</v>
      </c>
      <c r="AX294" s="14" t="s">
        <v>72</v>
      </c>
      <c r="AY294" s="215" t="s">
        <v>122</v>
      </c>
    </row>
    <row r="295" spans="1:65" s="16" customFormat="1" ht="11.25">
      <c r="B295" s="227"/>
      <c r="C295" s="228"/>
      <c r="D295" s="196" t="s">
        <v>134</v>
      </c>
      <c r="E295" s="229" t="s">
        <v>19</v>
      </c>
      <c r="F295" s="230" t="s">
        <v>162</v>
      </c>
      <c r="G295" s="228"/>
      <c r="H295" s="231">
        <v>325.62</v>
      </c>
      <c r="I295" s="232"/>
      <c r="J295" s="228"/>
      <c r="K295" s="228"/>
      <c r="L295" s="233"/>
      <c r="M295" s="234"/>
      <c r="N295" s="235"/>
      <c r="O295" s="235"/>
      <c r="P295" s="235"/>
      <c r="Q295" s="235"/>
      <c r="R295" s="235"/>
      <c r="S295" s="235"/>
      <c r="T295" s="236"/>
      <c r="AT295" s="237" t="s">
        <v>134</v>
      </c>
      <c r="AU295" s="237" t="s">
        <v>82</v>
      </c>
      <c r="AV295" s="16" t="s">
        <v>130</v>
      </c>
      <c r="AW295" s="16" t="s">
        <v>33</v>
      </c>
      <c r="AX295" s="16" t="s">
        <v>80</v>
      </c>
      <c r="AY295" s="237" t="s">
        <v>122</v>
      </c>
    </row>
    <row r="296" spans="1:65" s="2" customFormat="1" ht="16.5" customHeight="1">
      <c r="A296" s="37"/>
      <c r="B296" s="38"/>
      <c r="C296" s="176" t="s">
        <v>409</v>
      </c>
      <c r="D296" s="176" t="s">
        <v>125</v>
      </c>
      <c r="E296" s="177" t="s">
        <v>428</v>
      </c>
      <c r="F296" s="178" t="s">
        <v>429</v>
      </c>
      <c r="G296" s="179" t="s">
        <v>128</v>
      </c>
      <c r="H296" s="180">
        <v>325.62</v>
      </c>
      <c r="I296" s="181"/>
      <c r="J296" s="182">
        <f>ROUND(I296*H296,2)</f>
        <v>0</v>
      </c>
      <c r="K296" s="178" t="s">
        <v>129</v>
      </c>
      <c r="L296" s="42"/>
      <c r="M296" s="183" t="s">
        <v>19</v>
      </c>
      <c r="N296" s="184" t="s">
        <v>43</v>
      </c>
      <c r="O296" s="67"/>
      <c r="P296" s="185">
        <f>O296*H296</f>
        <v>0</v>
      </c>
      <c r="Q296" s="185">
        <v>3.0000000000000001E-5</v>
      </c>
      <c r="R296" s="185">
        <f>Q296*H296</f>
        <v>9.7686000000000005E-3</v>
      </c>
      <c r="S296" s="185">
        <v>0</v>
      </c>
      <c r="T296" s="186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7" t="s">
        <v>240</v>
      </c>
      <c r="AT296" s="187" t="s">
        <v>125</v>
      </c>
      <c r="AU296" s="187" t="s">
        <v>82</v>
      </c>
      <c r="AY296" s="20" t="s">
        <v>122</v>
      </c>
      <c r="BE296" s="188">
        <f>IF(N296="základní",J296,0)</f>
        <v>0</v>
      </c>
      <c r="BF296" s="188">
        <f>IF(N296="snížená",J296,0)</f>
        <v>0</v>
      </c>
      <c r="BG296" s="188">
        <f>IF(N296="zákl. přenesená",J296,0)</f>
        <v>0</v>
      </c>
      <c r="BH296" s="188">
        <f>IF(N296="sníž. přenesená",J296,0)</f>
        <v>0</v>
      </c>
      <c r="BI296" s="188">
        <f>IF(N296="nulová",J296,0)</f>
        <v>0</v>
      </c>
      <c r="BJ296" s="20" t="s">
        <v>80</v>
      </c>
      <c r="BK296" s="188">
        <f>ROUND(I296*H296,2)</f>
        <v>0</v>
      </c>
      <c r="BL296" s="20" t="s">
        <v>240</v>
      </c>
      <c r="BM296" s="187" t="s">
        <v>430</v>
      </c>
    </row>
    <row r="297" spans="1:65" s="2" customFormat="1" ht="11.25">
      <c r="A297" s="37"/>
      <c r="B297" s="38"/>
      <c r="C297" s="39"/>
      <c r="D297" s="189" t="s">
        <v>132</v>
      </c>
      <c r="E297" s="39"/>
      <c r="F297" s="190" t="s">
        <v>431</v>
      </c>
      <c r="G297" s="39"/>
      <c r="H297" s="39"/>
      <c r="I297" s="191"/>
      <c r="J297" s="39"/>
      <c r="K297" s="39"/>
      <c r="L297" s="42"/>
      <c r="M297" s="192"/>
      <c r="N297" s="193"/>
      <c r="O297" s="67"/>
      <c r="P297" s="67"/>
      <c r="Q297" s="67"/>
      <c r="R297" s="67"/>
      <c r="S297" s="67"/>
      <c r="T297" s="68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20" t="s">
        <v>132</v>
      </c>
      <c r="AU297" s="20" t="s">
        <v>82</v>
      </c>
    </row>
    <row r="298" spans="1:65" s="2" customFormat="1" ht="16.5" customHeight="1">
      <c r="A298" s="37"/>
      <c r="B298" s="38"/>
      <c r="C298" s="176" t="s">
        <v>422</v>
      </c>
      <c r="D298" s="176" t="s">
        <v>125</v>
      </c>
      <c r="E298" s="177" t="s">
        <v>433</v>
      </c>
      <c r="F298" s="178" t="s">
        <v>434</v>
      </c>
      <c r="G298" s="179" t="s">
        <v>128</v>
      </c>
      <c r="H298" s="180">
        <v>325.62</v>
      </c>
      <c r="I298" s="181"/>
      <c r="J298" s="182">
        <f>ROUND(I298*H298,2)</f>
        <v>0</v>
      </c>
      <c r="K298" s="178" t="s">
        <v>129</v>
      </c>
      <c r="L298" s="42"/>
      <c r="M298" s="183" t="s">
        <v>19</v>
      </c>
      <c r="N298" s="184" t="s">
        <v>43</v>
      </c>
      <c r="O298" s="67"/>
      <c r="P298" s="185">
        <f>O298*H298</f>
        <v>0</v>
      </c>
      <c r="Q298" s="185">
        <v>2.9999999999999997E-4</v>
      </c>
      <c r="R298" s="185">
        <f>Q298*H298</f>
        <v>9.7685999999999995E-2</v>
      </c>
      <c r="S298" s="185">
        <v>0</v>
      </c>
      <c r="T298" s="186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7" t="s">
        <v>240</v>
      </c>
      <c r="AT298" s="187" t="s">
        <v>125</v>
      </c>
      <c r="AU298" s="187" t="s">
        <v>82</v>
      </c>
      <c r="AY298" s="20" t="s">
        <v>122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20" t="s">
        <v>80</v>
      </c>
      <c r="BK298" s="188">
        <f>ROUND(I298*H298,2)</f>
        <v>0</v>
      </c>
      <c r="BL298" s="20" t="s">
        <v>240</v>
      </c>
      <c r="BM298" s="187" t="s">
        <v>435</v>
      </c>
    </row>
    <row r="299" spans="1:65" s="2" customFormat="1" ht="11.25">
      <c r="A299" s="37"/>
      <c r="B299" s="38"/>
      <c r="C299" s="39"/>
      <c r="D299" s="189" t="s">
        <v>132</v>
      </c>
      <c r="E299" s="39"/>
      <c r="F299" s="190" t="s">
        <v>436</v>
      </c>
      <c r="G299" s="39"/>
      <c r="H299" s="39"/>
      <c r="I299" s="191"/>
      <c r="J299" s="39"/>
      <c r="K299" s="39"/>
      <c r="L299" s="42"/>
      <c r="M299" s="192"/>
      <c r="N299" s="193"/>
      <c r="O299" s="67"/>
      <c r="P299" s="67"/>
      <c r="Q299" s="67"/>
      <c r="R299" s="67"/>
      <c r="S299" s="67"/>
      <c r="T299" s="68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20" t="s">
        <v>132</v>
      </c>
      <c r="AU299" s="20" t="s">
        <v>82</v>
      </c>
    </row>
    <row r="300" spans="1:65" s="2" customFormat="1" ht="24.2" customHeight="1">
      <c r="A300" s="37"/>
      <c r="B300" s="38"/>
      <c r="C300" s="238" t="s">
        <v>427</v>
      </c>
      <c r="D300" s="238" t="s">
        <v>215</v>
      </c>
      <c r="E300" s="239" t="s">
        <v>438</v>
      </c>
      <c r="F300" s="240" t="s">
        <v>439</v>
      </c>
      <c r="G300" s="241" t="s">
        <v>128</v>
      </c>
      <c r="H300" s="242">
        <v>358.18200000000002</v>
      </c>
      <c r="I300" s="243"/>
      <c r="J300" s="244">
        <f>ROUND(I300*H300,2)</f>
        <v>0</v>
      </c>
      <c r="K300" s="240" t="s">
        <v>19</v>
      </c>
      <c r="L300" s="245"/>
      <c r="M300" s="246" t="s">
        <v>19</v>
      </c>
      <c r="N300" s="247" t="s">
        <v>43</v>
      </c>
      <c r="O300" s="67"/>
      <c r="P300" s="185">
        <f>O300*H300</f>
        <v>0</v>
      </c>
      <c r="Q300" s="185">
        <v>2.5999999999999999E-3</v>
      </c>
      <c r="R300" s="185">
        <f>Q300*H300</f>
        <v>0.93127320000000002</v>
      </c>
      <c r="S300" s="185">
        <v>0</v>
      </c>
      <c r="T300" s="186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7" t="s">
        <v>334</v>
      </c>
      <c r="AT300" s="187" t="s">
        <v>215</v>
      </c>
      <c r="AU300" s="187" t="s">
        <v>82</v>
      </c>
      <c r="AY300" s="20" t="s">
        <v>122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20" t="s">
        <v>80</v>
      </c>
      <c r="BK300" s="188">
        <f>ROUND(I300*H300,2)</f>
        <v>0</v>
      </c>
      <c r="BL300" s="20" t="s">
        <v>240</v>
      </c>
      <c r="BM300" s="187" t="s">
        <v>440</v>
      </c>
    </row>
    <row r="301" spans="1:65" s="14" customFormat="1" ht="11.25">
      <c r="B301" s="205"/>
      <c r="C301" s="206"/>
      <c r="D301" s="196" t="s">
        <v>134</v>
      </c>
      <c r="E301" s="206"/>
      <c r="F301" s="208" t="s">
        <v>546</v>
      </c>
      <c r="G301" s="206"/>
      <c r="H301" s="209">
        <v>358.18200000000002</v>
      </c>
      <c r="I301" s="210"/>
      <c r="J301" s="206"/>
      <c r="K301" s="206"/>
      <c r="L301" s="211"/>
      <c r="M301" s="212"/>
      <c r="N301" s="213"/>
      <c r="O301" s="213"/>
      <c r="P301" s="213"/>
      <c r="Q301" s="213"/>
      <c r="R301" s="213"/>
      <c r="S301" s="213"/>
      <c r="T301" s="214"/>
      <c r="AT301" s="215" t="s">
        <v>134</v>
      </c>
      <c r="AU301" s="215" t="s">
        <v>82</v>
      </c>
      <c r="AV301" s="14" t="s">
        <v>82</v>
      </c>
      <c r="AW301" s="14" t="s">
        <v>4</v>
      </c>
      <c r="AX301" s="14" t="s">
        <v>80</v>
      </c>
      <c r="AY301" s="215" t="s">
        <v>122</v>
      </c>
    </row>
    <row r="302" spans="1:65" s="2" customFormat="1" ht="16.5" customHeight="1">
      <c r="A302" s="37"/>
      <c r="B302" s="38"/>
      <c r="C302" s="176" t="s">
        <v>432</v>
      </c>
      <c r="D302" s="176" t="s">
        <v>125</v>
      </c>
      <c r="E302" s="177" t="s">
        <v>443</v>
      </c>
      <c r="F302" s="178" t="s">
        <v>444</v>
      </c>
      <c r="G302" s="179" t="s">
        <v>342</v>
      </c>
      <c r="H302" s="180">
        <v>238.83</v>
      </c>
      <c r="I302" s="181"/>
      <c r="J302" s="182">
        <f>ROUND(I302*H302,2)</f>
        <v>0</v>
      </c>
      <c r="K302" s="178" t="s">
        <v>129</v>
      </c>
      <c r="L302" s="42"/>
      <c r="M302" s="183" t="s">
        <v>19</v>
      </c>
      <c r="N302" s="184" t="s">
        <v>43</v>
      </c>
      <c r="O302" s="67"/>
      <c r="P302" s="185">
        <f>O302*H302</f>
        <v>0</v>
      </c>
      <c r="Q302" s="185">
        <v>1.0000000000000001E-5</v>
      </c>
      <c r="R302" s="185">
        <f>Q302*H302</f>
        <v>2.3883000000000003E-3</v>
      </c>
      <c r="S302" s="185">
        <v>0</v>
      </c>
      <c r="T302" s="186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7" t="s">
        <v>240</v>
      </c>
      <c r="AT302" s="187" t="s">
        <v>125</v>
      </c>
      <c r="AU302" s="187" t="s">
        <v>82</v>
      </c>
      <c r="AY302" s="20" t="s">
        <v>122</v>
      </c>
      <c r="BE302" s="188">
        <f>IF(N302="základní",J302,0)</f>
        <v>0</v>
      </c>
      <c r="BF302" s="188">
        <f>IF(N302="snížená",J302,0)</f>
        <v>0</v>
      </c>
      <c r="BG302" s="188">
        <f>IF(N302="zákl. přenesená",J302,0)</f>
        <v>0</v>
      </c>
      <c r="BH302" s="188">
        <f>IF(N302="sníž. přenesená",J302,0)</f>
        <v>0</v>
      </c>
      <c r="BI302" s="188">
        <f>IF(N302="nulová",J302,0)</f>
        <v>0</v>
      </c>
      <c r="BJ302" s="20" t="s">
        <v>80</v>
      </c>
      <c r="BK302" s="188">
        <f>ROUND(I302*H302,2)</f>
        <v>0</v>
      </c>
      <c r="BL302" s="20" t="s">
        <v>240</v>
      </c>
      <c r="BM302" s="187" t="s">
        <v>445</v>
      </c>
    </row>
    <row r="303" spans="1:65" s="2" customFormat="1" ht="11.25">
      <c r="A303" s="37"/>
      <c r="B303" s="38"/>
      <c r="C303" s="39"/>
      <c r="D303" s="189" t="s">
        <v>132</v>
      </c>
      <c r="E303" s="39"/>
      <c r="F303" s="190" t="s">
        <v>446</v>
      </c>
      <c r="G303" s="39"/>
      <c r="H303" s="39"/>
      <c r="I303" s="191"/>
      <c r="J303" s="39"/>
      <c r="K303" s="39"/>
      <c r="L303" s="42"/>
      <c r="M303" s="192"/>
      <c r="N303" s="193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132</v>
      </c>
      <c r="AU303" s="20" t="s">
        <v>82</v>
      </c>
    </row>
    <row r="304" spans="1:65" s="13" customFormat="1" ht="11.25">
      <c r="B304" s="194"/>
      <c r="C304" s="195"/>
      <c r="D304" s="196" t="s">
        <v>134</v>
      </c>
      <c r="E304" s="197" t="s">
        <v>19</v>
      </c>
      <c r="F304" s="198" t="s">
        <v>84</v>
      </c>
      <c r="G304" s="195"/>
      <c r="H304" s="197" t="s">
        <v>19</v>
      </c>
      <c r="I304" s="199"/>
      <c r="J304" s="195"/>
      <c r="K304" s="195"/>
      <c r="L304" s="200"/>
      <c r="M304" s="201"/>
      <c r="N304" s="202"/>
      <c r="O304" s="202"/>
      <c r="P304" s="202"/>
      <c r="Q304" s="202"/>
      <c r="R304" s="202"/>
      <c r="S304" s="202"/>
      <c r="T304" s="203"/>
      <c r="AT304" s="204" t="s">
        <v>134</v>
      </c>
      <c r="AU304" s="204" t="s">
        <v>82</v>
      </c>
      <c r="AV304" s="13" t="s">
        <v>80</v>
      </c>
      <c r="AW304" s="13" t="s">
        <v>33</v>
      </c>
      <c r="AX304" s="13" t="s">
        <v>72</v>
      </c>
      <c r="AY304" s="204" t="s">
        <v>122</v>
      </c>
    </row>
    <row r="305" spans="1:65" s="14" customFormat="1" ht="22.5">
      <c r="B305" s="205"/>
      <c r="C305" s="206"/>
      <c r="D305" s="196" t="s">
        <v>134</v>
      </c>
      <c r="E305" s="207" t="s">
        <v>19</v>
      </c>
      <c r="F305" s="208" t="s">
        <v>541</v>
      </c>
      <c r="G305" s="206"/>
      <c r="H305" s="209">
        <v>76.64</v>
      </c>
      <c r="I305" s="210"/>
      <c r="J305" s="206"/>
      <c r="K305" s="206"/>
      <c r="L305" s="211"/>
      <c r="M305" s="212"/>
      <c r="N305" s="213"/>
      <c r="O305" s="213"/>
      <c r="P305" s="213"/>
      <c r="Q305" s="213"/>
      <c r="R305" s="213"/>
      <c r="S305" s="213"/>
      <c r="T305" s="214"/>
      <c r="AT305" s="215" t="s">
        <v>134</v>
      </c>
      <c r="AU305" s="215" t="s">
        <v>82</v>
      </c>
      <c r="AV305" s="14" t="s">
        <v>82</v>
      </c>
      <c r="AW305" s="14" t="s">
        <v>33</v>
      </c>
      <c r="AX305" s="14" t="s">
        <v>72</v>
      </c>
      <c r="AY305" s="215" t="s">
        <v>122</v>
      </c>
    </row>
    <row r="306" spans="1:65" s="14" customFormat="1" ht="11.25">
      <c r="B306" s="205"/>
      <c r="C306" s="206"/>
      <c r="D306" s="196" t="s">
        <v>134</v>
      </c>
      <c r="E306" s="207" t="s">
        <v>19</v>
      </c>
      <c r="F306" s="208" t="s">
        <v>542</v>
      </c>
      <c r="G306" s="206"/>
      <c r="H306" s="209">
        <v>58.16</v>
      </c>
      <c r="I306" s="210"/>
      <c r="J306" s="206"/>
      <c r="K306" s="206"/>
      <c r="L306" s="211"/>
      <c r="M306" s="212"/>
      <c r="N306" s="213"/>
      <c r="O306" s="213"/>
      <c r="P306" s="213"/>
      <c r="Q306" s="213"/>
      <c r="R306" s="213"/>
      <c r="S306" s="213"/>
      <c r="T306" s="214"/>
      <c r="AT306" s="215" t="s">
        <v>134</v>
      </c>
      <c r="AU306" s="215" t="s">
        <v>82</v>
      </c>
      <c r="AV306" s="14" t="s">
        <v>82</v>
      </c>
      <c r="AW306" s="14" t="s">
        <v>33</v>
      </c>
      <c r="AX306" s="14" t="s">
        <v>72</v>
      </c>
      <c r="AY306" s="215" t="s">
        <v>122</v>
      </c>
    </row>
    <row r="307" spans="1:65" s="14" customFormat="1" ht="11.25">
      <c r="B307" s="205"/>
      <c r="C307" s="206"/>
      <c r="D307" s="196" t="s">
        <v>134</v>
      </c>
      <c r="E307" s="207" t="s">
        <v>19</v>
      </c>
      <c r="F307" s="208" t="s">
        <v>543</v>
      </c>
      <c r="G307" s="206"/>
      <c r="H307" s="209">
        <v>33.96</v>
      </c>
      <c r="I307" s="210"/>
      <c r="J307" s="206"/>
      <c r="K307" s="206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134</v>
      </c>
      <c r="AU307" s="215" t="s">
        <v>82</v>
      </c>
      <c r="AV307" s="14" t="s">
        <v>82</v>
      </c>
      <c r="AW307" s="14" t="s">
        <v>33</v>
      </c>
      <c r="AX307" s="14" t="s">
        <v>72</v>
      </c>
      <c r="AY307" s="215" t="s">
        <v>122</v>
      </c>
    </row>
    <row r="308" spans="1:65" s="14" customFormat="1" ht="11.25">
      <c r="B308" s="205"/>
      <c r="C308" s="206"/>
      <c r="D308" s="196" t="s">
        <v>134</v>
      </c>
      <c r="E308" s="207" t="s">
        <v>19</v>
      </c>
      <c r="F308" s="208" t="s">
        <v>544</v>
      </c>
      <c r="G308" s="206"/>
      <c r="H308" s="209">
        <v>51.59</v>
      </c>
      <c r="I308" s="210"/>
      <c r="J308" s="206"/>
      <c r="K308" s="206"/>
      <c r="L308" s="211"/>
      <c r="M308" s="212"/>
      <c r="N308" s="213"/>
      <c r="O308" s="213"/>
      <c r="P308" s="213"/>
      <c r="Q308" s="213"/>
      <c r="R308" s="213"/>
      <c r="S308" s="213"/>
      <c r="T308" s="214"/>
      <c r="AT308" s="215" t="s">
        <v>134</v>
      </c>
      <c r="AU308" s="215" t="s">
        <v>82</v>
      </c>
      <c r="AV308" s="14" t="s">
        <v>82</v>
      </c>
      <c r="AW308" s="14" t="s">
        <v>33</v>
      </c>
      <c r="AX308" s="14" t="s">
        <v>72</v>
      </c>
      <c r="AY308" s="215" t="s">
        <v>122</v>
      </c>
    </row>
    <row r="309" spans="1:65" s="15" customFormat="1" ht="11.25">
      <c r="B309" s="216"/>
      <c r="C309" s="217"/>
      <c r="D309" s="196" t="s">
        <v>134</v>
      </c>
      <c r="E309" s="218" t="s">
        <v>19</v>
      </c>
      <c r="F309" s="219" t="s">
        <v>152</v>
      </c>
      <c r="G309" s="217"/>
      <c r="H309" s="220">
        <v>220.35000000000002</v>
      </c>
      <c r="I309" s="221"/>
      <c r="J309" s="217"/>
      <c r="K309" s="217"/>
      <c r="L309" s="222"/>
      <c r="M309" s="223"/>
      <c r="N309" s="224"/>
      <c r="O309" s="224"/>
      <c r="P309" s="224"/>
      <c r="Q309" s="224"/>
      <c r="R309" s="224"/>
      <c r="S309" s="224"/>
      <c r="T309" s="225"/>
      <c r="AT309" s="226" t="s">
        <v>134</v>
      </c>
      <c r="AU309" s="226" t="s">
        <v>82</v>
      </c>
      <c r="AV309" s="15" t="s">
        <v>153</v>
      </c>
      <c r="AW309" s="15" t="s">
        <v>33</v>
      </c>
      <c r="AX309" s="15" t="s">
        <v>72</v>
      </c>
      <c r="AY309" s="226" t="s">
        <v>122</v>
      </c>
    </row>
    <row r="310" spans="1:65" s="13" customFormat="1" ht="11.25">
      <c r="B310" s="194"/>
      <c r="C310" s="195"/>
      <c r="D310" s="196" t="s">
        <v>134</v>
      </c>
      <c r="E310" s="197" t="s">
        <v>19</v>
      </c>
      <c r="F310" s="198" t="s">
        <v>177</v>
      </c>
      <c r="G310" s="195"/>
      <c r="H310" s="197" t="s">
        <v>19</v>
      </c>
      <c r="I310" s="199"/>
      <c r="J310" s="195"/>
      <c r="K310" s="195"/>
      <c r="L310" s="200"/>
      <c r="M310" s="201"/>
      <c r="N310" s="202"/>
      <c r="O310" s="202"/>
      <c r="P310" s="202"/>
      <c r="Q310" s="202"/>
      <c r="R310" s="202"/>
      <c r="S310" s="202"/>
      <c r="T310" s="203"/>
      <c r="AT310" s="204" t="s">
        <v>134</v>
      </c>
      <c r="AU310" s="204" t="s">
        <v>82</v>
      </c>
      <c r="AV310" s="13" t="s">
        <v>80</v>
      </c>
      <c r="AW310" s="13" t="s">
        <v>33</v>
      </c>
      <c r="AX310" s="13" t="s">
        <v>72</v>
      </c>
      <c r="AY310" s="204" t="s">
        <v>122</v>
      </c>
    </row>
    <row r="311" spans="1:65" s="14" customFormat="1" ht="11.25">
      <c r="B311" s="205"/>
      <c r="C311" s="206"/>
      <c r="D311" s="196" t="s">
        <v>134</v>
      </c>
      <c r="E311" s="207" t="s">
        <v>19</v>
      </c>
      <c r="F311" s="208" t="s">
        <v>545</v>
      </c>
      <c r="G311" s="206"/>
      <c r="H311" s="209">
        <v>18.48</v>
      </c>
      <c r="I311" s="210"/>
      <c r="J311" s="206"/>
      <c r="K311" s="206"/>
      <c r="L311" s="211"/>
      <c r="M311" s="212"/>
      <c r="N311" s="213"/>
      <c r="O311" s="213"/>
      <c r="P311" s="213"/>
      <c r="Q311" s="213"/>
      <c r="R311" s="213"/>
      <c r="S311" s="213"/>
      <c r="T311" s="214"/>
      <c r="AT311" s="215" t="s">
        <v>134</v>
      </c>
      <c r="AU311" s="215" t="s">
        <v>82</v>
      </c>
      <c r="AV311" s="14" t="s">
        <v>82</v>
      </c>
      <c r="AW311" s="14" t="s">
        <v>33</v>
      </c>
      <c r="AX311" s="14" t="s">
        <v>72</v>
      </c>
      <c r="AY311" s="215" t="s">
        <v>122</v>
      </c>
    </row>
    <row r="312" spans="1:65" s="15" customFormat="1" ht="11.25">
      <c r="B312" s="216"/>
      <c r="C312" s="217"/>
      <c r="D312" s="196" t="s">
        <v>134</v>
      </c>
      <c r="E312" s="218" t="s">
        <v>19</v>
      </c>
      <c r="F312" s="219" t="s">
        <v>152</v>
      </c>
      <c r="G312" s="217"/>
      <c r="H312" s="220">
        <v>18.48</v>
      </c>
      <c r="I312" s="221"/>
      <c r="J312" s="217"/>
      <c r="K312" s="217"/>
      <c r="L312" s="222"/>
      <c r="M312" s="223"/>
      <c r="N312" s="224"/>
      <c r="O312" s="224"/>
      <c r="P312" s="224"/>
      <c r="Q312" s="224"/>
      <c r="R312" s="224"/>
      <c r="S312" s="224"/>
      <c r="T312" s="225"/>
      <c r="AT312" s="226" t="s">
        <v>134</v>
      </c>
      <c r="AU312" s="226" t="s">
        <v>82</v>
      </c>
      <c r="AV312" s="15" t="s">
        <v>153</v>
      </c>
      <c r="AW312" s="15" t="s">
        <v>33</v>
      </c>
      <c r="AX312" s="15" t="s">
        <v>72</v>
      </c>
      <c r="AY312" s="226" t="s">
        <v>122</v>
      </c>
    </row>
    <row r="313" spans="1:65" s="16" customFormat="1" ht="11.25">
      <c r="B313" s="227"/>
      <c r="C313" s="228"/>
      <c r="D313" s="196" t="s">
        <v>134</v>
      </c>
      <c r="E313" s="229" t="s">
        <v>19</v>
      </c>
      <c r="F313" s="230" t="s">
        <v>162</v>
      </c>
      <c r="G313" s="228"/>
      <c r="H313" s="231">
        <v>238.83</v>
      </c>
      <c r="I313" s="232"/>
      <c r="J313" s="228"/>
      <c r="K313" s="228"/>
      <c r="L313" s="233"/>
      <c r="M313" s="234"/>
      <c r="N313" s="235"/>
      <c r="O313" s="235"/>
      <c r="P313" s="235"/>
      <c r="Q313" s="235"/>
      <c r="R313" s="235"/>
      <c r="S313" s="235"/>
      <c r="T313" s="236"/>
      <c r="AT313" s="237" t="s">
        <v>134</v>
      </c>
      <c r="AU313" s="237" t="s">
        <v>82</v>
      </c>
      <c r="AV313" s="16" t="s">
        <v>130</v>
      </c>
      <c r="AW313" s="16" t="s">
        <v>33</v>
      </c>
      <c r="AX313" s="16" t="s">
        <v>80</v>
      </c>
      <c r="AY313" s="237" t="s">
        <v>122</v>
      </c>
    </row>
    <row r="314" spans="1:65" s="2" customFormat="1" ht="16.5" customHeight="1">
      <c r="A314" s="37"/>
      <c r="B314" s="38"/>
      <c r="C314" s="238" t="s">
        <v>437</v>
      </c>
      <c r="D314" s="238" t="s">
        <v>215</v>
      </c>
      <c r="E314" s="239" t="s">
        <v>448</v>
      </c>
      <c r="F314" s="240" t="s">
        <v>449</v>
      </c>
      <c r="G314" s="241" t="s">
        <v>342</v>
      </c>
      <c r="H314" s="242">
        <v>250.77199999999999</v>
      </c>
      <c r="I314" s="243"/>
      <c r="J314" s="244">
        <f>ROUND(I314*H314,2)</f>
        <v>0</v>
      </c>
      <c r="K314" s="240" t="s">
        <v>129</v>
      </c>
      <c r="L314" s="245"/>
      <c r="M314" s="246" t="s">
        <v>19</v>
      </c>
      <c r="N314" s="247" t="s">
        <v>43</v>
      </c>
      <c r="O314" s="67"/>
      <c r="P314" s="185">
        <f>O314*H314</f>
        <v>0</v>
      </c>
      <c r="Q314" s="185">
        <v>2.2000000000000001E-4</v>
      </c>
      <c r="R314" s="185">
        <f>Q314*H314</f>
        <v>5.5169839999999998E-2</v>
      </c>
      <c r="S314" s="185">
        <v>0</v>
      </c>
      <c r="T314" s="186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7" t="s">
        <v>334</v>
      </c>
      <c r="AT314" s="187" t="s">
        <v>215</v>
      </c>
      <c r="AU314" s="187" t="s">
        <v>82</v>
      </c>
      <c r="AY314" s="20" t="s">
        <v>122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20" t="s">
        <v>80</v>
      </c>
      <c r="BK314" s="188">
        <f>ROUND(I314*H314,2)</f>
        <v>0</v>
      </c>
      <c r="BL314" s="20" t="s">
        <v>240</v>
      </c>
      <c r="BM314" s="187" t="s">
        <v>450</v>
      </c>
    </row>
    <row r="315" spans="1:65" s="14" customFormat="1" ht="11.25">
      <c r="B315" s="205"/>
      <c r="C315" s="206"/>
      <c r="D315" s="196" t="s">
        <v>134</v>
      </c>
      <c r="E315" s="206"/>
      <c r="F315" s="208" t="s">
        <v>547</v>
      </c>
      <c r="G315" s="206"/>
      <c r="H315" s="209">
        <v>250.77199999999999</v>
      </c>
      <c r="I315" s="210"/>
      <c r="J315" s="206"/>
      <c r="K315" s="206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134</v>
      </c>
      <c r="AU315" s="215" t="s">
        <v>82</v>
      </c>
      <c r="AV315" s="14" t="s">
        <v>82</v>
      </c>
      <c r="AW315" s="14" t="s">
        <v>4</v>
      </c>
      <c r="AX315" s="14" t="s">
        <v>80</v>
      </c>
      <c r="AY315" s="215" t="s">
        <v>122</v>
      </c>
    </row>
    <row r="316" spans="1:65" s="2" customFormat="1" ht="16.5" customHeight="1">
      <c r="A316" s="37"/>
      <c r="B316" s="38"/>
      <c r="C316" s="176" t="s">
        <v>442</v>
      </c>
      <c r="D316" s="176" t="s">
        <v>125</v>
      </c>
      <c r="E316" s="177" t="s">
        <v>453</v>
      </c>
      <c r="F316" s="178" t="s">
        <v>454</v>
      </c>
      <c r="G316" s="179" t="s">
        <v>342</v>
      </c>
      <c r="H316" s="180">
        <v>33.89</v>
      </c>
      <c r="I316" s="181"/>
      <c r="J316" s="182">
        <f>ROUND(I316*H316,2)</f>
        <v>0</v>
      </c>
      <c r="K316" s="178" t="s">
        <v>129</v>
      </c>
      <c r="L316" s="42"/>
      <c r="M316" s="183" t="s">
        <v>19</v>
      </c>
      <c r="N316" s="184" t="s">
        <v>43</v>
      </c>
      <c r="O316" s="67"/>
      <c r="P316" s="185">
        <f>O316*H316</f>
        <v>0</v>
      </c>
      <c r="Q316" s="185">
        <v>0</v>
      </c>
      <c r="R316" s="185">
        <f>Q316*H316</f>
        <v>0</v>
      </c>
      <c r="S316" s="185">
        <v>0</v>
      </c>
      <c r="T316" s="186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7" t="s">
        <v>240</v>
      </c>
      <c r="AT316" s="187" t="s">
        <v>125</v>
      </c>
      <c r="AU316" s="187" t="s">
        <v>82</v>
      </c>
      <c r="AY316" s="20" t="s">
        <v>122</v>
      </c>
      <c r="BE316" s="188">
        <f>IF(N316="základní",J316,0)</f>
        <v>0</v>
      </c>
      <c r="BF316" s="188">
        <f>IF(N316="snížená",J316,0)</f>
        <v>0</v>
      </c>
      <c r="BG316" s="188">
        <f>IF(N316="zákl. přenesená",J316,0)</f>
        <v>0</v>
      </c>
      <c r="BH316" s="188">
        <f>IF(N316="sníž. přenesená",J316,0)</f>
        <v>0</v>
      </c>
      <c r="BI316" s="188">
        <f>IF(N316="nulová",J316,0)</f>
        <v>0</v>
      </c>
      <c r="BJ316" s="20" t="s">
        <v>80</v>
      </c>
      <c r="BK316" s="188">
        <f>ROUND(I316*H316,2)</f>
        <v>0</v>
      </c>
      <c r="BL316" s="20" t="s">
        <v>240</v>
      </c>
      <c r="BM316" s="187" t="s">
        <v>455</v>
      </c>
    </row>
    <row r="317" spans="1:65" s="2" customFormat="1" ht="11.25">
      <c r="A317" s="37"/>
      <c r="B317" s="38"/>
      <c r="C317" s="39"/>
      <c r="D317" s="189" t="s">
        <v>132</v>
      </c>
      <c r="E317" s="39"/>
      <c r="F317" s="190" t="s">
        <v>456</v>
      </c>
      <c r="G317" s="39"/>
      <c r="H317" s="39"/>
      <c r="I317" s="191"/>
      <c r="J317" s="39"/>
      <c r="K317" s="39"/>
      <c r="L317" s="42"/>
      <c r="M317" s="192"/>
      <c r="N317" s="193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132</v>
      </c>
      <c r="AU317" s="20" t="s">
        <v>82</v>
      </c>
    </row>
    <row r="318" spans="1:65" s="13" customFormat="1" ht="11.25">
      <c r="B318" s="194"/>
      <c r="C318" s="195"/>
      <c r="D318" s="196" t="s">
        <v>134</v>
      </c>
      <c r="E318" s="197" t="s">
        <v>19</v>
      </c>
      <c r="F318" s="198" t="s">
        <v>84</v>
      </c>
      <c r="G318" s="195"/>
      <c r="H318" s="197" t="s">
        <v>19</v>
      </c>
      <c r="I318" s="199"/>
      <c r="J318" s="195"/>
      <c r="K318" s="195"/>
      <c r="L318" s="200"/>
      <c r="M318" s="201"/>
      <c r="N318" s="202"/>
      <c r="O318" s="202"/>
      <c r="P318" s="202"/>
      <c r="Q318" s="202"/>
      <c r="R318" s="202"/>
      <c r="S318" s="202"/>
      <c r="T318" s="203"/>
      <c r="AT318" s="204" t="s">
        <v>134</v>
      </c>
      <c r="AU318" s="204" t="s">
        <v>82</v>
      </c>
      <c r="AV318" s="13" t="s">
        <v>80</v>
      </c>
      <c r="AW318" s="13" t="s">
        <v>33</v>
      </c>
      <c r="AX318" s="13" t="s">
        <v>72</v>
      </c>
      <c r="AY318" s="204" t="s">
        <v>122</v>
      </c>
    </row>
    <row r="319" spans="1:65" s="14" customFormat="1" ht="11.25">
      <c r="B319" s="205"/>
      <c r="C319" s="206"/>
      <c r="D319" s="196" t="s">
        <v>134</v>
      </c>
      <c r="E319" s="207" t="s">
        <v>19</v>
      </c>
      <c r="F319" s="208" t="s">
        <v>548</v>
      </c>
      <c r="G319" s="206"/>
      <c r="H319" s="209">
        <v>26.55</v>
      </c>
      <c r="I319" s="210"/>
      <c r="J319" s="206"/>
      <c r="K319" s="206"/>
      <c r="L319" s="211"/>
      <c r="M319" s="212"/>
      <c r="N319" s="213"/>
      <c r="O319" s="213"/>
      <c r="P319" s="213"/>
      <c r="Q319" s="213"/>
      <c r="R319" s="213"/>
      <c r="S319" s="213"/>
      <c r="T319" s="214"/>
      <c r="AT319" s="215" t="s">
        <v>134</v>
      </c>
      <c r="AU319" s="215" t="s">
        <v>82</v>
      </c>
      <c r="AV319" s="14" t="s">
        <v>82</v>
      </c>
      <c r="AW319" s="14" t="s">
        <v>33</v>
      </c>
      <c r="AX319" s="14" t="s">
        <v>72</v>
      </c>
      <c r="AY319" s="215" t="s">
        <v>122</v>
      </c>
    </row>
    <row r="320" spans="1:65" s="13" customFormat="1" ht="11.25">
      <c r="B320" s="194"/>
      <c r="C320" s="195"/>
      <c r="D320" s="196" t="s">
        <v>134</v>
      </c>
      <c r="E320" s="197" t="s">
        <v>19</v>
      </c>
      <c r="F320" s="198" t="s">
        <v>177</v>
      </c>
      <c r="G320" s="195"/>
      <c r="H320" s="197" t="s">
        <v>19</v>
      </c>
      <c r="I320" s="199"/>
      <c r="J320" s="195"/>
      <c r="K320" s="195"/>
      <c r="L320" s="200"/>
      <c r="M320" s="201"/>
      <c r="N320" s="202"/>
      <c r="O320" s="202"/>
      <c r="P320" s="202"/>
      <c r="Q320" s="202"/>
      <c r="R320" s="202"/>
      <c r="S320" s="202"/>
      <c r="T320" s="203"/>
      <c r="AT320" s="204" t="s">
        <v>134</v>
      </c>
      <c r="AU320" s="204" t="s">
        <v>82</v>
      </c>
      <c r="AV320" s="13" t="s">
        <v>80</v>
      </c>
      <c r="AW320" s="13" t="s">
        <v>33</v>
      </c>
      <c r="AX320" s="13" t="s">
        <v>72</v>
      </c>
      <c r="AY320" s="204" t="s">
        <v>122</v>
      </c>
    </row>
    <row r="321" spans="1:65" s="14" customFormat="1" ht="11.25">
      <c r="B321" s="205"/>
      <c r="C321" s="206"/>
      <c r="D321" s="196" t="s">
        <v>134</v>
      </c>
      <c r="E321" s="207" t="s">
        <v>19</v>
      </c>
      <c r="F321" s="208" t="s">
        <v>549</v>
      </c>
      <c r="G321" s="206"/>
      <c r="H321" s="209">
        <v>7.34</v>
      </c>
      <c r="I321" s="210"/>
      <c r="J321" s="206"/>
      <c r="K321" s="206"/>
      <c r="L321" s="211"/>
      <c r="M321" s="212"/>
      <c r="N321" s="213"/>
      <c r="O321" s="213"/>
      <c r="P321" s="213"/>
      <c r="Q321" s="213"/>
      <c r="R321" s="213"/>
      <c r="S321" s="213"/>
      <c r="T321" s="214"/>
      <c r="AT321" s="215" t="s">
        <v>134</v>
      </c>
      <c r="AU321" s="215" t="s">
        <v>82</v>
      </c>
      <c r="AV321" s="14" t="s">
        <v>82</v>
      </c>
      <c r="AW321" s="14" t="s">
        <v>33</v>
      </c>
      <c r="AX321" s="14" t="s">
        <v>72</v>
      </c>
      <c r="AY321" s="215" t="s">
        <v>122</v>
      </c>
    </row>
    <row r="322" spans="1:65" s="16" customFormat="1" ht="11.25">
      <c r="B322" s="227"/>
      <c r="C322" s="228"/>
      <c r="D322" s="196" t="s">
        <v>134</v>
      </c>
      <c r="E322" s="229" t="s">
        <v>19</v>
      </c>
      <c r="F322" s="230" t="s">
        <v>162</v>
      </c>
      <c r="G322" s="228"/>
      <c r="H322" s="231">
        <v>33.89</v>
      </c>
      <c r="I322" s="232"/>
      <c r="J322" s="228"/>
      <c r="K322" s="228"/>
      <c r="L322" s="233"/>
      <c r="M322" s="234"/>
      <c r="N322" s="235"/>
      <c r="O322" s="235"/>
      <c r="P322" s="235"/>
      <c r="Q322" s="235"/>
      <c r="R322" s="235"/>
      <c r="S322" s="235"/>
      <c r="T322" s="236"/>
      <c r="AT322" s="237" t="s">
        <v>134</v>
      </c>
      <c r="AU322" s="237" t="s">
        <v>82</v>
      </c>
      <c r="AV322" s="16" t="s">
        <v>130</v>
      </c>
      <c r="AW322" s="16" t="s">
        <v>33</v>
      </c>
      <c r="AX322" s="16" t="s">
        <v>80</v>
      </c>
      <c r="AY322" s="237" t="s">
        <v>122</v>
      </c>
    </row>
    <row r="323" spans="1:65" s="2" customFormat="1" ht="16.5" customHeight="1">
      <c r="A323" s="37"/>
      <c r="B323" s="38"/>
      <c r="C323" s="238" t="s">
        <v>447</v>
      </c>
      <c r="D323" s="238" t="s">
        <v>215</v>
      </c>
      <c r="E323" s="239" t="s">
        <v>460</v>
      </c>
      <c r="F323" s="240" t="s">
        <v>461</v>
      </c>
      <c r="G323" s="241" t="s">
        <v>342</v>
      </c>
      <c r="H323" s="242">
        <v>36.600999999999999</v>
      </c>
      <c r="I323" s="243"/>
      <c r="J323" s="244">
        <f>ROUND(I323*H323,2)</f>
        <v>0</v>
      </c>
      <c r="K323" s="240" t="s">
        <v>19</v>
      </c>
      <c r="L323" s="245"/>
      <c r="M323" s="246" t="s">
        <v>19</v>
      </c>
      <c r="N323" s="247" t="s">
        <v>43</v>
      </c>
      <c r="O323" s="67"/>
      <c r="P323" s="185">
        <f>O323*H323</f>
        <v>0</v>
      </c>
      <c r="Q323" s="185">
        <v>1.6000000000000001E-4</v>
      </c>
      <c r="R323" s="185">
        <f>Q323*H323</f>
        <v>5.85616E-3</v>
      </c>
      <c r="S323" s="185">
        <v>0</v>
      </c>
      <c r="T323" s="186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7" t="s">
        <v>334</v>
      </c>
      <c r="AT323" s="187" t="s">
        <v>215</v>
      </c>
      <c r="AU323" s="187" t="s">
        <v>82</v>
      </c>
      <c r="AY323" s="20" t="s">
        <v>122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20" t="s">
        <v>80</v>
      </c>
      <c r="BK323" s="188">
        <f>ROUND(I323*H323,2)</f>
        <v>0</v>
      </c>
      <c r="BL323" s="20" t="s">
        <v>240</v>
      </c>
      <c r="BM323" s="187" t="s">
        <v>462</v>
      </c>
    </row>
    <row r="324" spans="1:65" s="14" customFormat="1" ht="11.25">
      <c r="B324" s="205"/>
      <c r="C324" s="206"/>
      <c r="D324" s="196" t="s">
        <v>134</v>
      </c>
      <c r="E324" s="206"/>
      <c r="F324" s="208" t="s">
        <v>550</v>
      </c>
      <c r="G324" s="206"/>
      <c r="H324" s="209">
        <v>36.600999999999999</v>
      </c>
      <c r="I324" s="210"/>
      <c r="J324" s="206"/>
      <c r="K324" s="206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134</v>
      </c>
      <c r="AU324" s="215" t="s">
        <v>82</v>
      </c>
      <c r="AV324" s="14" t="s">
        <v>82</v>
      </c>
      <c r="AW324" s="14" t="s">
        <v>4</v>
      </c>
      <c r="AX324" s="14" t="s">
        <v>80</v>
      </c>
      <c r="AY324" s="215" t="s">
        <v>122</v>
      </c>
    </row>
    <row r="325" spans="1:65" s="2" customFormat="1" ht="24.2" customHeight="1">
      <c r="A325" s="37"/>
      <c r="B325" s="38"/>
      <c r="C325" s="176" t="s">
        <v>452</v>
      </c>
      <c r="D325" s="176" t="s">
        <v>125</v>
      </c>
      <c r="E325" s="177" t="s">
        <v>551</v>
      </c>
      <c r="F325" s="178" t="s">
        <v>552</v>
      </c>
      <c r="G325" s="179" t="s">
        <v>232</v>
      </c>
      <c r="H325" s="180">
        <v>1.1020000000000001</v>
      </c>
      <c r="I325" s="181"/>
      <c r="J325" s="182">
        <f>ROUND(I325*H325,2)</f>
        <v>0</v>
      </c>
      <c r="K325" s="178" t="s">
        <v>129</v>
      </c>
      <c r="L325" s="42"/>
      <c r="M325" s="183" t="s">
        <v>19</v>
      </c>
      <c r="N325" s="184" t="s">
        <v>43</v>
      </c>
      <c r="O325" s="67"/>
      <c r="P325" s="185">
        <f>O325*H325</f>
        <v>0</v>
      </c>
      <c r="Q325" s="185">
        <v>0</v>
      </c>
      <c r="R325" s="185">
        <f>Q325*H325</f>
        <v>0</v>
      </c>
      <c r="S325" s="185">
        <v>0</v>
      </c>
      <c r="T325" s="186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87" t="s">
        <v>240</v>
      </c>
      <c r="AT325" s="187" t="s">
        <v>125</v>
      </c>
      <c r="AU325" s="187" t="s">
        <v>82</v>
      </c>
      <c r="AY325" s="20" t="s">
        <v>122</v>
      </c>
      <c r="BE325" s="188">
        <f>IF(N325="základní",J325,0)</f>
        <v>0</v>
      </c>
      <c r="BF325" s="188">
        <f>IF(N325="snížená",J325,0)</f>
        <v>0</v>
      </c>
      <c r="BG325" s="188">
        <f>IF(N325="zákl. přenesená",J325,0)</f>
        <v>0</v>
      </c>
      <c r="BH325" s="188">
        <f>IF(N325="sníž. přenesená",J325,0)</f>
        <v>0</v>
      </c>
      <c r="BI325" s="188">
        <f>IF(N325="nulová",J325,0)</f>
        <v>0</v>
      </c>
      <c r="BJ325" s="20" t="s">
        <v>80</v>
      </c>
      <c r="BK325" s="188">
        <f>ROUND(I325*H325,2)</f>
        <v>0</v>
      </c>
      <c r="BL325" s="20" t="s">
        <v>240</v>
      </c>
      <c r="BM325" s="187" t="s">
        <v>553</v>
      </c>
    </row>
    <row r="326" spans="1:65" s="2" customFormat="1" ht="11.25">
      <c r="A326" s="37"/>
      <c r="B326" s="38"/>
      <c r="C326" s="39"/>
      <c r="D326" s="189" t="s">
        <v>132</v>
      </c>
      <c r="E326" s="39"/>
      <c r="F326" s="190" t="s">
        <v>554</v>
      </c>
      <c r="G326" s="39"/>
      <c r="H326" s="39"/>
      <c r="I326" s="191"/>
      <c r="J326" s="39"/>
      <c r="K326" s="39"/>
      <c r="L326" s="42"/>
      <c r="M326" s="192"/>
      <c r="N326" s="193"/>
      <c r="O326" s="67"/>
      <c r="P326" s="67"/>
      <c r="Q326" s="67"/>
      <c r="R326" s="67"/>
      <c r="S326" s="67"/>
      <c r="T326" s="68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20" t="s">
        <v>132</v>
      </c>
      <c r="AU326" s="20" t="s">
        <v>82</v>
      </c>
    </row>
    <row r="327" spans="1:65" s="12" customFormat="1" ht="22.9" customHeight="1">
      <c r="B327" s="160"/>
      <c r="C327" s="161"/>
      <c r="D327" s="162" t="s">
        <v>71</v>
      </c>
      <c r="E327" s="174" t="s">
        <v>469</v>
      </c>
      <c r="F327" s="174" t="s">
        <v>470</v>
      </c>
      <c r="G327" s="161"/>
      <c r="H327" s="161"/>
      <c r="I327" s="164"/>
      <c r="J327" s="175">
        <f>BK327</f>
        <v>0</v>
      </c>
      <c r="K327" s="161"/>
      <c r="L327" s="166"/>
      <c r="M327" s="167"/>
      <c r="N327" s="168"/>
      <c r="O327" s="168"/>
      <c r="P327" s="169">
        <f>SUM(P328:P352)</f>
        <v>0</v>
      </c>
      <c r="Q327" s="168"/>
      <c r="R327" s="169">
        <f>SUM(R328:R352)</f>
        <v>0</v>
      </c>
      <c r="S327" s="168"/>
      <c r="T327" s="170">
        <f>SUM(T328:T352)</f>
        <v>0</v>
      </c>
      <c r="AR327" s="171" t="s">
        <v>82</v>
      </c>
      <c r="AT327" s="172" t="s">
        <v>71</v>
      </c>
      <c r="AU327" s="172" t="s">
        <v>80</v>
      </c>
      <c r="AY327" s="171" t="s">
        <v>122</v>
      </c>
      <c r="BK327" s="173">
        <f>SUM(BK328:BK352)</f>
        <v>0</v>
      </c>
    </row>
    <row r="328" spans="1:65" s="2" customFormat="1" ht="24.2" customHeight="1">
      <c r="A328" s="37"/>
      <c r="B328" s="38"/>
      <c r="C328" s="176" t="s">
        <v>459</v>
      </c>
      <c r="D328" s="176" t="s">
        <v>125</v>
      </c>
      <c r="E328" s="177" t="s">
        <v>472</v>
      </c>
      <c r="F328" s="178" t="s">
        <v>473</v>
      </c>
      <c r="G328" s="179" t="s">
        <v>128</v>
      </c>
      <c r="H328" s="180">
        <v>454</v>
      </c>
      <c r="I328" s="181"/>
      <c r="J328" s="182">
        <f>ROUND(I328*H328,2)</f>
        <v>0</v>
      </c>
      <c r="K328" s="178" t="s">
        <v>19</v>
      </c>
      <c r="L328" s="42"/>
      <c r="M328" s="183" t="s">
        <v>19</v>
      </c>
      <c r="N328" s="184" t="s">
        <v>43</v>
      </c>
      <c r="O328" s="67"/>
      <c r="P328" s="185">
        <f>O328*H328</f>
        <v>0</v>
      </c>
      <c r="Q328" s="185">
        <v>0</v>
      </c>
      <c r="R328" s="185">
        <f>Q328*H328</f>
        <v>0</v>
      </c>
      <c r="S328" s="185">
        <v>0</v>
      </c>
      <c r="T328" s="186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7" t="s">
        <v>240</v>
      </c>
      <c r="AT328" s="187" t="s">
        <v>125</v>
      </c>
      <c r="AU328" s="187" t="s">
        <v>82</v>
      </c>
      <c r="AY328" s="20" t="s">
        <v>122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20" t="s">
        <v>80</v>
      </c>
      <c r="BK328" s="188">
        <f>ROUND(I328*H328,2)</f>
        <v>0</v>
      </c>
      <c r="BL328" s="20" t="s">
        <v>240</v>
      </c>
      <c r="BM328" s="187" t="s">
        <v>474</v>
      </c>
    </row>
    <row r="329" spans="1:65" s="13" customFormat="1" ht="11.25">
      <c r="B329" s="194"/>
      <c r="C329" s="195"/>
      <c r="D329" s="196" t="s">
        <v>134</v>
      </c>
      <c r="E329" s="197" t="s">
        <v>19</v>
      </c>
      <c r="F329" s="198" t="s">
        <v>482</v>
      </c>
      <c r="G329" s="195"/>
      <c r="H329" s="197" t="s">
        <v>19</v>
      </c>
      <c r="I329" s="199"/>
      <c r="J329" s="195"/>
      <c r="K329" s="195"/>
      <c r="L329" s="200"/>
      <c r="M329" s="201"/>
      <c r="N329" s="202"/>
      <c r="O329" s="202"/>
      <c r="P329" s="202"/>
      <c r="Q329" s="202"/>
      <c r="R329" s="202"/>
      <c r="S329" s="202"/>
      <c r="T329" s="203"/>
      <c r="AT329" s="204" t="s">
        <v>134</v>
      </c>
      <c r="AU329" s="204" t="s">
        <v>82</v>
      </c>
      <c r="AV329" s="13" t="s">
        <v>80</v>
      </c>
      <c r="AW329" s="13" t="s">
        <v>33</v>
      </c>
      <c r="AX329" s="13" t="s">
        <v>72</v>
      </c>
      <c r="AY329" s="204" t="s">
        <v>122</v>
      </c>
    </row>
    <row r="330" spans="1:65" s="14" customFormat="1" ht="22.5">
      <c r="B330" s="205"/>
      <c r="C330" s="206"/>
      <c r="D330" s="196" t="s">
        <v>134</v>
      </c>
      <c r="E330" s="207" t="s">
        <v>19</v>
      </c>
      <c r="F330" s="208" t="s">
        <v>483</v>
      </c>
      <c r="G330" s="206"/>
      <c r="H330" s="209">
        <v>137.952</v>
      </c>
      <c r="I330" s="210"/>
      <c r="J330" s="206"/>
      <c r="K330" s="206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134</v>
      </c>
      <c r="AU330" s="215" t="s">
        <v>82</v>
      </c>
      <c r="AV330" s="14" t="s">
        <v>82</v>
      </c>
      <c r="AW330" s="14" t="s">
        <v>33</v>
      </c>
      <c r="AX330" s="14" t="s">
        <v>72</v>
      </c>
      <c r="AY330" s="215" t="s">
        <v>122</v>
      </c>
    </row>
    <row r="331" spans="1:65" s="14" customFormat="1" ht="22.5">
      <c r="B331" s="205"/>
      <c r="C331" s="206"/>
      <c r="D331" s="196" t="s">
        <v>134</v>
      </c>
      <c r="E331" s="207" t="s">
        <v>19</v>
      </c>
      <c r="F331" s="208" t="s">
        <v>484</v>
      </c>
      <c r="G331" s="206"/>
      <c r="H331" s="209">
        <v>104.688</v>
      </c>
      <c r="I331" s="210"/>
      <c r="J331" s="206"/>
      <c r="K331" s="206"/>
      <c r="L331" s="211"/>
      <c r="M331" s="212"/>
      <c r="N331" s="213"/>
      <c r="O331" s="213"/>
      <c r="P331" s="213"/>
      <c r="Q331" s="213"/>
      <c r="R331" s="213"/>
      <c r="S331" s="213"/>
      <c r="T331" s="214"/>
      <c r="AT331" s="215" t="s">
        <v>134</v>
      </c>
      <c r="AU331" s="215" t="s">
        <v>82</v>
      </c>
      <c r="AV331" s="14" t="s">
        <v>82</v>
      </c>
      <c r="AW331" s="14" t="s">
        <v>33</v>
      </c>
      <c r="AX331" s="14" t="s">
        <v>72</v>
      </c>
      <c r="AY331" s="215" t="s">
        <v>122</v>
      </c>
    </row>
    <row r="332" spans="1:65" s="14" customFormat="1" ht="11.25">
      <c r="B332" s="205"/>
      <c r="C332" s="206"/>
      <c r="D332" s="196" t="s">
        <v>134</v>
      </c>
      <c r="E332" s="207" t="s">
        <v>19</v>
      </c>
      <c r="F332" s="208" t="s">
        <v>485</v>
      </c>
      <c r="G332" s="206"/>
      <c r="H332" s="209">
        <v>61.128</v>
      </c>
      <c r="I332" s="210"/>
      <c r="J332" s="206"/>
      <c r="K332" s="206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134</v>
      </c>
      <c r="AU332" s="215" t="s">
        <v>82</v>
      </c>
      <c r="AV332" s="14" t="s">
        <v>82</v>
      </c>
      <c r="AW332" s="14" t="s">
        <v>33</v>
      </c>
      <c r="AX332" s="14" t="s">
        <v>72</v>
      </c>
      <c r="AY332" s="215" t="s">
        <v>122</v>
      </c>
    </row>
    <row r="333" spans="1:65" s="14" customFormat="1" ht="11.25">
      <c r="B333" s="205"/>
      <c r="C333" s="206"/>
      <c r="D333" s="196" t="s">
        <v>134</v>
      </c>
      <c r="E333" s="207" t="s">
        <v>19</v>
      </c>
      <c r="F333" s="208" t="s">
        <v>486</v>
      </c>
      <c r="G333" s="206"/>
      <c r="H333" s="209">
        <v>92.861999999999995</v>
      </c>
      <c r="I333" s="210"/>
      <c r="J333" s="206"/>
      <c r="K333" s="206"/>
      <c r="L333" s="211"/>
      <c r="M333" s="212"/>
      <c r="N333" s="213"/>
      <c r="O333" s="213"/>
      <c r="P333" s="213"/>
      <c r="Q333" s="213"/>
      <c r="R333" s="213"/>
      <c r="S333" s="213"/>
      <c r="T333" s="214"/>
      <c r="AT333" s="215" t="s">
        <v>134</v>
      </c>
      <c r="AU333" s="215" t="s">
        <v>82</v>
      </c>
      <c r="AV333" s="14" t="s">
        <v>82</v>
      </c>
      <c r="AW333" s="14" t="s">
        <v>33</v>
      </c>
      <c r="AX333" s="14" t="s">
        <v>72</v>
      </c>
      <c r="AY333" s="215" t="s">
        <v>122</v>
      </c>
    </row>
    <row r="334" spans="1:65" s="14" customFormat="1" ht="11.25">
      <c r="B334" s="205"/>
      <c r="C334" s="206"/>
      <c r="D334" s="196" t="s">
        <v>134</v>
      </c>
      <c r="E334" s="207" t="s">
        <v>19</v>
      </c>
      <c r="F334" s="208" t="s">
        <v>141</v>
      </c>
      <c r="G334" s="206"/>
      <c r="H334" s="209">
        <v>-1.833</v>
      </c>
      <c r="I334" s="210"/>
      <c r="J334" s="206"/>
      <c r="K334" s="206"/>
      <c r="L334" s="211"/>
      <c r="M334" s="212"/>
      <c r="N334" s="213"/>
      <c r="O334" s="213"/>
      <c r="P334" s="213"/>
      <c r="Q334" s="213"/>
      <c r="R334" s="213"/>
      <c r="S334" s="213"/>
      <c r="T334" s="214"/>
      <c r="AT334" s="215" t="s">
        <v>134</v>
      </c>
      <c r="AU334" s="215" t="s">
        <v>82</v>
      </c>
      <c r="AV334" s="14" t="s">
        <v>82</v>
      </c>
      <c r="AW334" s="14" t="s">
        <v>33</v>
      </c>
      <c r="AX334" s="14" t="s">
        <v>72</v>
      </c>
      <c r="AY334" s="215" t="s">
        <v>122</v>
      </c>
    </row>
    <row r="335" spans="1:65" s="14" customFormat="1" ht="11.25">
      <c r="B335" s="205"/>
      <c r="C335" s="206"/>
      <c r="D335" s="196" t="s">
        <v>134</v>
      </c>
      <c r="E335" s="207" t="s">
        <v>19</v>
      </c>
      <c r="F335" s="208" t="s">
        <v>487</v>
      </c>
      <c r="G335" s="206"/>
      <c r="H335" s="209">
        <v>-0.94799999999999995</v>
      </c>
      <c r="I335" s="210"/>
      <c r="J335" s="206"/>
      <c r="K335" s="206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134</v>
      </c>
      <c r="AU335" s="215" t="s">
        <v>82</v>
      </c>
      <c r="AV335" s="14" t="s">
        <v>82</v>
      </c>
      <c r="AW335" s="14" t="s">
        <v>33</v>
      </c>
      <c r="AX335" s="14" t="s">
        <v>72</v>
      </c>
      <c r="AY335" s="215" t="s">
        <v>122</v>
      </c>
    </row>
    <row r="336" spans="1:65" s="14" customFormat="1" ht="11.25">
      <c r="B336" s="205"/>
      <c r="C336" s="206"/>
      <c r="D336" s="196" t="s">
        <v>134</v>
      </c>
      <c r="E336" s="207" t="s">
        <v>19</v>
      </c>
      <c r="F336" s="208" t="s">
        <v>488</v>
      </c>
      <c r="G336" s="206"/>
      <c r="H336" s="209">
        <v>-2.927</v>
      </c>
      <c r="I336" s="210"/>
      <c r="J336" s="206"/>
      <c r="K336" s="206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134</v>
      </c>
      <c r="AU336" s="215" t="s">
        <v>82</v>
      </c>
      <c r="AV336" s="14" t="s">
        <v>82</v>
      </c>
      <c r="AW336" s="14" t="s">
        <v>33</v>
      </c>
      <c r="AX336" s="14" t="s">
        <v>72</v>
      </c>
      <c r="AY336" s="215" t="s">
        <v>122</v>
      </c>
    </row>
    <row r="337" spans="2:51" s="14" customFormat="1" ht="11.25">
      <c r="B337" s="205"/>
      <c r="C337" s="206"/>
      <c r="D337" s="196" t="s">
        <v>134</v>
      </c>
      <c r="E337" s="207" t="s">
        <v>19</v>
      </c>
      <c r="F337" s="208" t="s">
        <v>489</v>
      </c>
      <c r="G337" s="206"/>
      <c r="H337" s="209">
        <v>-1.6240000000000001</v>
      </c>
      <c r="I337" s="210"/>
      <c r="J337" s="206"/>
      <c r="K337" s="206"/>
      <c r="L337" s="211"/>
      <c r="M337" s="212"/>
      <c r="N337" s="213"/>
      <c r="O337" s="213"/>
      <c r="P337" s="213"/>
      <c r="Q337" s="213"/>
      <c r="R337" s="213"/>
      <c r="S337" s="213"/>
      <c r="T337" s="214"/>
      <c r="AT337" s="215" t="s">
        <v>134</v>
      </c>
      <c r="AU337" s="215" t="s">
        <v>82</v>
      </c>
      <c r="AV337" s="14" t="s">
        <v>82</v>
      </c>
      <c r="AW337" s="14" t="s">
        <v>33</v>
      </c>
      <c r="AX337" s="14" t="s">
        <v>72</v>
      </c>
      <c r="AY337" s="215" t="s">
        <v>122</v>
      </c>
    </row>
    <row r="338" spans="2:51" s="14" customFormat="1" ht="11.25">
      <c r="B338" s="205"/>
      <c r="C338" s="206"/>
      <c r="D338" s="196" t="s">
        <v>134</v>
      </c>
      <c r="E338" s="207" t="s">
        <v>19</v>
      </c>
      <c r="F338" s="208" t="s">
        <v>490</v>
      </c>
      <c r="G338" s="206"/>
      <c r="H338" s="209">
        <v>-1.02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134</v>
      </c>
      <c r="AU338" s="215" t="s">
        <v>82</v>
      </c>
      <c r="AV338" s="14" t="s">
        <v>82</v>
      </c>
      <c r="AW338" s="14" t="s">
        <v>33</v>
      </c>
      <c r="AX338" s="14" t="s">
        <v>72</v>
      </c>
      <c r="AY338" s="215" t="s">
        <v>122</v>
      </c>
    </row>
    <row r="339" spans="2:51" s="14" customFormat="1" ht="11.25">
      <c r="B339" s="205"/>
      <c r="C339" s="206"/>
      <c r="D339" s="196" t="s">
        <v>134</v>
      </c>
      <c r="E339" s="207" t="s">
        <v>19</v>
      </c>
      <c r="F339" s="208" t="s">
        <v>491</v>
      </c>
      <c r="G339" s="206"/>
      <c r="H339" s="209">
        <v>-1.992</v>
      </c>
      <c r="I339" s="210"/>
      <c r="J339" s="206"/>
      <c r="K339" s="206"/>
      <c r="L339" s="211"/>
      <c r="M339" s="212"/>
      <c r="N339" s="213"/>
      <c r="O339" s="213"/>
      <c r="P339" s="213"/>
      <c r="Q339" s="213"/>
      <c r="R339" s="213"/>
      <c r="S339" s="213"/>
      <c r="T339" s="214"/>
      <c r="AT339" s="215" t="s">
        <v>134</v>
      </c>
      <c r="AU339" s="215" t="s">
        <v>82</v>
      </c>
      <c r="AV339" s="14" t="s">
        <v>82</v>
      </c>
      <c r="AW339" s="14" t="s">
        <v>33</v>
      </c>
      <c r="AX339" s="14" t="s">
        <v>72</v>
      </c>
      <c r="AY339" s="215" t="s">
        <v>122</v>
      </c>
    </row>
    <row r="340" spans="2:51" s="14" customFormat="1" ht="11.25">
      <c r="B340" s="205"/>
      <c r="C340" s="206"/>
      <c r="D340" s="196" t="s">
        <v>134</v>
      </c>
      <c r="E340" s="207" t="s">
        <v>19</v>
      </c>
      <c r="F340" s="208" t="s">
        <v>492</v>
      </c>
      <c r="G340" s="206"/>
      <c r="H340" s="209">
        <v>0.75800000000000001</v>
      </c>
      <c r="I340" s="210"/>
      <c r="J340" s="206"/>
      <c r="K340" s="206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134</v>
      </c>
      <c r="AU340" s="215" t="s">
        <v>82</v>
      </c>
      <c r="AV340" s="14" t="s">
        <v>82</v>
      </c>
      <c r="AW340" s="14" t="s">
        <v>33</v>
      </c>
      <c r="AX340" s="14" t="s">
        <v>72</v>
      </c>
      <c r="AY340" s="215" t="s">
        <v>122</v>
      </c>
    </row>
    <row r="341" spans="2:51" s="14" customFormat="1" ht="11.25">
      <c r="B341" s="205"/>
      <c r="C341" s="206"/>
      <c r="D341" s="196" t="s">
        <v>134</v>
      </c>
      <c r="E341" s="207" t="s">
        <v>19</v>
      </c>
      <c r="F341" s="208" t="s">
        <v>493</v>
      </c>
      <c r="G341" s="206"/>
      <c r="H341" s="209">
        <v>0.85299999999999998</v>
      </c>
      <c r="I341" s="210"/>
      <c r="J341" s="206"/>
      <c r="K341" s="206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134</v>
      </c>
      <c r="AU341" s="215" t="s">
        <v>82</v>
      </c>
      <c r="AV341" s="14" t="s">
        <v>82</v>
      </c>
      <c r="AW341" s="14" t="s">
        <v>33</v>
      </c>
      <c r="AX341" s="14" t="s">
        <v>72</v>
      </c>
      <c r="AY341" s="215" t="s">
        <v>122</v>
      </c>
    </row>
    <row r="342" spans="2:51" s="14" customFormat="1" ht="11.25">
      <c r="B342" s="205"/>
      <c r="C342" s="206"/>
      <c r="D342" s="196" t="s">
        <v>134</v>
      </c>
      <c r="E342" s="207" t="s">
        <v>19</v>
      </c>
      <c r="F342" s="208" t="s">
        <v>494</v>
      </c>
      <c r="G342" s="206"/>
      <c r="H342" s="209">
        <v>0.26200000000000001</v>
      </c>
      <c r="I342" s="210"/>
      <c r="J342" s="206"/>
      <c r="K342" s="206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134</v>
      </c>
      <c r="AU342" s="215" t="s">
        <v>82</v>
      </c>
      <c r="AV342" s="14" t="s">
        <v>82</v>
      </c>
      <c r="AW342" s="14" t="s">
        <v>33</v>
      </c>
      <c r="AX342" s="14" t="s">
        <v>72</v>
      </c>
      <c r="AY342" s="215" t="s">
        <v>122</v>
      </c>
    </row>
    <row r="343" spans="2:51" s="14" customFormat="1" ht="11.25">
      <c r="B343" s="205"/>
      <c r="C343" s="206"/>
      <c r="D343" s="196" t="s">
        <v>134</v>
      </c>
      <c r="E343" s="207" t="s">
        <v>19</v>
      </c>
      <c r="F343" s="208" t="s">
        <v>495</v>
      </c>
      <c r="G343" s="206"/>
      <c r="H343" s="209">
        <v>0.45400000000000001</v>
      </c>
      <c r="I343" s="210"/>
      <c r="J343" s="206"/>
      <c r="K343" s="206"/>
      <c r="L343" s="211"/>
      <c r="M343" s="212"/>
      <c r="N343" s="213"/>
      <c r="O343" s="213"/>
      <c r="P343" s="213"/>
      <c r="Q343" s="213"/>
      <c r="R343" s="213"/>
      <c r="S343" s="213"/>
      <c r="T343" s="214"/>
      <c r="AT343" s="215" t="s">
        <v>134</v>
      </c>
      <c r="AU343" s="215" t="s">
        <v>82</v>
      </c>
      <c r="AV343" s="14" t="s">
        <v>82</v>
      </c>
      <c r="AW343" s="14" t="s">
        <v>33</v>
      </c>
      <c r="AX343" s="14" t="s">
        <v>72</v>
      </c>
      <c r="AY343" s="215" t="s">
        <v>122</v>
      </c>
    </row>
    <row r="344" spans="2:51" s="14" customFormat="1" ht="11.25">
      <c r="B344" s="205"/>
      <c r="C344" s="206"/>
      <c r="D344" s="196" t="s">
        <v>134</v>
      </c>
      <c r="E344" s="207" t="s">
        <v>19</v>
      </c>
      <c r="F344" s="208" t="s">
        <v>496</v>
      </c>
      <c r="G344" s="206"/>
      <c r="H344" s="209">
        <v>0.221</v>
      </c>
      <c r="I344" s="210"/>
      <c r="J344" s="206"/>
      <c r="K344" s="206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134</v>
      </c>
      <c r="AU344" s="215" t="s">
        <v>82</v>
      </c>
      <c r="AV344" s="14" t="s">
        <v>82</v>
      </c>
      <c r="AW344" s="14" t="s">
        <v>33</v>
      </c>
      <c r="AX344" s="14" t="s">
        <v>72</v>
      </c>
      <c r="AY344" s="215" t="s">
        <v>122</v>
      </c>
    </row>
    <row r="345" spans="2:51" s="14" customFormat="1" ht="11.25">
      <c r="B345" s="205"/>
      <c r="C345" s="206"/>
      <c r="D345" s="196" t="s">
        <v>134</v>
      </c>
      <c r="E345" s="207" t="s">
        <v>19</v>
      </c>
      <c r="F345" s="208" t="s">
        <v>497</v>
      </c>
      <c r="G345" s="206"/>
      <c r="H345" s="209">
        <v>0.28199999999999997</v>
      </c>
      <c r="I345" s="210"/>
      <c r="J345" s="206"/>
      <c r="K345" s="206"/>
      <c r="L345" s="211"/>
      <c r="M345" s="212"/>
      <c r="N345" s="213"/>
      <c r="O345" s="213"/>
      <c r="P345" s="213"/>
      <c r="Q345" s="213"/>
      <c r="R345" s="213"/>
      <c r="S345" s="213"/>
      <c r="T345" s="214"/>
      <c r="AT345" s="215" t="s">
        <v>134</v>
      </c>
      <c r="AU345" s="215" t="s">
        <v>82</v>
      </c>
      <c r="AV345" s="14" t="s">
        <v>82</v>
      </c>
      <c r="AW345" s="14" t="s">
        <v>33</v>
      </c>
      <c r="AX345" s="14" t="s">
        <v>72</v>
      </c>
      <c r="AY345" s="215" t="s">
        <v>122</v>
      </c>
    </row>
    <row r="346" spans="2:51" s="15" customFormat="1" ht="11.25">
      <c r="B346" s="216"/>
      <c r="C346" s="217"/>
      <c r="D346" s="196" t="s">
        <v>134</v>
      </c>
      <c r="E346" s="218" t="s">
        <v>19</v>
      </c>
      <c r="F346" s="219" t="s">
        <v>152</v>
      </c>
      <c r="G346" s="217"/>
      <c r="H346" s="220">
        <v>389.11599999999993</v>
      </c>
      <c r="I346" s="221"/>
      <c r="J346" s="217"/>
      <c r="K346" s="217"/>
      <c r="L346" s="222"/>
      <c r="M346" s="223"/>
      <c r="N346" s="224"/>
      <c r="O346" s="224"/>
      <c r="P346" s="224"/>
      <c r="Q346" s="224"/>
      <c r="R346" s="224"/>
      <c r="S346" s="224"/>
      <c r="T346" s="225"/>
      <c r="AT346" s="226" t="s">
        <v>134</v>
      </c>
      <c r="AU346" s="226" t="s">
        <v>82</v>
      </c>
      <c r="AV346" s="15" t="s">
        <v>153</v>
      </c>
      <c r="AW346" s="15" t="s">
        <v>33</v>
      </c>
      <c r="AX346" s="15" t="s">
        <v>72</v>
      </c>
      <c r="AY346" s="226" t="s">
        <v>122</v>
      </c>
    </row>
    <row r="347" spans="2:51" s="13" customFormat="1" ht="11.25">
      <c r="B347" s="194"/>
      <c r="C347" s="195"/>
      <c r="D347" s="196" t="s">
        <v>134</v>
      </c>
      <c r="E347" s="197" t="s">
        <v>19</v>
      </c>
      <c r="F347" s="198" t="s">
        <v>154</v>
      </c>
      <c r="G347" s="195"/>
      <c r="H347" s="197" t="s">
        <v>19</v>
      </c>
      <c r="I347" s="199"/>
      <c r="J347" s="195"/>
      <c r="K347" s="195"/>
      <c r="L347" s="200"/>
      <c r="M347" s="201"/>
      <c r="N347" s="202"/>
      <c r="O347" s="202"/>
      <c r="P347" s="202"/>
      <c r="Q347" s="202"/>
      <c r="R347" s="202"/>
      <c r="S347" s="202"/>
      <c r="T347" s="203"/>
      <c r="AT347" s="204" t="s">
        <v>134</v>
      </c>
      <c r="AU347" s="204" t="s">
        <v>82</v>
      </c>
      <c r="AV347" s="13" t="s">
        <v>80</v>
      </c>
      <c r="AW347" s="13" t="s">
        <v>33</v>
      </c>
      <c r="AX347" s="13" t="s">
        <v>72</v>
      </c>
      <c r="AY347" s="204" t="s">
        <v>122</v>
      </c>
    </row>
    <row r="348" spans="2:51" s="14" customFormat="1" ht="11.25">
      <c r="B348" s="205"/>
      <c r="C348" s="206"/>
      <c r="D348" s="196" t="s">
        <v>134</v>
      </c>
      <c r="E348" s="207" t="s">
        <v>19</v>
      </c>
      <c r="F348" s="208" t="s">
        <v>498</v>
      </c>
      <c r="G348" s="206"/>
      <c r="H348" s="209">
        <v>65.591999999999999</v>
      </c>
      <c r="I348" s="210"/>
      <c r="J348" s="206"/>
      <c r="K348" s="206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134</v>
      </c>
      <c r="AU348" s="215" t="s">
        <v>82</v>
      </c>
      <c r="AV348" s="14" t="s">
        <v>82</v>
      </c>
      <c r="AW348" s="14" t="s">
        <v>33</v>
      </c>
      <c r="AX348" s="14" t="s">
        <v>72</v>
      </c>
      <c r="AY348" s="215" t="s">
        <v>122</v>
      </c>
    </row>
    <row r="349" spans="2:51" s="14" customFormat="1" ht="11.25">
      <c r="B349" s="205"/>
      <c r="C349" s="206"/>
      <c r="D349" s="196" t="s">
        <v>134</v>
      </c>
      <c r="E349" s="207" t="s">
        <v>19</v>
      </c>
      <c r="F349" s="208" t="s">
        <v>499</v>
      </c>
      <c r="G349" s="206"/>
      <c r="H349" s="209">
        <v>-1.22</v>
      </c>
      <c r="I349" s="210"/>
      <c r="J349" s="206"/>
      <c r="K349" s="206"/>
      <c r="L349" s="211"/>
      <c r="M349" s="212"/>
      <c r="N349" s="213"/>
      <c r="O349" s="213"/>
      <c r="P349" s="213"/>
      <c r="Q349" s="213"/>
      <c r="R349" s="213"/>
      <c r="S349" s="213"/>
      <c r="T349" s="214"/>
      <c r="AT349" s="215" t="s">
        <v>134</v>
      </c>
      <c r="AU349" s="215" t="s">
        <v>82</v>
      </c>
      <c r="AV349" s="14" t="s">
        <v>82</v>
      </c>
      <c r="AW349" s="14" t="s">
        <v>33</v>
      </c>
      <c r="AX349" s="14" t="s">
        <v>72</v>
      </c>
      <c r="AY349" s="215" t="s">
        <v>122</v>
      </c>
    </row>
    <row r="350" spans="2:51" s="14" customFormat="1" ht="11.25">
      <c r="B350" s="205"/>
      <c r="C350" s="206"/>
      <c r="D350" s="196" t="s">
        <v>134</v>
      </c>
      <c r="E350" s="207" t="s">
        <v>19</v>
      </c>
      <c r="F350" s="208" t="s">
        <v>500</v>
      </c>
      <c r="G350" s="206"/>
      <c r="H350" s="209">
        <v>0.51200000000000001</v>
      </c>
      <c r="I350" s="210"/>
      <c r="J350" s="206"/>
      <c r="K350" s="206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134</v>
      </c>
      <c r="AU350" s="215" t="s">
        <v>82</v>
      </c>
      <c r="AV350" s="14" t="s">
        <v>82</v>
      </c>
      <c r="AW350" s="14" t="s">
        <v>33</v>
      </c>
      <c r="AX350" s="14" t="s">
        <v>72</v>
      </c>
      <c r="AY350" s="215" t="s">
        <v>122</v>
      </c>
    </row>
    <row r="351" spans="2:51" s="15" customFormat="1" ht="11.25">
      <c r="B351" s="216"/>
      <c r="C351" s="217"/>
      <c r="D351" s="196" t="s">
        <v>134</v>
      </c>
      <c r="E351" s="218" t="s">
        <v>19</v>
      </c>
      <c r="F351" s="219" t="s">
        <v>152</v>
      </c>
      <c r="G351" s="217"/>
      <c r="H351" s="220">
        <v>64.884</v>
      </c>
      <c r="I351" s="221"/>
      <c r="J351" s="217"/>
      <c r="K351" s="217"/>
      <c r="L351" s="222"/>
      <c r="M351" s="223"/>
      <c r="N351" s="224"/>
      <c r="O351" s="224"/>
      <c r="P351" s="224"/>
      <c r="Q351" s="224"/>
      <c r="R351" s="224"/>
      <c r="S351" s="224"/>
      <c r="T351" s="225"/>
      <c r="AT351" s="226" t="s">
        <v>134</v>
      </c>
      <c r="AU351" s="226" t="s">
        <v>82</v>
      </c>
      <c r="AV351" s="15" t="s">
        <v>153</v>
      </c>
      <c r="AW351" s="15" t="s">
        <v>33</v>
      </c>
      <c r="AX351" s="15" t="s">
        <v>72</v>
      </c>
      <c r="AY351" s="226" t="s">
        <v>122</v>
      </c>
    </row>
    <row r="352" spans="2:51" s="16" customFormat="1" ht="11.25">
      <c r="B352" s="227"/>
      <c r="C352" s="228"/>
      <c r="D352" s="196" t="s">
        <v>134</v>
      </c>
      <c r="E352" s="229" t="s">
        <v>19</v>
      </c>
      <c r="F352" s="230" t="s">
        <v>162</v>
      </c>
      <c r="G352" s="228"/>
      <c r="H352" s="231">
        <v>453.99999999999989</v>
      </c>
      <c r="I352" s="232"/>
      <c r="J352" s="228"/>
      <c r="K352" s="228"/>
      <c r="L352" s="233"/>
      <c r="M352" s="234"/>
      <c r="N352" s="235"/>
      <c r="O352" s="235"/>
      <c r="P352" s="235"/>
      <c r="Q352" s="235"/>
      <c r="R352" s="235"/>
      <c r="S352" s="235"/>
      <c r="T352" s="236"/>
      <c r="AT352" s="237" t="s">
        <v>134</v>
      </c>
      <c r="AU352" s="237" t="s">
        <v>82</v>
      </c>
      <c r="AV352" s="16" t="s">
        <v>130</v>
      </c>
      <c r="AW352" s="16" t="s">
        <v>33</v>
      </c>
      <c r="AX352" s="16" t="s">
        <v>80</v>
      </c>
      <c r="AY352" s="237" t="s">
        <v>122</v>
      </c>
    </row>
    <row r="353" spans="1:65" s="12" customFormat="1" ht="25.9" customHeight="1">
      <c r="B353" s="160"/>
      <c r="C353" s="161"/>
      <c r="D353" s="162" t="s">
        <v>71</v>
      </c>
      <c r="E353" s="163" t="s">
        <v>475</v>
      </c>
      <c r="F353" s="163" t="s">
        <v>476</v>
      </c>
      <c r="G353" s="161"/>
      <c r="H353" s="161"/>
      <c r="I353" s="164"/>
      <c r="J353" s="165">
        <f>BK353</f>
        <v>0</v>
      </c>
      <c r="K353" s="161"/>
      <c r="L353" s="166"/>
      <c r="M353" s="167"/>
      <c r="N353" s="168"/>
      <c r="O353" s="168"/>
      <c r="P353" s="169">
        <f>P354</f>
        <v>0</v>
      </c>
      <c r="Q353" s="168"/>
      <c r="R353" s="169">
        <f>R354</f>
        <v>0</v>
      </c>
      <c r="S353" s="168"/>
      <c r="T353" s="170">
        <f>T354</f>
        <v>0</v>
      </c>
      <c r="AR353" s="171" t="s">
        <v>181</v>
      </c>
      <c r="AT353" s="172" t="s">
        <v>71</v>
      </c>
      <c r="AU353" s="172" t="s">
        <v>72</v>
      </c>
      <c r="AY353" s="171" t="s">
        <v>122</v>
      </c>
      <c r="BK353" s="173">
        <f>BK354</f>
        <v>0</v>
      </c>
    </row>
    <row r="354" spans="1:65" s="2" customFormat="1" ht="21.75" customHeight="1">
      <c r="A354" s="37"/>
      <c r="B354" s="38"/>
      <c r="C354" s="176" t="s">
        <v>464</v>
      </c>
      <c r="D354" s="176" t="s">
        <v>125</v>
      </c>
      <c r="E354" s="177" t="s">
        <v>478</v>
      </c>
      <c r="F354" s="178" t="s">
        <v>479</v>
      </c>
      <c r="G354" s="179" t="s">
        <v>170</v>
      </c>
      <c r="H354" s="180">
        <v>1</v>
      </c>
      <c r="I354" s="181"/>
      <c r="J354" s="182">
        <f>ROUND(I354*H354,2)</f>
        <v>0</v>
      </c>
      <c r="K354" s="178" t="s">
        <v>19</v>
      </c>
      <c r="L354" s="42"/>
      <c r="M354" s="249" t="s">
        <v>19</v>
      </c>
      <c r="N354" s="250" t="s">
        <v>43</v>
      </c>
      <c r="O354" s="251"/>
      <c r="P354" s="252">
        <f>O354*H354</f>
        <v>0</v>
      </c>
      <c r="Q354" s="252">
        <v>0</v>
      </c>
      <c r="R354" s="252">
        <f>Q354*H354</f>
        <v>0</v>
      </c>
      <c r="S354" s="252">
        <v>0</v>
      </c>
      <c r="T354" s="253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87" t="s">
        <v>130</v>
      </c>
      <c r="AT354" s="187" t="s">
        <v>125</v>
      </c>
      <c r="AU354" s="187" t="s">
        <v>80</v>
      </c>
      <c r="AY354" s="20" t="s">
        <v>122</v>
      </c>
      <c r="BE354" s="188">
        <f>IF(N354="základní",J354,0)</f>
        <v>0</v>
      </c>
      <c r="BF354" s="188">
        <f>IF(N354="snížená",J354,0)</f>
        <v>0</v>
      </c>
      <c r="BG354" s="188">
        <f>IF(N354="zákl. přenesená",J354,0)</f>
        <v>0</v>
      </c>
      <c r="BH354" s="188">
        <f>IF(N354="sníž. přenesená",J354,0)</f>
        <v>0</v>
      </c>
      <c r="BI354" s="188">
        <f>IF(N354="nulová",J354,0)</f>
        <v>0</v>
      </c>
      <c r="BJ354" s="20" t="s">
        <v>80</v>
      </c>
      <c r="BK354" s="188">
        <f>ROUND(I354*H354,2)</f>
        <v>0</v>
      </c>
      <c r="BL354" s="20" t="s">
        <v>130</v>
      </c>
      <c r="BM354" s="187" t="s">
        <v>555</v>
      </c>
    </row>
    <row r="355" spans="1:65" s="2" customFormat="1" ht="6.95" customHeight="1">
      <c r="A355" s="37"/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42"/>
      <c r="M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</row>
  </sheetData>
  <sheetProtection algorithmName="SHA-512" hashValue="v/2im6EQQeZRS1kD1wqtU+FOKZBzewdpslyojduV5N4VWcQqgCjcU1qSYRQC97vinQg1oRII74GaMOfxwhRORQ==" saltValue="Hz9zoB+Msc5HhO/zucBTxJPu/aoPh/LcN53Ct/ujM4+T5HWVDY8D+Z8TEkESl7gEJNdMWYBL+eRQHjMbBccWaw==" spinCount="100000" sheet="1" objects="1" scenarios="1" formatColumns="0" formatRows="0" autoFilter="0"/>
  <autoFilter ref="C92:K354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7" r:id="rId1"/>
    <hyperlink ref="F123" r:id="rId2"/>
    <hyperlink ref="F134" r:id="rId3"/>
    <hyperlink ref="F141" r:id="rId4"/>
    <hyperlink ref="F144" r:id="rId5"/>
    <hyperlink ref="F152" r:id="rId6"/>
    <hyperlink ref="F180" r:id="rId7"/>
    <hyperlink ref="F184" r:id="rId8"/>
    <hyperlink ref="F192" r:id="rId9"/>
    <hyperlink ref="F194" r:id="rId10"/>
    <hyperlink ref="F196" r:id="rId11"/>
    <hyperlink ref="F199" r:id="rId12"/>
    <hyperlink ref="F201" r:id="rId13"/>
    <hyperlink ref="F208" r:id="rId14"/>
    <hyperlink ref="F210" r:id="rId15"/>
    <hyperlink ref="F212" r:id="rId16"/>
    <hyperlink ref="F215" r:id="rId17"/>
    <hyperlink ref="F223" r:id="rId18"/>
    <hyperlink ref="F227" r:id="rId19"/>
    <hyperlink ref="F232" r:id="rId20"/>
    <hyperlink ref="F242" r:id="rId21"/>
    <hyperlink ref="F244" r:id="rId22"/>
    <hyperlink ref="F247" r:id="rId23"/>
    <hyperlink ref="F249" r:id="rId24"/>
    <hyperlink ref="F256" r:id="rId25"/>
    <hyperlink ref="F258" r:id="rId26"/>
    <hyperlink ref="F267" r:id="rId27"/>
    <hyperlink ref="F270" r:id="rId28"/>
    <hyperlink ref="F277" r:id="rId29"/>
    <hyperlink ref="F290" r:id="rId30"/>
    <hyperlink ref="F297" r:id="rId31"/>
    <hyperlink ref="F299" r:id="rId32"/>
    <hyperlink ref="F303" r:id="rId33"/>
    <hyperlink ref="F317" r:id="rId34"/>
    <hyperlink ref="F326" r:id="rId35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4" customWidth="1"/>
    <col min="2" max="2" width="1.6640625" style="254" customWidth="1"/>
    <col min="3" max="4" width="5" style="254" customWidth="1"/>
    <col min="5" max="5" width="11.6640625" style="254" customWidth="1"/>
    <col min="6" max="6" width="9.1640625" style="254" customWidth="1"/>
    <col min="7" max="7" width="5" style="254" customWidth="1"/>
    <col min="8" max="8" width="77.83203125" style="254" customWidth="1"/>
    <col min="9" max="10" width="20" style="254" customWidth="1"/>
    <col min="11" max="11" width="1.6640625" style="254" customWidth="1"/>
  </cols>
  <sheetData>
    <row r="1" spans="2:11" s="1" customFormat="1" ht="37.5" customHeight="1"/>
    <row r="2" spans="2:11" s="1" customFormat="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pans="2:11" s="17" customFormat="1" ht="45" customHeight="1">
      <c r="B3" s="258"/>
      <c r="C3" s="393" t="s">
        <v>556</v>
      </c>
      <c r="D3" s="393"/>
      <c r="E3" s="393"/>
      <c r="F3" s="393"/>
      <c r="G3" s="393"/>
      <c r="H3" s="393"/>
      <c r="I3" s="393"/>
      <c r="J3" s="393"/>
      <c r="K3" s="259"/>
    </row>
    <row r="4" spans="2:11" s="1" customFormat="1" ht="25.5" customHeight="1">
      <c r="B4" s="260"/>
      <c r="C4" s="392" t="s">
        <v>557</v>
      </c>
      <c r="D4" s="392"/>
      <c r="E4" s="392"/>
      <c r="F4" s="392"/>
      <c r="G4" s="392"/>
      <c r="H4" s="392"/>
      <c r="I4" s="392"/>
      <c r="J4" s="392"/>
      <c r="K4" s="261"/>
    </row>
    <row r="5" spans="2:11" s="1" customFormat="1" ht="5.25" customHeight="1">
      <c r="B5" s="260"/>
      <c r="C5" s="262"/>
      <c r="D5" s="262"/>
      <c r="E5" s="262"/>
      <c r="F5" s="262"/>
      <c r="G5" s="262"/>
      <c r="H5" s="262"/>
      <c r="I5" s="262"/>
      <c r="J5" s="262"/>
      <c r="K5" s="261"/>
    </row>
    <row r="6" spans="2:11" s="1" customFormat="1" ht="15" customHeight="1">
      <c r="B6" s="260"/>
      <c r="C6" s="391" t="s">
        <v>558</v>
      </c>
      <c r="D6" s="391"/>
      <c r="E6" s="391"/>
      <c r="F6" s="391"/>
      <c r="G6" s="391"/>
      <c r="H6" s="391"/>
      <c r="I6" s="391"/>
      <c r="J6" s="391"/>
      <c r="K6" s="261"/>
    </row>
    <row r="7" spans="2:11" s="1" customFormat="1" ht="15" customHeight="1">
      <c r="B7" s="264"/>
      <c r="C7" s="391" t="s">
        <v>559</v>
      </c>
      <c r="D7" s="391"/>
      <c r="E7" s="391"/>
      <c r="F7" s="391"/>
      <c r="G7" s="391"/>
      <c r="H7" s="391"/>
      <c r="I7" s="391"/>
      <c r="J7" s="391"/>
      <c r="K7" s="261"/>
    </row>
    <row r="8" spans="2:11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pans="2:11" s="1" customFormat="1" ht="15" customHeight="1">
      <c r="B9" s="264"/>
      <c r="C9" s="391" t="s">
        <v>560</v>
      </c>
      <c r="D9" s="391"/>
      <c r="E9" s="391"/>
      <c r="F9" s="391"/>
      <c r="G9" s="391"/>
      <c r="H9" s="391"/>
      <c r="I9" s="391"/>
      <c r="J9" s="391"/>
      <c r="K9" s="261"/>
    </row>
    <row r="10" spans="2:11" s="1" customFormat="1" ht="15" customHeight="1">
      <c r="B10" s="264"/>
      <c r="C10" s="263"/>
      <c r="D10" s="391" t="s">
        <v>561</v>
      </c>
      <c r="E10" s="391"/>
      <c r="F10" s="391"/>
      <c r="G10" s="391"/>
      <c r="H10" s="391"/>
      <c r="I10" s="391"/>
      <c r="J10" s="391"/>
      <c r="K10" s="261"/>
    </row>
    <row r="11" spans="2:11" s="1" customFormat="1" ht="15" customHeight="1">
      <c r="B11" s="264"/>
      <c r="C11" s="265"/>
      <c r="D11" s="391" t="s">
        <v>562</v>
      </c>
      <c r="E11" s="391"/>
      <c r="F11" s="391"/>
      <c r="G11" s="391"/>
      <c r="H11" s="391"/>
      <c r="I11" s="391"/>
      <c r="J11" s="391"/>
      <c r="K11" s="261"/>
    </row>
    <row r="12" spans="2:11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pans="2:11" s="1" customFormat="1" ht="15" customHeight="1">
      <c r="B13" s="264"/>
      <c r="C13" s="265"/>
      <c r="D13" s="266" t="s">
        <v>563</v>
      </c>
      <c r="E13" s="263"/>
      <c r="F13" s="263"/>
      <c r="G13" s="263"/>
      <c r="H13" s="263"/>
      <c r="I13" s="263"/>
      <c r="J13" s="263"/>
      <c r="K13" s="261"/>
    </row>
    <row r="14" spans="2:11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pans="2:11" s="1" customFormat="1" ht="15" customHeight="1">
      <c r="B15" s="264"/>
      <c r="C15" s="265"/>
      <c r="D15" s="391" t="s">
        <v>564</v>
      </c>
      <c r="E15" s="391"/>
      <c r="F15" s="391"/>
      <c r="G15" s="391"/>
      <c r="H15" s="391"/>
      <c r="I15" s="391"/>
      <c r="J15" s="391"/>
      <c r="K15" s="261"/>
    </row>
    <row r="16" spans="2:11" s="1" customFormat="1" ht="15" customHeight="1">
      <c r="B16" s="264"/>
      <c r="C16" s="265"/>
      <c r="D16" s="391" t="s">
        <v>565</v>
      </c>
      <c r="E16" s="391"/>
      <c r="F16" s="391"/>
      <c r="G16" s="391"/>
      <c r="H16" s="391"/>
      <c r="I16" s="391"/>
      <c r="J16" s="391"/>
      <c r="K16" s="261"/>
    </row>
    <row r="17" spans="2:11" s="1" customFormat="1" ht="15" customHeight="1">
      <c r="B17" s="264"/>
      <c r="C17" s="265"/>
      <c r="D17" s="391" t="s">
        <v>566</v>
      </c>
      <c r="E17" s="391"/>
      <c r="F17" s="391"/>
      <c r="G17" s="391"/>
      <c r="H17" s="391"/>
      <c r="I17" s="391"/>
      <c r="J17" s="391"/>
      <c r="K17" s="261"/>
    </row>
    <row r="18" spans="2:11" s="1" customFormat="1" ht="15" customHeight="1">
      <c r="B18" s="264"/>
      <c r="C18" s="265"/>
      <c r="D18" s="265"/>
      <c r="E18" s="267" t="s">
        <v>79</v>
      </c>
      <c r="F18" s="391" t="s">
        <v>567</v>
      </c>
      <c r="G18" s="391"/>
      <c r="H18" s="391"/>
      <c r="I18" s="391"/>
      <c r="J18" s="391"/>
      <c r="K18" s="261"/>
    </row>
    <row r="19" spans="2:11" s="1" customFormat="1" ht="15" customHeight="1">
      <c r="B19" s="264"/>
      <c r="C19" s="265"/>
      <c r="D19" s="265"/>
      <c r="E19" s="267" t="s">
        <v>568</v>
      </c>
      <c r="F19" s="391" t="s">
        <v>569</v>
      </c>
      <c r="G19" s="391"/>
      <c r="H19" s="391"/>
      <c r="I19" s="391"/>
      <c r="J19" s="391"/>
      <c r="K19" s="261"/>
    </row>
    <row r="20" spans="2:11" s="1" customFormat="1" ht="15" customHeight="1">
      <c r="B20" s="264"/>
      <c r="C20" s="265"/>
      <c r="D20" s="265"/>
      <c r="E20" s="267" t="s">
        <v>570</v>
      </c>
      <c r="F20" s="391" t="s">
        <v>571</v>
      </c>
      <c r="G20" s="391"/>
      <c r="H20" s="391"/>
      <c r="I20" s="391"/>
      <c r="J20" s="391"/>
      <c r="K20" s="261"/>
    </row>
    <row r="21" spans="2:11" s="1" customFormat="1" ht="15" customHeight="1">
      <c r="B21" s="264"/>
      <c r="C21" s="265"/>
      <c r="D21" s="265"/>
      <c r="E21" s="267" t="s">
        <v>572</v>
      </c>
      <c r="F21" s="391" t="s">
        <v>573</v>
      </c>
      <c r="G21" s="391"/>
      <c r="H21" s="391"/>
      <c r="I21" s="391"/>
      <c r="J21" s="391"/>
      <c r="K21" s="261"/>
    </row>
    <row r="22" spans="2:11" s="1" customFormat="1" ht="15" customHeight="1">
      <c r="B22" s="264"/>
      <c r="C22" s="265"/>
      <c r="D22" s="265"/>
      <c r="E22" s="267" t="s">
        <v>574</v>
      </c>
      <c r="F22" s="391" t="s">
        <v>575</v>
      </c>
      <c r="G22" s="391"/>
      <c r="H22" s="391"/>
      <c r="I22" s="391"/>
      <c r="J22" s="391"/>
      <c r="K22" s="261"/>
    </row>
    <row r="23" spans="2:11" s="1" customFormat="1" ht="15" customHeight="1">
      <c r="B23" s="264"/>
      <c r="C23" s="265"/>
      <c r="D23" s="265"/>
      <c r="E23" s="267" t="s">
        <v>576</v>
      </c>
      <c r="F23" s="391" t="s">
        <v>577</v>
      </c>
      <c r="G23" s="391"/>
      <c r="H23" s="391"/>
      <c r="I23" s="391"/>
      <c r="J23" s="391"/>
      <c r="K23" s="261"/>
    </row>
    <row r="24" spans="2:11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pans="2:11" s="1" customFormat="1" ht="15" customHeight="1">
      <c r="B25" s="264"/>
      <c r="C25" s="391" t="s">
        <v>578</v>
      </c>
      <c r="D25" s="391"/>
      <c r="E25" s="391"/>
      <c r="F25" s="391"/>
      <c r="G25" s="391"/>
      <c r="H25" s="391"/>
      <c r="I25" s="391"/>
      <c r="J25" s="391"/>
      <c r="K25" s="261"/>
    </row>
    <row r="26" spans="2:11" s="1" customFormat="1" ht="15" customHeight="1">
      <c r="B26" s="264"/>
      <c r="C26" s="391" t="s">
        <v>579</v>
      </c>
      <c r="D26" s="391"/>
      <c r="E26" s="391"/>
      <c r="F26" s="391"/>
      <c r="G26" s="391"/>
      <c r="H26" s="391"/>
      <c r="I26" s="391"/>
      <c r="J26" s="391"/>
      <c r="K26" s="261"/>
    </row>
    <row r="27" spans="2:11" s="1" customFormat="1" ht="15" customHeight="1">
      <c r="B27" s="264"/>
      <c r="C27" s="263"/>
      <c r="D27" s="391" t="s">
        <v>580</v>
      </c>
      <c r="E27" s="391"/>
      <c r="F27" s="391"/>
      <c r="G27" s="391"/>
      <c r="H27" s="391"/>
      <c r="I27" s="391"/>
      <c r="J27" s="391"/>
      <c r="K27" s="261"/>
    </row>
    <row r="28" spans="2:11" s="1" customFormat="1" ht="15" customHeight="1">
      <c r="B28" s="264"/>
      <c r="C28" s="265"/>
      <c r="D28" s="391" t="s">
        <v>581</v>
      </c>
      <c r="E28" s="391"/>
      <c r="F28" s="391"/>
      <c r="G28" s="391"/>
      <c r="H28" s="391"/>
      <c r="I28" s="391"/>
      <c r="J28" s="391"/>
      <c r="K28" s="261"/>
    </row>
    <row r="29" spans="2:11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pans="2:11" s="1" customFormat="1" ht="15" customHeight="1">
      <c r="B30" s="264"/>
      <c r="C30" s="265"/>
      <c r="D30" s="391" t="s">
        <v>582</v>
      </c>
      <c r="E30" s="391"/>
      <c r="F30" s="391"/>
      <c r="G30" s="391"/>
      <c r="H30" s="391"/>
      <c r="I30" s="391"/>
      <c r="J30" s="391"/>
      <c r="K30" s="261"/>
    </row>
    <row r="31" spans="2:11" s="1" customFormat="1" ht="15" customHeight="1">
      <c r="B31" s="264"/>
      <c r="C31" s="265"/>
      <c r="D31" s="391" t="s">
        <v>583</v>
      </c>
      <c r="E31" s="391"/>
      <c r="F31" s="391"/>
      <c r="G31" s="391"/>
      <c r="H31" s="391"/>
      <c r="I31" s="391"/>
      <c r="J31" s="391"/>
      <c r="K31" s="261"/>
    </row>
    <row r="32" spans="2:11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pans="2:11" s="1" customFormat="1" ht="15" customHeight="1">
      <c r="B33" s="264"/>
      <c r="C33" s="265"/>
      <c r="D33" s="391" t="s">
        <v>584</v>
      </c>
      <c r="E33" s="391"/>
      <c r="F33" s="391"/>
      <c r="G33" s="391"/>
      <c r="H33" s="391"/>
      <c r="I33" s="391"/>
      <c r="J33" s="391"/>
      <c r="K33" s="261"/>
    </row>
    <row r="34" spans="2:11" s="1" customFormat="1" ht="15" customHeight="1">
      <c r="B34" s="264"/>
      <c r="C34" s="265"/>
      <c r="D34" s="391" t="s">
        <v>585</v>
      </c>
      <c r="E34" s="391"/>
      <c r="F34" s="391"/>
      <c r="G34" s="391"/>
      <c r="H34" s="391"/>
      <c r="I34" s="391"/>
      <c r="J34" s="391"/>
      <c r="K34" s="261"/>
    </row>
    <row r="35" spans="2:11" s="1" customFormat="1" ht="15" customHeight="1">
      <c r="B35" s="264"/>
      <c r="C35" s="265"/>
      <c r="D35" s="391" t="s">
        <v>586</v>
      </c>
      <c r="E35" s="391"/>
      <c r="F35" s="391"/>
      <c r="G35" s="391"/>
      <c r="H35" s="391"/>
      <c r="I35" s="391"/>
      <c r="J35" s="391"/>
      <c r="K35" s="261"/>
    </row>
    <row r="36" spans="2:11" s="1" customFormat="1" ht="15" customHeight="1">
      <c r="B36" s="264"/>
      <c r="C36" s="265"/>
      <c r="D36" s="263"/>
      <c r="E36" s="266" t="s">
        <v>108</v>
      </c>
      <c r="F36" s="263"/>
      <c r="G36" s="391" t="s">
        <v>587</v>
      </c>
      <c r="H36" s="391"/>
      <c r="I36" s="391"/>
      <c r="J36" s="391"/>
      <c r="K36" s="261"/>
    </row>
    <row r="37" spans="2:11" s="1" customFormat="1" ht="30.75" customHeight="1">
      <c r="B37" s="264"/>
      <c r="C37" s="265"/>
      <c r="D37" s="263"/>
      <c r="E37" s="266" t="s">
        <v>588</v>
      </c>
      <c r="F37" s="263"/>
      <c r="G37" s="391" t="s">
        <v>589</v>
      </c>
      <c r="H37" s="391"/>
      <c r="I37" s="391"/>
      <c r="J37" s="391"/>
      <c r="K37" s="261"/>
    </row>
    <row r="38" spans="2:11" s="1" customFormat="1" ht="15" customHeight="1">
      <c r="B38" s="264"/>
      <c r="C38" s="265"/>
      <c r="D38" s="263"/>
      <c r="E38" s="266" t="s">
        <v>53</v>
      </c>
      <c r="F38" s="263"/>
      <c r="G38" s="391" t="s">
        <v>590</v>
      </c>
      <c r="H38" s="391"/>
      <c r="I38" s="391"/>
      <c r="J38" s="391"/>
      <c r="K38" s="261"/>
    </row>
    <row r="39" spans="2:11" s="1" customFormat="1" ht="15" customHeight="1">
      <c r="B39" s="264"/>
      <c r="C39" s="265"/>
      <c r="D39" s="263"/>
      <c r="E39" s="266" t="s">
        <v>54</v>
      </c>
      <c r="F39" s="263"/>
      <c r="G39" s="391" t="s">
        <v>591</v>
      </c>
      <c r="H39" s="391"/>
      <c r="I39" s="391"/>
      <c r="J39" s="391"/>
      <c r="K39" s="261"/>
    </row>
    <row r="40" spans="2:11" s="1" customFormat="1" ht="15" customHeight="1">
      <c r="B40" s="264"/>
      <c r="C40" s="265"/>
      <c r="D40" s="263"/>
      <c r="E40" s="266" t="s">
        <v>109</v>
      </c>
      <c r="F40" s="263"/>
      <c r="G40" s="391" t="s">
        <v>592</v>
      </c>
      <c r="H40" s="391"/>
      <c r="I40" s="391"/>
      <c r="J40" s="391"/>
      <c r="K40" s="261"/>
    </row>
    <row r="41" spans="2:11" s="1" customFormat="1" ht="15" customHeight="1">
      <c r="B41" s="264"/>
      <c r="C41" s="265"/>
      <c r="D41" s="263"/>
      <c r="E41" s="266" t="s">
        <v>110</v>
      </c>
      <c r="F41" s="263"/>
      <c r="G41" s="391" t="s">
        <v>593</v>
      </c>
      <c r="H41" s="391"/>
      <c r="I41" s="391"/>
      <c r="J41" s="391"/>
      <c r="K41" s="261"/>
    </row>
    <row r="42" spans="2:11" s="1" customFormat="1" ht="15" customHeight="1">
      <c r="B42" s="264"/>
      <c r="C42" s="265"/>
      <c r="D42" s="263"/>
      <c r="E42" s="266" t="s">
        <v>594</v>
      </c>
      <c r="F42" s="263"/>
      <c r="G42" s="391" t="s">
        <v>595</v>
      </c>
      <c r="H42" s="391"/>
      <c r="I42" s="391"/>
      <c r="J42" s="391"/>
      <c r="K42" s="261"/>
    </row>
    <row r="43" spans="2:11" s="1" customFormat="1" ht="15" customHeight="1">
      <c r="B43" s="264"/>
      <c r="C43" s="265"/>
      <c r="D43" s="263"/>
      <c r="E43" s="266"/>
      <c r="F43" s="263"/>
      <c r="G43" s="391" t="s">
        <v>596</v>
      </c>
      <c r="H43" s="391"/>
      <c r="I43" s="391"/>
      <c r="J43" s="391"/>
      <c r="K43" s="261"/>
    </row>
    <row r="44" spans="2:11" s="1" customFormat="1" ht="15" customHeight="1">
      <c r="B44" s="264"/>
      <c r="C44" s="265"/>
      <c r="D44" s="263"/>
      <c r="E44" s="266" t="s">
        <v>597</v>
      </c>
      <c r="F44" s="263"/>
      <c r="G44" s="391" t="s">
        <v>598</v>
      </c>
      <c r="H44" s="391"/>
      <c r="I44" s="391"/>
      <c r="J44" s="391"/>
      <c r="K44" s="261"/>
    </row>
    <row r="45" spans="2:11" s="1" customFormat="1" ht="15" customHeight="1">
      <c r="B45" s="264"/>
      <c r="C45" s="265"/>
      <c r="D45" s="263"/>
      <c r="E45" s="266" t="s">
        <v>112</v>
      </c>
      <c r="F45" s="263"/>
      <c r="G45" s="391" t="s">
        <v>599</v>
      </c>
      <c r="H45" s="391"/>
      <c r="I45" s="391"/>
      <c r="J45" s="391"/>
      <c r="K45" s="261"/>
    </row>
    <row r="46" spans="2:11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pans="2:11" s="1" customFormat="1" ht="15" customHeight="1">
      <c r="B47" s="264"/>
      <c r="C47" s="265"/>
      <c r="D47" s="391" t="s">
        <v>600</v>
      </c>
      <c r="E47" s="391"/>
      <c r="F47" s="391"/>
      <c r="G47" s="391"/>
      <c r="H47" s="391"/>
      <c r="I47" s="391"/>
      <c r="J47" s="391"/>
      <c r="K47" s="261"/>
    </row>
    <row r="48" spans="2:11" s="1" customFormat="1" ht="15" customHeight="1">
      <c r="B48" s="264"/>
      <c r="C48" s="265"/>
      <c r="D48" s="265"/>
      <c r="E48" s="391" t="s">
        <v>601</v>
      </c>
      <c r="F48" s="391"/>
      <c r="G48" s="391"/>
      <c r="H48" s="391"/>
      <c r="I48" s="391"/>
      <c r="J48" s="391"/>
      <c r="K48" s="261"/>
    </row>
    <row r="49" spans="2:11" s="1" customFormat="1" ht="15" customHeight="1">
      <c r="B49" s="264"/>
      <c r="C49" s="265"/>
      <c r="D49" s="265"/>
      <c r="E49" s="391" t="s">
        <v>602</v>
      </c>
      <c r="F49" s="391"/>
      <c r="G49" s="391"/>
      <c r="H49" s="391"/>
      <c r="I49" s="391"/>
      <c r="J49" s="391"/>
      <c r="K49" s="261"/>
    </row>
    <row r="50" spans="2:11" s="1" customFormat="1" ht="15" customHeight="1">
      <c r="B50" s="264"/>
      <c r="C50" s="265"/>
      <c r="D50" s="265"/>
      <c r="E50" s="391" t="s">
        <v>603</v>
      </c>
      <c r="F50" s="391"/>
      <c r="G50" s="391"/>
      <c r="H50" s="391"/>
      <c r="I50" s="391"/>
      <c r="J50" s="391"/>
      <c r="K50" s="261"/>
    </row>
    <row r="51" spans="2:11" s="1" customFormat="1" ht="15" customHeight="1">
      <c r="B51" s="264"/>
      <c r="C51" s="265"/>
      <c r="D51" s="391" t="s">
        <v>604</v>
      </c>
      <c r="E51" s="391"/>
      <c r="F51" s="391"/>
      <c r="G51" s="391"/>
      <c r="H51" s="391"/>
      <c r="I51" s="391"/>
      <c r="J51" s="391"/>
      <c r="K51" s="261"/>
    </row>
    <row r="52" spans="2:11" s="1" customFormat="1" ht="25.5" customHeight="1">
      <c r="B52" s="260"/>
      <c r="C52" s="392" t="s">
        <v>605</v>
      </c>
      <c r="D52" s="392"/>
      <c r="E52" s="392"/>
      <c r="F52" s="392"/>
      <c r="G52" s="392"/>
      <c r="H52" s="392"/>
      <c r="I52" s="392"/>
      <c r="J52" s="392"/>
      <c r="K52" s="261"/>
    </row>
    <row r="53" spans="2:11" s="1" customFormat="1" ht="5.25" customHeight="1">
      <c r="B53" s="260"/>
      <c r="C53" s="262"/>
      <c r="D53" s="262"/>
      <c r="E53" s="262"/>
      <c r="F53" s="262"/>
      <c r="G53" s="262"/>
      <c r="H53" s="262"/>
      <c r="I53" s="262"/>
      <c r="J53" s="262"/>
      <c r="K53" s="261"/>
    </row>
    <row r="54" spans="2:11" s="1" customFormat="1" ht="15" customHeight="1">
      <c r="B54" s="260"/>
      <c r="C54" s="391" t="s">
        <v>606</v>
      </c>
      <c r="D54" s="391"/>
      <c r="E54" s="391"/>
      <c r="F54" s="391"/>
      <c r="G54" s="391"/>
      <c r="H54" s="391"/>
      <c r="I54" s="391"/>
      <c r="J54" s="391"/>
      <c r="K54" s="261"/>
    </row>
    <row r="55" spans="2:11" s="1" customFormat="1" ht="15" customHeight="1">
      <c r="B55" s="260"/>
      <c r="C55" s="391" t="s">
        <v>607</v>
      </c>
      <c r="D55" s="391"/>
      <c r="E55" s="391"/>
      <c r="F55" s="391"/>
      <c r="G55" s="391"/>
      <c r="H55" s="391"/>
      <c r="I55" s="391"/>
      <c r="J55" s="391"/>
      <c r="K55" s="261"/>
    </row>
    <row r="56" spans="2:11" s="1" customFormat="1" ht="12.75" customHeight="1">
      <c r="B56" s="260"/>
      <c r="C56" s="263"/>
      <c r="D56" s="263"/>
      <c r="E56" s="263"/>
      <c r="F56" s="263"/>
      <c r="G56" s="263"/>
      <c r="H56" s="263"/>
      <c r="I56" s="263"/>
      <c r="J56" s="263"/>
      <c r="K56" s="261"/>
    </row>
    <row r="57" spans="2:11" s="1" customFormat="1" ht="15" customHeight="1">
      <c r="B57" s="260"/>
      <c r="C57" s="391" t="s">
        <v>608</v>
      </c>
      <c r="D57" s="391"/>
      <c r="E57" s="391"/>
      <c r="F57" s="391"/>
      <c r="G57" s="391"/>
      <c r="H57" s="391"/>
      <c r="I57" s="391"/>
      <c r="J57" s="391"/>
      <c r="K57" s="261"/>
    </row>
    <row r="58" spans="2:11" s="1" customFormat="1" ht="15" customHeight="1">
      <c r="B58" s="260"/>
      <c r="C58" s="265"/>
      <c r="D58" s="391" t="s">
        <v>609</v>
      </c>
      <c r="E58" s="391"/>
      <c r="F58" s="391"/>
      <c r="G58" s="391"/>
      <c r="H58" s="391"/>
      <c r="I58" s="391"/>
      <c r="J58" s="391"/>
      <c r="K58" s="261"/>
    </row>
    <row r="59" spans="2:11" s="1" customFormat="1" ht="15" customHeight="1">
      <c r="B59" s="260"/>
      <c r="C59" s="265"/>
      <c r="D59" s="391" t="s">
        <v>610</v>
      </c>
      <c r="E59" s="391"/>
      <c r="F59" s="391"/>
      <c r="G59" s="391"/>
      <c r="H59" s="391"/>
      <c r="I59" s="391"/>
      <c r="J59" s="391"/>
      <c r="K59" s="261"/>
    </row>
    <row r="60" spans="2:11" s="1" customFormat="1" ht="15" customHeight="1">
      <c r="B60" s="260"/>
      <c r="C60" s="265"/>
      <c r="D60" s="391" t="s">
        <v>611</v>
      </c>
      <c r="E60" s="391"/>
      <c r="F60" s="391"/>
      <c r="G60" s="391"/>
      <c r="H60" s="391"/>
      <c r="I60" s="391"/>
      <c r="J60" s="391"/>
      <c r="K60" s="261"/>
    </row>
    <row r="61" spans="2:11" s="1" customFormat="1" ht="15" customHeight="1">
      <c r="B61" s="260"/>
      <c r="C61" s="265"/>
      <c r="D61" s="391" t="s">
        <v>612</v>
      </c>
      <c r="E61" s="391"/>
      <c r="F61" s="391"/>
      <c r="G61" s="391"/>
      <c r="H61" s="391"/>
      <c r="I61" s="391"/>
      <c r="J61" s="391"/>
      <c r="K61" s="261"/>
    </row>
    <row r="62" spans="2:11" s="1" customFormat="1" ht="15" customHeight="1">
      <c r="B62" s="260"/>
      <c r="C62" s="265"/>
      <c r="D62" s="394" t="s">
        <v>613</v>
      </c>
      <c r="E62" s="394"/>
      <c r="F62" s="394"/>
      <c r="G62" s="394"/>
      <c r="H62" s="394"/>
      <c r="I62" s="394"/>
      <c r="J62" s="394"/>
      <c r="K62" s="261"/>
    </row>
    <row r="63" spans="2:11" s="1" customFormat="1" ht="15" customHeight="1">
      <c r="B63" s="260"/>
      <c r="C63" s="265"/>
      <c r="D63" s="391" t="s">
        <v>614</v>
      </c>
      <c r="E63" s="391"/>
      <c r="F63" s="391"/>
      <c r="G63" s="391"/>
      <c r="H63" s="391"/>
      <c r="I63" s="391"/>
      <c r="J63" s="391"/>
      <c r="K63" s="261"/>
    </row>
    <row r="64" spans="2:11" s="1" customFormat="1" ht="12.75" customHeight="1">
      <c r="B64" s="260"/>
      <c r="C64" s="265"/>
      <c r="D64" s="265"/>
      <c r="E64" s="268"/>
      <c r="F64" s="265"/>
      <c r="G64" s="265"/>
      <c r="H64" s="265"/>
      <c r="I64" s="265"/>
      <c r="J64" s="265"/>
      <c r="K64" s="261"/>
    </row>
    <row r="65" spans="2:11" s="1" customFormat="1" ht="15" customHeight="1">
      <c r="B65" s="260"/>
      <c r="C65" s="265"/>
      <c r="D65" s="391" t="s">
        <v>615</v>
      </c>
      <c r="E65" s="391"/>
      <c r="F65" s="391"/>
      <c r="G65" s="391"/>
      <c r="H65" s="391"/>
      <c r="I65" s="391"/>
      <c r="J65" s="391"/>
      <c r="K65" s="261"/>
    </row>
    <row r="66" spans="2:11" s="1" customFormat="1" ht="15" customHeight="1">
      <c r="B66" s="260"/>
      <c r="C66" s="265"/>
      <c r="D66" s="394" t="s">
        <v>616</v>
      </c>
      <c r="E66" s="394"/>
      <c r="F66" s="394"/>
      <c r="G66" s="394"/>
      <c r="H66" s="394"/>
      <c r="I66" s="394"/>
      <c r="J66" s="394"/>
      <c r="K66" s="261"/>
    </row>
    <row r="67" spans="2:11" s="1" customFormat="1" ht="15" customHeight="1">
      <c r="B67" s="260"/>
      <c r="C67" s="265"/>
      <c r="D67" s="391" t="s">
        <v>617</v>
      </c>
      <c r="E67" s="391"/>
      <c r="F67" s="391"/>
      <c r="G67" s="391"/>
      <c r="H67" s="391"/>
      <c r="I67" s="391"/>
      <c r="J67" s="391"/>
      <c r="K67" s="261"/>
    </row>
    <row r="68" spans="2:11" s="1" customFormat="1" ht="15" customHeight="1">
      <c r="B68" s="260"/>
      <c r="C68" s="265"/>
      <c r="D68" s="391" t="s">
        <v>618</v>
      </c>
      <c r="E68" s="391"/>
      <c r="F68" s="391"/>
      <c r="G68" s="391"/>
      <c r="H68" s="391"/>
      <c r="I68" s="391"/>
      <c r="J68" s="391"/>
      <c r="K68" s="261"/>
    </row>
    <row r="69" spans="2:11" s="1" customFormat="1" ht="15" customHeight="1">
      <c r="B69" s="260"/>
      <c r="C69" s="265"/>
      <c r="D69" s="391" t="s">
        <v>619</v>
      </c>
      <c r="E69" s="391"/>
      <c r="F69" s="391"/>
      <c r="G69" s="391"/>
      <c r="H69" s="391"/>
      <c r="I69" s="391"/>
      <c r="J69" s="391"/>
      <c r="K69" s="261"/>
    </row>
    <row r="70" spans="2:11" s="1" customFormat="1" ht="15" customHeight="1">
      <c r="B70" s="260"/>
      <c r="C70" s="265"/>
      <c r="D70" s="391" t="s">
        <v>620</v>
      </c>
      <c r="E70" s="391"/>
      <c r="F70" s="391"/>
      <c r="G70" s="391"/>
      <c r="H70" s="391"/>
      <c r="I70" s="391"/>
      <c r="J70" s="391"/>
      <c r="K70" s="261"/>
    </row>
    <row r="71" spans="2:11" s="1" customFormat="1" ht="12.75" customHeight="1">
      <c r="B71" s="269"/>
      <c r="C71" s="270"/>
      <c r="D71" s="270"/>
      <c r="E71" s="270"/>
      <c r="F71" s="270"/>
      <c r="G71" s="270"/>
      <c r="H71" s="270"/>
      <c r="I71" s="270"/>
      <c r="J71" s="270"/>
      <c r="K71" s="271"/>
    </row>
    <row r="72" spans="2:11" s="1" customFormat="1" ht="18.75" customHeight="1">
      <c r="B72" s="272"/>
      <c r="C72" s="272"/>
      <c r="D72" s="272"/>
      <c r="E72" s="272"/>
      <c r="F72" s="272"/>
      <c r="G72" s="272"/>
      <c r="H72" s="272"/>
      <c r="I72" s="272"/>
      <c r="J72" s="272"/>
      <c r="K72" s="273"/>
    </row>
    <row r="73" spans="2:11" s="1" customFormat="1" ht="18.75" customHeight="1">
      <c r="B73" s="273"/>
      <c r="C73" s="273"/>
      <c r="D73" s="273"/>
      <c r="E73" s="273"/>
      <c r="F73" s="273"/>
      <c r="G73" s="273"/>
      <c r="H73" s="273"/>
      <c r="I73" s="273"/>
      <c r="J73" s="273"/>
      <c r="K73" s="273"/>
    </row>
    <row r="74" spans="2:11" s="1" customFormat="1" ht="7.5" customHeight="1">
      <c r="B74" s="274"/>
      <c r="C74" s="275"/>
      <c r="D74" s="275"/>
      <c r="E74" s="275"/>
      <c r="F74" s="275"/>
      <c r="G74" s="275"/>
      <c r="H74" s="275"/>
      <c r="I74" s="275"/>
      <c r="J74" s="275"/>
      <c r="K74" s="276"/>
    </row>
    <row r="75" spans="2:11" s="1" customFormat="1" ht="45" customHeight="1">
      <c r="B75" s="277"/>
      <c r="C75" s="395" t="s">
        <v>621</v>
      </c>
      <c r="D75" s="395"/>
      <c r="E75" s="395"/>
      <c r="F75" s="395"/>
      <c r="G75" s="395"/>
      <c r="H75" s="395"/>
      <c r="I75" s="395"/>
      <c r="J75" s="395"/>
      <c r="K75" s="278"/>
    </row>
    <row r="76" spans="2:11" s="1" customFormat="1" ht="17.25" customHeight="1">
      <c r="B76" s="277"/>
      <c r="C76" s="279" t="s">
        <v>622</v>
      </c>
      <c r="D76" s="279"/>
      <c r="E76" s="279"/>
      <c r="F76" s="279" t="s">
        <v>623</v>
      </c>
      <c r="G76" s="280"/>
      <c r="H76" s="279" t="s">
        <v>54</v>
      </c>
      <c r="I76" s="279" t="s">
        <v>57</v>
      </c>
      <c r="J76" s="279" t="s">
        <v>624</v>
      </c>
      <c r="K76" s="278"/>
    </row>
    <row r="77" spans="2:11" s="1" customFormat="1" ht="17.25" customHeight="1">
      <c r="B77" s="277"/>
      <c r="C77" s="281" t="s">
        <v>625</v>
      </c>
      <c r="D77" s="281"/>
      <c r="E77" s="281"/>
      <c r="F77" s="282" t="s">
        <v>626</v>
      </c>
      <c r="G77" s="283"/>
      <c r="H77" s="281"/>
      <c r="I77" s="281"/>
      <c r="J77" s="281" t="s">
        <v>627</v>
      </c>
      <c r="K77" s="278"/>
    </row>
    <row r="78" spans="2:11" s="1" customFormat="1" ht="5.25" customHeight="1">
      <c r="B78" s="277"/>
      <c r="C78" s="284"/>
      <c r="D78" s="284"/>
      <c r="E78" s="284"/>
      <c r="F78" s="284"/>
      <c r="G78" s="285"/>
      <c r="H78" s="284"/>
      <c r="I78" s="284"/>
      <c r="J78" s="284"/>
      <c r="K78" s="278"/>
    </row>
    <row r="79" spans="2:11" s="1" customFormat="1" ht="15" customHeight="1">
      <c r="B79" s="277"/>
      <c r="C79" s="266" t="s">
        <v>53</v>
      </c>
      <c r="D79" s="286"/>
      <c r="E79" s="286"/>
      <c r="F79" s="287" t="s">
        <v>628</v>
      </c>
      <c r="G79" s="288"/>
      <c r="H79" s="266" t="s">
        <v>629</v>
      </c>
      <c r="I79" s="266" t="s">
        <v>630</v>
      </c>
      <c r="J79" s="266">
        <v>20</v>
      </c>
      <c r="K79" s="278"/>
    </row>
    <row r="80" spans="2:11" s="1" customFormat="1" ht="15" customHeight="1">
      <c r="B80" s="277"/>
      <c r="C80" s="266" t="s">
        <v>631</v>
      </c>
      <c r="D80" s="266"/>
      <c r="E80" s="266"/>
      <c r="F80" s="287" t="s">
        <v>628</v>
      </c>
      <c r="G80" s="288"/>
      <c r="H80" s="266" t="s">
        <v>632</v>
      </c>
      <c r="I80" s="266" t="s">
        <v>630</v>
      </c>
      <c r="J80" s="266">
        <v>120</v>
      </c>
      <c r="K80" s="278"/>
    </row>
    <row r="81" spans="2:11" s="1" customFormat="1" ht="15" customHeight="1">
      <c r="B81" s="289"/>
      <c r="C81" s="266" t="s">
        <v>633</v>
      </c>
      <c r="D81" s="266"/>
      <c r="E81" s="266"/>
      <c r="F81" s="287" t="s">
        <v>634</v>
      </c>
      <c r="G81" s="288"/>
      <c r="H81" s="266" t="s">
        <v>635</v>
      </c>
      <c r="I81" s="266" t="s">
        <v>630</v>
      </c>
      <c r="J81" s="266">
        <v>50</v>
      </c>
      <c r="K81" s="278"/>
    </row>
    <row r="82" spans="2:11" s="1" customFormat="1" ht="15" customHeight="1">
      <c r="B82" s="289"/>
      <c r="C82" s="266" t="s">
        <v>636</v>
      </c>
      <c r="D82" s="266"/>
      <c r="E82" s="266"/>
      <c r="F82" s="287" t="s">
        <v>628</v>
      </c>
      <c r="G82" s="288"/>
      <c r="H82" s="266" t="s">
        <v>637</v>
      </c>
      <c r="I82" s="266" t="s">
        <v>638</v>
      </c>
      <c r="J82" s="266"/>
      <c r="K82" s="278"/>
    </row>
    <row r="83" spans="2:11" s="1" customFormat="1" ht="15" customHeight="1">
      <c r="B83" s="289"/>
      <c r="C83" s="290" t="s">
        <v>639</v>
      </c>
      <c r="D83" s="290"/>
      <c r="E83" s="290"/>
      <c r="F83" s="291" t="s">
        <v>634</v>
      </c>
      <c r="G83" s="290"/>
      <c r="H83" s="290" t="s">
        <v>640</v>
      </c>
      <c r="I83" s="290" t="s">
        <v>630</v>
      </c>
      <c r="J83" s="290">
        <v>15</v>
      </c>
      <c r="K83" s="278"/>
    </row>
    <row r="84" spans="2:11" s="1" customFormat="1" ht="15" customHeight="1">
      <c r="B84" s="289"/>
      <c r="C84" s="290" t="s">
        <v>641</v>
      </c>
      <c r="D84" s="290"/>
      <c r="E84" s="290"/>
      <c r="F84" s="291" t="s">
        <v>634</v>
      </c>
      <c r="G84" s="290"/>
      <c r="H84" s="290" t="s">
        <v>642</v>
      </c>
      <c r="I84" s="290" t="s">
        <v>630</v>
      </c>
      <c r="J84" s="290">
        <v>15</v>
      </c>
      <c r="K84" s="278"/>
    </row>
    <row r="85" spans="2:11" s="1" customFormat="1" ht="15" customHeight="1">
      <c r="B85" s="289"/>
      <c r="C85" s="290" t="s">
        <v>643</v>
      </c>
      <c r="D85" s="290"/>
      <c r="E85" s="290"/>
      <c r="F85" s="291" t="s">
        <v>634</v>
      </c>
      <c r="G85" s="290"/>
      <c r="H85" s="290" t="s">
        <v>644</v>
      </c>
      <c r="I85" s="290" t="s">
        <v>630</v>
      </c>
      <c r="J85" s="290">
        <v>20</v>
      </c>
      <c r="K85" s="278"/>
    </row>
    <row r="86" spans="2:11" s="1" customFormat="1" ht="15" customHeight="1">
      <c r="B86" s="289"/>
      <c r="C86" s="290" t="s">
        <v>645</v>
      </c>
      <c r="D86" s="290"/>
      <c r="E86" s="290"/>
      <c r="F86" s="291" t="s">
        <v>634</v>
      </c>
      <c r="G86" s="290"/>
      <c r="H86" s="290" t="s">
        <v>646</v>
      </c>
      <c r="I86" s="290" t="s">
        <v>630</v>
      </c>
      <c r="J86" s="290">
        <v>20</v>
      </c>
      <c r="K86" s="278"/>
    </row>
    <row r="87" spans="2:11" s="1" customFormat="1" ht="15" customHeight="1">
      <c r="B87" s="289"/>
      <c r="C87" s="266" t="s">
        <v>647</v>
      </c>
      <c r="D87" s="266"/>
      <c r="E87" s="266"/>
      <c r="F87" s="287" t="s">
        <v>634</v>
      </c>
      <c r="G87" s="288"/>
      <c r="H87" s="266" t="s">
        <v>648</v>
      </c>
      <c r="I87" s="266" t="s">
        <v>630</v>
      </c>
      <c r="J87" s="266">
        <v>50</v>
      </c>
      <c r="K87" s="278"/>
    </row>
    <row r="88" spans="2:11" s="1" customFormat="1" ht="15" customHeight="1">
      <c r="B88" s="289"/>
      <c r="C88" s="266" t="s">
        <v>649</v>
      </c>
      <c r="D88" s="266"/>
      <c r="E88" s="266"/>
      <c r="F88" s="287" t="s">
        <v>634</v>
      </c>
      <c r="G88" s="288"/>
      <c r="H88" s="266" t="s">
        <v>650</v>
      </c>
      <c r="I88" s="266" t="s">
        <v>630</v>
      </c>
      <c r="J88" s="266">
        <v>20</v>
      </c>
      <c r="K88" s="278"/>
    </row>
    <row r="89" spans="2:11" s="1" customFormat="1" ht="15" customHeight="1">
      <c r="B89" s="289"/>
      <c r="C89" s="266" t="s">
        <v>651</v>
      </c>
      <c r="D89" s="266"/>
      <c r="E89" s="266"/>
      <c r="F89" s="287" t="s">
        <v>634</v>
      </c>
      <c r="G89" s="288"/>
      <c r="H89" s="266" t="s">
        <v>652</v>
      </c>
      <c r="I89" s="266" t="s">
        <v>630</v>
      </c>
      <c r="J89" s="266">
        <v>20</v>
      </c>
      <c r="K89" s="278"/>
    </row>
    <row r="90" spans="2:11" s="1" customFormat="1" ht="15" customHeight="1">
      <c r="B90" s="289"/>
      <c r="C90" s="266" t="s">
        <v>653</v>
      </c>
      <c r="D90" s="266"/>
      <c r="E90" s="266"/>
      <c r="F90" s="287" t="s">
        <v>634</v>
      </c>
      <c r="G90" s="288"/>
      <c r="H90" s="266" t="s">
        <v>654</v>
      </c>
      <c r="I90" s="266" t="s">
        <v>630</v>
      </c>
      <c r="J90" s="266">
        <v>50</v>
      </c>
      <c r="K90" s="278"/>
    </row>
    <row r="91" spans="2:11" s="1" customFormat="1" ht="15" customHeight="1">
      <c r="B91" s="289"/>
      <c r="C91" s="266" t="s">
        <v>655</v>
      </c>
      <c r="D91" s="266"/>
      <c r="E91" s="266"/>
      <c r="F91" s="287" t="s">
        <v>634</v>
      </c>
      <c r="G91" s="288"/>
      <c r="H91" s="266" t="s">
        <v>655</v>
      </c>
      <c r="I91" s="266" t="s">
        <v>630</v>
      </c>
      <c r="J91" s="266">
        <v>50</v>
      </c>
      <c r="K91" s="278"/>
    </row>
    <row r="92" spans="2:11" s="1" customFormat="1" ht="15" customHeight="1">
      <c r="B92" s="289"/>
      <c r="C92" s="266" t="s">
        <v>656</v>
      </c>
      <c r="D92" s="266"/>
      <c r="E92" s="266"/>
      <c r="F92" s="287" t="s">
        <v>634</v>
      </c>
      <c r="G92" s="288"/>
      <c r="H92" s="266" t="s">
        <v>657</v>
      </c>
      <c r="I92" s="266" t="s">
        <v>630</v>
      </c>
      <c r="J92" s="266">
        <v>255</v>
      </c>
      <c r="K92" s="278"/>
    </row>
    <row r="93" spans="2:11" s="1" customFormat="1" ht="15" customHeight="1">
      <c r="B93" s="289"/>
      <c r="C93" s="266" t="s">
        <v>658</v>
      </c>
      <c r="D93" s="266"/>
      <c r="E93" s="266"/>
      <c r="F93" s="287" t="s">
        <v>628</v>
      </c>
      <c r="G93" s="288"/>
      <c r="H93" s="266" t="s">
        <v>659</v>
      </c>
      <c r="I93" s="266" t="s">
        <v>660</v>
      </c>
      <c r="J93" s="266"/>
      <c r="K93" s="278"/>
    </row>
    <row r="94" spans="2:11" s="1" customFormat="1" ht="15" customHeight="1">
      <c r="B94" s="289"/>
      <c r="C94" s="266" t="s">
        <v>661</v>
      </c>
      <c r="D94" s="266"/>
      <c r="E94" s="266"/>
      <c r="F94" s="287" t="s">
        <v>628</v>
      </c>
      <c r="G94" s="288"/>
      <c r="H94" s="266" t="s">
        <v>662</v>
      </c>
      <c r="I94" s="266" t="s">
        <v>663</v>
      </c>
      <c r="J94" s="266"/>
      <c r="K94" s="278"/>
    </row>
    <row r="95" spans="2:11" s="1" customFormat="1" ht="15" customHeight="1">
      <c r="B95" s="289"/>
      <c r="C95" s="266" t="s">
        <v>664</v>
      </c>
      <c r="D95" s="266"/>
      <c r="E95" s="266"/>
      <c r="F95" s="287" t="s">
        <v>628</v>
      </c>
      <c r="G95" s="288"/>
      <c r="H95" s="266" t="s">
        <v>664</v>
      </c>
      <c r="I95" s="266" t="s">
        <v>663</v>
      </c>
      <c r="J95" s="266"/>
      <c r="K95" s="278"/>
    </row>
    <row r="96" spans="2:11" s="1" customFormat="1" ht="15" customHeight="1">
      <c r="B96" s="289"/>
      <c r="C96" s="266" t="s">
        <v>38</v>
      </c>
      <c r="D96" s="266"/>
      <c r="E96" s="266"/>
      <c r="F96" s="287" t="s">
        <v>628</v>
      </c>
      <c r="G96" s="288"/>
      <c r="H96" s="266" t="s">
        <v>665</v>
      </c>
      <c r="I96" s="266" t="s">
        <v>663</v>
      </c>
      <c r="J96" s="266"/>
      <c r="K96" s="278"/>
    </row>
    <row r="97" spans="2:11" s="1" customFormat="1" ht="15" customHeight="1">
      <c r="B97" s="289"/>
      <c r="C97" s="266" t="s">
        <v>48</v>
      </c>
      <c r="D97" s="266"/>
      <c r="E97" s="266"/>
      <c r="F97" s="287" t="s">
        <v>628</v>
      </c>
      <c r="G97" s="288"/>
      <c r="H97" s="266" t="s">
        <v>666</v>
      </c>
      <c r="I97" s="266" t="s">
        <v>663</v>
      </c>
      <c r="J97" s="266"/>
      <c r="K97" s="278"/>
    </row>
    <row r="98" spans="2:11" s="1" customFormat="1" ht="15" customHeight="1">
      <c r="B98" s="292"/>
      <c r="C98" s="293"/>
      <c r="D98" s="293"/>
      <c r="E98" s="293"/>
      <c r="F98" s="293"/>
      <c r="G98" s="293"/>
      <c r="H98" s="293"/>
      <c r="I98" s="293"/>
      <c r="J98" s="293"/>
      <c r="K98" s="294"/>
    </row>
    <row r="99" spans="2:11" s="1" customFormat="1" ht="18.7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5"/>
    </row>
    <row r="100" spans="2:11" s="1" customFormat="1" ht="18.75" customHeight="1"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</row>
    <row r="101" spans="2:11" s="1" customFormat="1" ht="7.5" customHeight="1">
      <c r="B101" s="274"/>
      <c r="C101" s="275"/>
      <c r="D101" s="275"/>
      <c r="E101" s="275"/>
      <c r="F101" s="275"/>
      <c r="G101" s="275"/>
      <c r="H101" s="275"/>
      <c r="I101" s="275"/>
      <c r="J101" s="275"/>
      <c r="K101" s="276"/>
    </row>
    <row r="102" spans="2:11" s="1" customFormat="1" ht="45" customHeight="1">
      <c r="B102" s="277"/>
      <c r="C102" s="395" t="s">
        <v>667</v>
      </c>
      <c r="D102" s="395"/>
      <c r="E102" s="395"/>
      <c r="F102" s="395"/>
      <c r="G102" s="395"/>
      <c r="H102" s="395"/>
      <c r="I102" s="395"/>
      <c r="J102" s="395"/>
      <c r="K102" s="278"/>
    </row>
    <row r="103" spans="2:11" s="1" customFormat="1" ht="17.25" customHeight="1">
      <c r="B103" s="277"/>
      <c r="C103" s="279" t="s">
        <v>622</v>
      </c>
      <c r="D103" s="279"/>
      <c r="E103" s="279"/>
      <c r="F103" s="279" t="s">
        <v>623</v>
      </c>
      <c r="G103" s="280"/>
      <c r="H103" s="279" t="s">
        <v>54</v>
      </c>
      <c r="I103" s="279" t="s">
        <v>57</v>
      </c>
      <c r="J103" s="279" t="s">
        <v>624</v>
      </c>
      <c r="K103" s="278"/>
    </row>
    <row r="104" spans="2:11" s="1" customFormat="1" ht="17.25" customHeight="1">
      <c r="B104" s="277"/>
      <c r="C104" s="281" t="s">
        <v>625</v>
      </c>
      <c r="D104" s="281"/>
      <c r="E104" s="281"/>
      <c r="F104" s="282" t="s">
        <v>626</v>
      </c>
      <c r="G104" s="283"/>
      <c r="H104" s="281"/>
      <c r="I104" s="281"/>
      <c r="J104" s="281" t="s">
        <v>627</v>
      </c>
      <c r="K104" s="278"/>
    </row>
    <row r="105" spans="2:11" s="1" customFormat="1" ht="5.25" customHeight="1">
      <c r="B105" s="277"/>
      <c r="C105" s="279"/>
      <c r="D105" s="279"/>
      <c r="E105" s="279"/>
      <c r="F105" s="279"/>
      <c r="G105" s="297"/>
      <c r="H105" s="279"/>
      <c r="I105" s="279"/>
      <c r="J105" s="279"/>
      <c r="K105" s="278"/>
    </row>
    <row r="106" spans="2:11" s="1" customFormat="1" ht="15" customHeight="1">
      <c r="B106" s="277"/>
      <c r="C106" s="266" t="s">
        <v>53</v>
      </c>
      <c r="D106" s="286"/>
      <c r="E106" s="286"/>
      <c r="F106" s="287" t="s">
        <v>628</v>
      </c>
      <c r="G106" s="266"/>
      <c r="H106" s="266" t="s">
        <v>668</v>
      </c>
      <c r="I106" s="266" t="s">
        <v>630</v>
      </c>
      <c r="J106" s="266">
        <v>20</v>
      </c>
      <c r="K106" s="278"/>
    </row>
    <row r="107" spans="2:11" s="1" customFormat="1" ht="15" customHeight="1">
      <c r="B107" s="277"/>
      <c r="C107" s="266" t="s">
        <v>631</v>
      </c>
      <c r="D107" s="266"/>
      <c r="E107" s="266"/>
      <c r="F107" s="287" t="s">
        <v>628</v>
      </c>
      <c r="G107" s="266"/>
      <c r="H107" s="266" t="s">
        <v>668</v>
      </c>
      <c r="I107" s="266" t="s">
        <v>630</v>
      </c>
      <c r="J107" s="266">
        <v>120</v>
      </c>
      <c r="K107" s="278"/>
    </row>
    <row r="108" spans="2:11" s="1" customFormat="1" ht="15" customHeight="1">
      <c r="B108" s="289"/>
      <c r="C108" s="266" t="s">
        <v>633</v>
      </c>
      <c r="D108" s="266"/>
      <c r="E108" s="266"/>
      <c r="F108" s="287" t="s">
        <v>634</v>
      </c>
      <c r="G108" s="266"/>
      <c r="H108" s="266" t="s">
        <v>668</v>
      </c>
      <c r="I108" s="266" t="s">
        <v>630</v>
      </c>
      <c r="J108" s="266">
        <v>50</v>
      </c>
      <c r="K108" s="278"/>
    </row>
    <row r="109" spans="2:11" s="1" customFormat="1" ht="15" customHeight="1">
      <c r="B109" s="289"/>
      <c r="C109" s="266" t="s">
        <v>636</v>
      </c>
      <c r="D109" s="266"/>
      <c r="E109" s="266"/>
      <c r="F109" s="287" t="s">
        <v>628</v>
      </c>
      <c r="G109" s="266"/>
      <c r="H109" s="266" t="s">
        <v>668</v>
      </c>
      <c r="I109" s="266" t="s">
        <v>638</v>
      </c>
      <c r="J109" s="266"/>
      <c r="K109" s="278"/>
    </row>
    <row r="110" spans="2:11" s="1" customFormat="1" ht="15" customHeight="1">
      <c r="B110" s="289"/>
      <c r="C110" s="266" t="s">
        <v>647</v>
      </c>
      <c r="D110" s="266"/>
      <c r="E110" s="266"/>
      <c r="F110" s="287" t="s">
        <v>634</v>
      </c>
      <c r="G110" s="266"/>
      <c r="H110" s="266" t="s">
        <v>668</v>
      </c>
      <c r="I110" s="266" t="s">
        <v>630</v>
      </c>
      <c r="J110" s="266">
        <v>50</v>
      </c>
      <c r="K110" s="278"/>
    </row>
    <row r="111" spans="2:11" s="1" customFormat="1" ht="15" customHeight="1">
      <c r="B111" s="289"/>
      <c r="C111" s="266" t="s">
        <v>655</v>
      </c>
      <c r="D111" s="266"/>
      <c r="E111" s="266"/>
      <c r="F111" s="287" t="s">
        <v>634</v>
      </c>
      <c r="G111" s="266"/>
      <c r="H111" s="266" t="s">
        <v>668</v>
      </c>
      <c r="I111" s="266" t="s">
        <v>630</v>
      </c>
      <c r="J111" s="266">
        <v>50</v>
      </c>
      <c r="K111" s="278"/>
    </row>
    <row r="112" spans="2:11" s="1" customFormat="1" ht="15" customHeight="1">
      <c r="B112" s="289"/>
      <c r="C112" s="266" t="s">
        <v>653</v>
      </c>
      <c r="D112" s="266"/>
      <c r="E112" s="266"/>
      <c r="F112" s="287" t="s">
        <v>634</v>
      </c>
      <c r="G112" s="266"/>
      <c r="H112" s="266" t="s">
        <v>668</v>
      </c>
      <c r="I112" s="266" t="s">
        <v>630</v>
      </c>
      <c r="J112" s="266">
        <v>50</v>
      </c>
      <c r="K112" s="278"/>
    </row>
    <row r="113" spans="2:11" s="1" customFormat="1" ht="15" customHeight="1">
      <c r="B113" s="289"/>
      <c r="C113" s="266" t="s">
        <v>53</v>
      </c>
      <c r="D113" s="266"/>
      <c r="E113" s="266"/>
      <c r="F113" s="287" t="s">
        <v>628</v>
      </c>
      <c r="G113" s="266"/>
      <c r="H113" s="266" t="s">
        <v>669</v>
      </c>
      <c r="I113" s="266" t="s">
        <v>630</v>
      </c>
      <c r="J113" s="266">
        <v>20</v>
      </c>
      <c r="K113" s="278"/>
    </row>
    <row r="114" spans="2:11" s="1" customFormat="1" ht="15" customHeight="1">
      <c r="B114" s="289"/>
      <c r="C114" s="266" t="s">
        <v>670</v>
      </c>
      <c r="D114" s="266"/>
      <c r="E114" s="266"/>
      <c r="F114" s="287" t="s">
        <v>628</v>
      </c>
      <c r="G114" s="266"/>
      <c r="H114" s="266" t="s">
        <v>671</v>
      </c>
      <c r="I114" s="266" t="s">
        <v>630</v>
      </c>
      <c r="J114" s="266">
        <v>120</v>
      </c>
      <c r="K114" s="278"/>
    </row>
    <row r="115" spans="2:11" s="1" customFormat="1" ht="15" customHeight="1">
      <c r="B115" s="289"/>
      <c r="C115" s="266" t="s">
        <v>38</v>
      </c>
      <c r="D115" s="266"/>
      <c r="E115" s="266"/>
      <c r="F115" s="287" t="s">
        <v>628</v>
      </c>
      <c r="G115" s="266"/>
      <c r="H115" s="266" t="s">
        <v>672</v>
      </c>
      <c r="I115" s="266" t="s">
        <v>663</v>
      </c>
      <c r="J115" s="266"/>
      <c r="K115" s="278"/>
    </row>
    <row r="116" spans="2:11" s="1" customFormat="1" ht="15" customHeight="1">
      <c r="B116" s="289"/>
      <c r="C116" s="266" t="s">
        <v>48</v>
      </c>
      <c r="D116" s="266"/>
      <c r="E116" s="266"/>
      <c r="F116" s="287" t="s">
        <v>628</v>
      </c>
      <c r="G116" s="266"/>
      <c r="H116" s="266" t="s">
        <v>673</v>
      </c>
      <c r="I116" s="266" t="s">
        <v>663</v>
      </c>
      <c r="J116" s="266"/>
      <c r="K116" s="278"/>
    </row>
    <row r="117" spans="2:11" s="1" customFormat="1" ht="15" customHeight="1">
      <c r="B117" s="289"/>
      <c r="C117" s="266" t="s">
        <v>57</v>
      </c>
      <c r="D117" s="266"/>
      <c r="E117" s="266"/>
      <c r="F117" s="287" t="s">
        <v>628</v>
      </c>
      <c r="G117" s="266"/>
      <c r="H117" s="266" t="s">
        <v>674</v>
      </c>
      <c r="I117" s="266" t="s">
        <v>675</v>
      </c>
      <c r="J117" s="266"/>
      <c r="K117" s="278"/>
    </row>
    <row r="118" spans="2:11" s="1" customFormat="1" ht="15" customHeight="1">
      <c r="B118" s="292"/>
      <c r="C118" s="298"/>
      <c r="D118" s="298"/>
      <c r="E118" s="298"/>
      <c r="F118" s="298"/>
      <c r="G118" s="298"/>
      <c r="H118" s="298"/>
      <c r="I118" s="298"/>
      <c r="J118" s="298"/>
      <c r="K118" s="294"/>
    </row>
    <row r="119" spans="2:11" s="1" customFormat="1" ht="18.75" customHeight="1">
      <c r="B119" s="299"/>
      <c r="C119" s="300"/>
      <c r="D119" s="300"/>
      <c r="E119" s="300"/>
      <c r="F119" s="301"/>
      <c r="G119" s="300"/>
      <c r="H119" s="300"/>
      <c r="I119" s="300"/>
      <c r="J119" s="300"/>
      <c r="K119" s="299"/>
    </row>
    <row r="120" spans="2:11" s="1" customFormat="1" ht="18.75" customHeight="1"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</row>
    <row r="121" spans="2:11" s="1" customFormat="1" ht="7.5" customHeight="1">
      <c r="B121" s="302"/>
      <c r="C121" s="303"/>
      <c r="D121" s="303"/>
      <c r="E121" s="303"/>
      <c r="F121" s="303"/>
      <c r="G121" s="303"/>
      <c r="H121" s="303"/>
      <c r="I121" s="303"/>
      <c r="J121" s="303"/>
      <c r="K121" s="304"/>
    </row>
    <row r="122" spans="2:11" s="1" customFormat="1" ht="45" customHeight="1">
      <c r="B122" s="305"/>
      <c r="C122" s="393" t="s">
        <v>676</v>
      </c>
      <c r="D122" s="393"/>
      <c r="E122" s="393"/>
      <c r="F122" s="393"/>
      <c r="G122" s="393"/>
      <c r="H122" s="393"/>
      <c r="I122" s="393"/>
      <c r="J122" s="393"/>
      <c r="K122" s="306"/>
    </row>
    <row r="123" spans="2:11" s="1" customFormat="1" ht="17.25" customHeight="1">
      <c r="B123" s="307"/>
      <c r="C123" s="279" t="s">
        <v>622</v>
      </c>
      <c r="D123" s="279"/>
      <c r="E123" s="279"/>
      <c r="F123" s="279" t="s">
        <v>623</v>
      </c>
      <c r="G123" s="280"/>
      <c r="H123" s="279" t="s">
        <v>54</v>
      </c>
      <c r="I123" s="279" t="s">
        <v>57</v>
      </c>
      <c r="J123" s="279" t="s">
        <v>624</v>
      </c>
      <c r="K123" s="308"/>
    </row>
    <row r="124" spans="2:11" s="1" customFormat="1" ht="17.25" customHeight="1">
      <c r="B124" s="307"/>
      <c r="C124" s="281" t="s">
        <v>625</v>
      </c>
      <c r="D124" s="281"/>
      <c r="E124" s="281"/>
      <c r="F124" s="282" t="s">
        <v>626</v>
      </c>
      <c r="G124" s="283"/>
      <c r="H124" s="281"/>
      <c r="I124" s="281"/>
      <c r="J124" s="281" t="s">
        <v>627</v>
      </c>
      <c r="K124" s="308"/>
    </row>
    <row r="125" spans="2:11" s="1" customFormat="1" ht="5.25" customHeight="1">
      <c r="B125" s="309"/>
      <c r="C125" s="284"/>
      <c r="D125" s="284"/>
      <c r="E125" s="284"/>
      <c r="F125" s="284"/>
      <c r="G125" s="310"/>
      <c r="H125" s="284"/>
      <c r="I125" s="284"/>
      <c r="J125" s="284"/>
      <c r="K125" s="311"/>
    </row>
    <row r="126" spans="2:11" s="1" customFormat="1" ht="15" customHeight="1">
      <c r="B126" s="309"/>
      <c r="C126" s="266" t="s">
        <v>631</v>
      </c>
      <c r="D126" s="286"/>
      <c r="E126" s="286"/>
      <c r="F126" s="287" t="s">
        <v>628</v>
      </c>
      <c r="G126" s="266"/>
      <c r="H126" s="266" t="s">
        <v>668</v>
      </c>
      <c r="I126" s="266" t="s">
        <v>630</v>
      </c>
      <c r="J126" s="266">
        <v>120</v>
      </c>
      <c r="K126" s="312"/>
    </row>
    <row r="127" spans="2:11" s="1" customFormat="1" ht="15" customHeight="1">
      <c r="B127" s="309"/>
      <c r="C127" s="266" t="s">
        <v>677</v>
      </c>
      <c r="D127" s="266"/>
      <c r="E127" s="266"/>
      <c r="F127" s="287" t="s">
        <v>628</v>
      </c>
      <c r="G127" s="266"/>
      <c r="H127" s="266" t="s">
        <v>678</v>
      </c>
      <c r="I127" s="266" t="s">
        <v>630</v>
      </c>
      <c r="J127" s="266" t="s">
        <v>679</v>
      </c>
      <c r="K127" s="312"/>
    </row>
    <row r="128" spans="2:11" s="1" customFormat="1" ht="15" customHeight="1">
      <c r="B128" s="309"/>
      <c r="C128" s="266" t="s">
        <v>576</v>
      </c>
      <c r="D128" s="266"/>
      <c r="E128" s="266"/>
      <c r="F128" s="287" t="s">
        <v>628</v>
      </c>
      <c r="G128" s="266"/>
      <c r="H128" s="266" t="s">
        <v>680</v>
      </c>
      <c r="I128" s="266" t="s">
        <v>630</v>
      </c>
      <c r="J128" s="266" t="s">
        <v>679</v>
      </c>
      <c r="K128" s="312"/>
    </row>
    <row r="129" spans="2:11" s="1" customFormat="1" ht="15" customHeight="1">
      <c r="B129" s="309"/>
      <c r="C129" s="266" t="s">
        <v>639</v>
      </c>
      <c r="D129" s="266"/>
      <c r="E129" s="266"/>
      <c r="F129" s="287" t="s">
        <v>634</v>
      </c>
      <c r="G129" s="266"/>
      <c r="H129" s="266" t="s">
        <v>640</v>
      </c>
      <c r="I129" s="266" t="s">
        <v>630</v>
      </c>
      <c r="J129" s="266">
        <v>15</v>
      </c>
      <c r="K129" s="312"/>
    </row>
    <row r="130" spans="2:11" s="1" customFormat="1" ht="15" customHeight="1">
      <c r="B130" s="309"/>
      <c r="C130" s="290" t="s">
        <v>641</v>
      </c>
      <c r="D130" s="290"/>
      <c r="E130" s="290"/>
      <c r="F130" s="291" t="s">
        <v>634</v>
      </c>
      <c r="G130" s="290"/>
      <c r="H130" s="290" t="s">
        <v>642</v>
      </c>
      <c r="I130" s="290" t="s">
        <v>630</v>
      </c>
      <c r="J130" s="290">
        <v>15</v>
      </c>
      <c r="K130" s="312"/>
    </row>
    <row r="131" spans="2:11" s="1" customFormat="1" ht="15" customHeight="1">
      <c r="B131" s="309"/>
      <c r="C131" s="290" t="s">
        <v>643</v>
      </c>
      <c r="D131" s="290"/>
      <c r="E131" s="290"/>
      <c r="F131" s="291" t="s">
        <v>634</v>
      </c>
      <c r="G131" s="290"/>
      <c r="H131" s="290" t="s">
        <v>644</v>
      </c>
      <c r="I131" s="290" t="s">
        <v>630</v>
      </c>
      <c r="J131" s="290">
        <v>20</v>
      </c>
      <c r="K131" s="312"/>
    </row>
    <row r="132" spans="2:11" s="1" customFormat="1" ht="15" customHeight="1">
      <c r="B132" s="309"/>
      <c r="C132" s="290" t="s">
        <v>645</v>
      </c>
      <c r="D132" s="290"/>
      <c r="E132" s="290"/>
      <c r="F132" s="291" t="s">
        <v>634</v>
      </c>
      <c r="G132" s="290"/>
      <c r="H132" s="290" t="s">
        <v>646</v>
      </c>
      <c r="I132" s="290" t="s">
        <v>630</v>
      </c>
      <c r="J132" s="290">
        <v>20</v>
      </c>
      <c r="K132" s="312"/>
    </row>
    <row r="133" spans="2:11" s="1" customFormat="1" ht="15" customHeight="1">
      <c r="B133" s="309"/>
      <c r="C133" s="266" t="s">
        <v>633</v>
      </c>
      <c r="D133" s="266"/>
      <c r="E133" s="266"/>
      <c r="F133" s="287" t="s">
        <v>634</v>
      </c>
      <c r="G133" s="266"/>
      <c r="H133" s="266" t="s">
        <v>668</v>
      </c>
      <c r="I133" s="266" t="s">
        <v>630</v>
      </c>
      <c r="J133" s="266">
        <v>50</v>
      </c>
      <c r="K133" s="312"/>
    </row>
    <row r="134" spans="2:11" s="1" customFormat="1" ht="15" customHeight="1">
      <c r="B134" s="309"/>
      <c r="C134" s="266" t="s">
        <v>647</v>
      </c>
      <c r="D134" s="266"/>
      <c r="E134" s="266"/>
      <c r="F134" s="287" t="s">
        <v>634</v>
      </c>
      <c r="G134" s="266"/>
      <c r="H134" s="266" t="s">
        <v>668</v>
      </c>
      <c r="I134" s="266" t="s">
        <v>630</v>
      </c>
      <c r="J134" s="266">
        <v>50</v>
      </c>
      <c r="K134" s="312"/>
    </row>
    <row r="135" spans="2:11" s="1" customFormat="1" ht="15" customHeight="1">
      <c r="B135" s="309"/>
      <c r="C135" s="266" t="s">
        <v>653</v>
      </c>
      <c r="D135" s="266"/>
      <c r="E135" s="266"/>
      <c r="F135" s="287" t="s">
        <v>634</v>
      </c>
      <c r="G135" s="266"/>
      <c r="H135" s="266" t="s">
        <v>668</v>
      </c>
      <c r="I135" s="266" t="s">
        <v>630</v>
      </c>
      <c r="J135" s="266">
        <v>50</v>
      </c>
      <c r="K135" s="312"/>
    </row>
    <row r="136" spans="2:11" s="1" customFormat="1" ht="15" customHeight="1">
      <c r="B136" s="309"/>
      <c r="C136" s="266" t="s">
        <v>655</v>
      </c>
      <c r="D136" s="266"/>
      <c r="E136" s="266"/>
      <c r="F136" s="287" t="s">
        <v>634</v>
      </c>
      <c r="G136" s="266"/>
      <c r="H136" s="266" t="s">
        <v>668</v>
      </c>
      <c r="I136" s="266" t="s">
        <v>630</v>
      </c>
      <c r="J136" s="266">
        <v>50</v>
      </c>
      <c r="K136" s="312"/>
    </row>
    <row r="137" spans="2:11" s="1" customFormat="1" ht="15" customHeight="1">
      <c r="B137" s="309"/>
      <c r="C137" s="266" t="s">
        <v>656</v>
      </c>
      <c r="D137" s="266"/>
      <c r="E137" s="266"/>
      <c r="F137" s="287" t="s">
        <v>634</v>
      </c>
      <c r="G137" s="266"/>
      <c r="H137" s="266" t="s">
        <v>681</v>
      </c>
      <c r="I137" s="266" t="s">
        <v>630</v>
      </c>
      <c r="J137" s="266">
        <v>255</v>
      </c>
      <c r="K137" s="312"/>
    </row>
    <row r="138" spans="2:11" s="1" customFormat="1" ht="15" customHeight="1">
      <c r="B138" s="309"/>
      <c r="C138" s="266" t="s">
        <v>658</v>
      </c>
      <c r="D138" s="266"/>
      <c r="E138" s="266"/>
      <c r="F138" s="287" t="s">
        <v>628</v>
      </c>
      <c r="G138" s="266"/>
      <c r="H138" s="266" t="s">
        <v>682</v>
      </c>
      <c r="I138" s="266" t="s">
        <v>660</v>
      </c>
      <c r="J138" s="266"/>
      <c r="K138" s="312"/>
    </row>
    <row r="139" spans="2:11" s="1" customFormat="1" ht="15" customHeight="1">
      <c r="B139" s="309"/>
      <c r="C139" s="266" t="s">
        <v>661</v>
      </c>
      <c r="D139" s="266"/>
      <c r="E139" s="266"/>
      <c r="F139" s="287" t="s">
        <v>628</v>
      </c>
      <c r="G139" s="266"/>
      <c r="H139" s="266" t="s">
        <v>683</v>
      </c>
      <c r="I139" s="266" t="s">
        <v>663</v>
      </c>
      <c r="J139" s="266"/>
      <c r="K139" s="312"/>
    </row>
    <row r="140" spans="2:11" s="1" customFormat="1" ht="15" customHeight="1">
      <c r="B140" s="309"/>
      <c r="C140" s="266" t="s">
        <v>664</v>
      </c>
      <c r="D140" s="266"/>
      <c r="E140" s="266"/>
      <c r="F140" s="287" t="s">
        <v>628</v>
      </c>
      <c r="G140" s="266"/>
      <c r="H140" s="266" t="s">
        <v>664</v>
      </c>
      <c r="I140" s="266" t="s">
        <v>663</v>
      </c>
      <c r="J140" s="266"/>
      <c r="K140" s="312"/>
    </row>
    <row r="141" spans="2:11" s="1" customFormat="1" ht="15" customHeight="1">
      <c r="B141" s="309"/>
      <c r="C141" s="266" t="s">
        <v>38</v>
      </c>
      <c r="D141" s="266"/>
      <c r="E141" s="266"/>
      <c r="F141" s="287" t="s">
        <v>628</v>
      </c>
      <c r="G141" s="266"/>
      <c r="H141" s="266" t="s">
        <v>684</v>
      </c>
      <c r="I141" s="266" t="s">
        <v>663</v>
      </c>
      <c r="J141" s="266"/>
      <c r="K141" s="312"/>
    </row>
    <row r="142" spans="2:11" s="1" customFormat="1" ht="15" customHeight="1">
      <c r="B142" s="309"/>
      <c r="C142" s="266" t="s">
        <v>685</v>
      </c>
      <c r="D142" s="266"/>
      <c r="E142" s="266"/>
      <c r="F142" s="287" t="s">
        <v>628</v>
      </c>
      <c r="G142" s="266"/>
      <c r="H142" s="266" t="s">
        <v>686</v>
      </c>
      <c r="I142" s="266" t="s">
        <v>663</v>
      </c>
      <c r="J142" s="266"/>
      <c r="K142" s="312"/>
    </row>
    <row r="143" spans="2:11" s="1" customFormat="1" ht="15" customHeight="1">
      <c r="B143" s="313"/>
      <c r="C143" s="314"/>
      <c r="D143" s="314"/>
      <c r="E143" s="314"/>
      <c r="F143" s="314"/>
      <c r="G143" s="314"/>
      <c r="H143" s="314"/>
      <c r="I143" s="314"/>
      <c r="J143" s="314"/>
      <c r="K143" s="315"/>
    </row>
    <row r="144" spans="2:11" s="1" customFormat="1" ht="18.75" customHeight="1">
      <c r="B144" s="300"/>
      <c r="C144" s="300"/>
      <c r="D144" s="300"/>
      <c r="E144" s="300"/>
      <c r="F144" s="301"/>
      <c r="G144" s="300"/>
      <c r="H144" s="300"/>
      <c r="I144" s="300"/>
      <c r="J144" s="300"/>
      <c r="K144" s="300"/>
    </row>
    <row r="145" spans="2:11" s="1" customFormat="1" ht="18.75" customHeight="1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</row>
    <row r="146" spans="2:11" s="1" customFormat="1" ht="7.5" customHeight="1">
      <c r="B146" s="274"/>
      <c r="C146" s="275"/>
      <c r="D146" s="275"/>
      <c r="E146" s="275"/>
      <c r="F146" s="275"/>
      <c r="G146" s="275"/>
      <c r="H146" s="275"/>
      <c r="I146" s="275"/>
      <c r="J146" s="275"/>
      <c r="K146" s="276"/>
    </row>
    <row r="147" spans="2:11" s="1" customFormat="1" ht="45" customHeight="1">
      <c r="B147" s="277"/>
      <c r="C147" s="395" t="s">
        <v>687</v>
      </c>
      <c r="D147" s="395"/>
      <c r="E147" s="395"/>
      <c r="F147" s="395"/>
      <c r="G147" s="395"/>
      <c r="H147" s="395"/>
      <c r="I147" s="395"/>
      <c r="J147" s="395"/>
      <c r="K147" s="278"/>
    </row>
    <row r="148" spans="2:11" s="1" customFormat="1" ht="17.25" customHeight="1">
      <c r="B148" s="277"/>
      <c r="C148" s="279" t="s">
        <v>622</v>
      </c>
      <c r="D148" s="279"/>
      <c r="E148" s="279"/>
      <c r="F148" s="279" t="s">
        <v>623</v>
      </c>
      <c r="G148" s="280"/>
      <c r="H148" s="279" t="s">
        <v>54</v>
      </c>
      <c r="I148" s="279" t="s">
        <v>57</v>
      </c>
      <c r="J148" s="279" t="s">
        <v>624</v>
      </c>
      <c r="K148" s="278"/>
    </row>
    <row r="149" spans="2:11" s="1" customFormat="1" ht="17.25" customHeight="1">
      <c r="B149" s="277"/>
      <c r="C149" s="281" t="s">
        <v>625</v>
      </c>
      <c r="D149" s="281"/>
      <c r="E149" s="281"/>
      <c r="F149" s="282" t="s">
        <v>626</v>
      </c>
      <c r="G149" s="283"/>
      <c r="H149" s="281"/>
      <c r="I149" s="281"/>
      <c r="J149" s="281" t="s">
        <v>627</v>
      </c>
      <c r="K149" s="278"/>
    </row>
    <row r="150" spans="2:11" s="1" customFormat="1" ht="5.25" customHeight="1">
      <c r="B150" s="289"/>
      <c r="C150" s="284"/>
      <c r="D150" s="284"/>
      <c r="E150" s="284"/>
      <c r="F150" s="284"/>
      <c r="G150" s="285"/>
      <c r="H150" s="284"/>
      <c r="I150" s="284"/>
      <c r="J150" s="284"/>
      <c r="K150" s="312"/>
    </row>
    <row r="151" spans="2:11" s="1" customFormat="1" ht="15" customHeight="1">
      <c r="B151" s="289"/>
      <c r="C151" s="316" t="s">
        <v>631</v>
      </c>
      <c r="D151" s="266"/>
      <c r="E151" s="266"/>
      <c r="F151" s="317" t="s">
        <v>628</v>
      </c>
      <c r="G151" s="266"/>
      <c r="H151" s="316" t="s">
        <v>668</v>
      </c>
      <c r="I151" s="316" t="s">
        <v>630</v>
      </c>
      <c r="J151" s="316">
        <v>120</v>
      </c>
      <c r="K151" s="312"/>
    </row>
    <row r="152" spans="2:11" s="1" customFormat="1" ht="15" customHeight="1">
      <c r="B152" s="289"/>
      <c r="C152" s="316" t="s">
        <v>677</v>
      </c>
      <c r="D152" s="266"/>
      <c r="E152" s="266"/>
      <c r="F152" s="317" t="s">
        <v>628</v>
      </c>
      <c r="G152" s="266"/>
      <c r="H152" s="316" t="s">
        <v>688</v>
      </c>
      <c r="I152" s="316" t="s">
        <v>630</v>
      </c>
      <c r="J152" s="316" t="s">
        <v>679</v>
      </c>
      <c r="K152" s="312"/>
    </row>
    <row r="153" spans="2:11" s="1" customFormat="1" ht="15" customHeight="1">
      <c r="B153" s="289"/>
      <c r="C153" s="316" t="s">
        <v>576</v>
      </c>
      <c r="D153" s="266"/>
      <c r="E153" s="266"/>
      <c r="F153" s="317" t="s">
        <v>628</v>
      </c>
      <c r="G153" s="266"/>
      <c r="H153" s="316" t="s">
        <v>689</v>
      </c>
      <c r="I153" s="316" t="s">
        <v>630</v>
      </c>
      <c r="J153" s="316" t="s">
        <v>679</v>
      </c>
      <c r="K153" s="312"/>
    </row>
    <row r="154" spans="2:11" s="1" customFormat="1" ht="15" customHeight="1">
      <c r="B154" s="289"/>
      <c r="C154" s="316" t="s">
        <v>633</v>
      </c>
      <c r="D154" s="266"/>
      <c r="E154" s="266"/>
      <c r="F154" s="317" t="s">
        <v>634</v>
      </c>
      <c r="G154" s="266"/>
      <c r="H154" s="316" t="s">
        <v>668</v>
      </c>
      <c r="I154" s="316" t="s">
        <v>630</v>
      </c>
      <c r="J154" s="316">
        <v>50</v>
      </c>
      <c r="K154" s="312"/>
    </row>
    <row r="155" spans="2:11" s="1" customFormat="1" ht="15" customHeight="1">
      <c r="B155" s="289"/>
      <c r="C155" s="316" t="s">
        <v>636</v>
      </c>
      <c r="D155" s="266"/>
      <c r="E155" s="266"/>
      <c r="F155" s="317" t="s">
        <v>628</v>
      </c>
      <c r="G155" s="266"/>
      <c r="H155" s="316" t="s">
        <v>668</v>
      </c>
      <c r="I155" s="316" t="s">
        <v>638</v>
      </c>
      <c r="J155" s="316"/>
      <c r="K155" s="312"/>
    </row>
    <row r="156" spans="2:11" s="1" customFormat="1" ht="15" customHeight="1">
      <c r="B156" s="289"/>
      <c r="C156" s="316" t="s">
        <v>647</v>
      </c>
      <c r="D156" s="266"/>
      <c r="E156" s="266"/>
      <c r="F156" s="317" t="s">
        <v>634</v>
      </c>
      <c r="G156" s="266"/>
      <c r="H156" s="316" t="s">
        <v>668</v>
      </c>
      <c r="I156" s="316" t="s">
        <v>630</v>
      </c>
      <c r="J156" s="316">
        <v>50</v>
      </c>
      <c r="K156" s="312"/>
    </row>
    <row r="157" spans="2:11" s="1" customFormat="1" ht="15" customHeight="1">
      <c r="B157" s="289"/>
      <c r="C157" s="316" t="s">
        <v>655</v>
      </c>
      <c r="D157" s="266"/>
      <c r="E157" s="266"/>
      <c r="F157" s="317" t="s">
        <v>634</v>
      </c>
      <c r="G157" s="266"/>
      <c r="H157" s="316" t="s">
        <v>668</v>
      </c>
      <c r="I157" s="316" t="s">
        <v>630</v>
      </c>
      <c r="J157" s="316">
        <v>50</v>
      </c>
      <c r="K157" s="312"/>
    </row>
    <row r="158" spans="2:11" s="1" customFormat="1" ht="15" customHeight="1">
      <c r="B158" s="289"/>
      <c r="C158" s="316" t="s">
        <v>653</v>
      </c>
      <c r="D158" s="266"/>
      <c r="E158" s="266"/>
      <c r="F158" s="317" t="s">
        <v>634</v>
      </c>
      <c r="G158" s="266"/>
      <c r="H158" s="316" t="s">
        <v>668</v>
      </c>
      <c r="I158" s="316" t="s">
        <v>630</v>
      </c>
      <c r="J158" s="316">
        <v>50</v>
      </c>
      <c r="K158" s="312"/>
    </row>
    <row r="159" spans="2:11" s="1" customFormat="1" ht="15" customHeight="1">
      <c r="B159" s="289"/>
      <c r="C159" s="316" t="s">
        <v>90</v>
      </c>
      <c r="D159" s="266"/>
      <c r="E159" s="266"/>
      <c r="F159" s="317" t="s">
        <v>628</v>
      </c>
      <c r="G159" s="266"/>
      <c r="H159" s="316" t="s">
        <v>690</v>
      </c>
      <c r="I159" s="316" t="s">
        <v>630</v>
      </c>
      <c r="J159" s="316" t="s">
        <v>691</v>
      </c>
      <c r="K159" s="312"/>
    </row>
    <row r="160" spans="2:11" s="1" customFormat="1" ht="15" customHeight="1">
      <c r="B160" s="289"/>
      <c r="C160" s="316" t="s">
        <v>692</v>
      </c>
      <c r="D160" s="266"/>
      <c r="E160" s="266"/>
      <c r="F160" s="317" t="s">
        <v>628</v>
      </c>
      <c r="G160" s="266"/>
      <c r="H160" s="316" t="s">
        <v>693</v>
      </c>
      <c r="I160" s="316" t="s">
        <v>663</v>
      </c>
      <c r="J160" s="316"/>
      <c r="K160" s="312"/>
    </row>
    <row r="161" spans="2:11" s="1" customFormat="1" ht="15" customHeight="1">
      <c r="B161" s="318"/>
      <c r="C161" s="298"/>
      <c r="D161" s="298"/>
      <c r="E161" s="298"/>
      <c r="F161" s="298"/>
      <c r="G161" s="298"/>
      <c r="H161" s="298"/>
      <c r="I161" s="298"/>
      <c r="J161" s="298"/>
      <c r="K161" s="319"/>
    </row>
    <row r="162" spans="2:11" s="1" customFormat="1" ht="18.75" customHeight="1">
      <c r="B162" s="300"/>
      <c r="C162" s="310"/>
      <c r="D162" s="310"/>
      <c r="E162" s="310"/>
      <c r="F162" s="320"/>
      <c r="G162" s="310"/>
      <c r="H162" s="310"/>
      <c r="I162" s="310"/>
      <c r="J162" s="310"/>
      <c r="K162" s="300"/>
    </row>
    <row r="163" spans="2:11" s="1" customFormat="1" ht="18.75" customHeight="1"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</row>
    <row r="164" spans="2:11" s="1" customFormat="1" ht="7.5" customHeight="1">
      <c r="B164" s="255"/>
      <c r="C164" s="256"/>
      <c r="D164" s="256"/>
      <c r="E164" s="256"/>
      <c r="F164" s="256"/>
      <c r="G164" s="256"/>
      <c r="H164" s="256"/>
      <c r="I164" s="256"/>
      <c r="J164" s="256"/>
      <c r="K164" s="257"/>
    </row>
    <row r="165" spans="2:11" s="1" customFormat="1" ht="45" customHeight="1">
      <c r="B165" s="258"/>
      <c r="C165" s="393" t="s">
        <v>694</v>
      </c>
      <c r="D165" s="393"/>
      <c r="E165" s="393"/>
      <c r="F165" s="393"/>
      <c r="G165" s="393"/>
      <c r="H165" s="393"/>
      <c r="I165" s="393"/>
      <c r="J165" s="393"/>
      <c r="K165" s="259"/>
    </row>
    <row r="166" spans="2:11" s="1" customFormat="1" ht="17.25" customHeight="1">
      <c r="B166" s="258"/>
      <c r="C166" s="279" t="s">
        <v>622</v>
      </c>
      <c r="D166" s="279"/>
      <c r="E166" s="279"/>
      <c r="F166" s="279" t="s">
        <v>623</v>
      </c>
      <c r="G166" s="321"/>
      <c r="H166" s="322" t="s">
        <v>54</v>
      </c>
      <c r="I166" s="322" t="s">
        <v>57</v>
      </c>
      <c r="J166" s="279" t="s">
        <v>624</v>
      </c>
      <c r="K166" s="259"/>
    </row>
    <row r="167" spans="2:11" s="1" customFormat="1" ht="17.25" customHeight="1">
      <c r="B167" s="260"/>
      <c r="C167" s="281" t="s">
        <v>625</v>
      </c>
      <c r="D167" s="281"/>
      <c r="E167" s="281"/>
      <c r="F167" s="282" t="s">
        <v>626</v>
      </c>
      <c r="G167" s="323"/>
      <c r="H167" s="324"/>
      <c r="I167" s="324"/>
      <c r="J167" s="281" t="s">
        <v>627</v>
      </c>
      <c r="K167" s="261"/>
    </row>
    <row r="168" spans="2:11" s="1" customFormat="1" ht="5.25" customHeight="1">
      <c r="B168" s="289"/>
      <c r="C168" s="284"/>
      <c r="D168" s="284"/>
      <c r="E168" s="284"/>
      <c r="F168" s="284"/>
      <c r="G168" s="285"/>
      <c r="H168" s="284"/>
      <c r="I168" s="284"/>
      <c r="J168" s="284"/>
      <c r="K168" s="312"/>
    </row>
    <row r="169" spans="2:11" s="1" customFormat="1" ht="15" customHeight="1">
      <c r="B169" s="289"/>
      <c r="C169" s="266" t="s">
        <v>631</v>
      </c>
      <c r="D169" s="266"/>
      <c r="E169" s="266"/>
      <c r="F169" s="287" t="s">
        <v>628</v>
      </c>
      <c r="G169" s="266"/>
      <c r="H169" s="266" t="s">
        <v>668</v>
      </c>
      <c r="I169" s="266" t="s">
        <v>630</v>
      </c>
      <c r="J169" s="266">
        <v>120</v>
      </c>
      <c r="K169" s="312"/>
    </row>
    <row r="170" spans="2:11" s="1" customFormat="1" ht="15" customHeight="1">
      <c r="B170" s="289"/>
      <c r="C170" s="266" t="s">
        <v>677</v>
      </c>
      <c r="D170" s="266"/>
      <c r="E170" s="266"/>
      <c r="F170" s="287" t="s">
        <v>628</v>
      </c>
      <c r="G170" s="266"/>
      <c r="H170" s="266" t="s">
        <v>678</v>
      </c>
      <c r="I170" s="266" t="s">
        <v>630</v>
      </c>
      <c r="J170" s="266" t="s">
        <v>679</v>
      </c>
      <c r="K170" s="312"/>
    </row>
    <row r="171" spans="2:11" s="1" customFormat="1" ht="15" customHeight="1">
      <c r="B171" s="289"/>
      <c r="C171" s="266" t="s">
        <v>576</v>
      </c>
      <c r="D171" s="266"/>
      <c r="E171" s="266"/>
      <c r="F171" s="287" t="s">
        <v>628</v>
      </c>
      <c r="G171" s="266"/>
      <c r="H171" s="266" t="s">
        <v>695</v>
      </c>
      <c r="I171" s="266" t="s">
        <v>630</v>
      </c>
      <c r="J171" s="266" t="s">
        <v>679</v>
      </c>
      <c r="K171" s="312"/>
    </row>
    <row r="172" spans="2:11" s="1" customFormat="1" ht="15" customHeight="1">
      <c r="B172" s="289"/>
      <c r="C172" s="266" t="s">
        <v>633</v>
      </c>
      <c r="D172" s="266"/>
      <c r="E172" s="266"/>
      <c r="F172" s="287" t="s">
        <v>634</v>
      </c>
      <c r="G172" s="266"/>
      <c r="H172" s="266" t="s">
        <v>695</v>
      </c>
      <c r="I172" s="266" t="s">
        <v>630</v>
      </c>
      <c r="J172" s="266">
        <v>50</v>
      </c>
      <c r="K172" s="312"/>
    </row>
    <row r="173" spans="2:11" s="1" customFormat="1" ht="15" customHeight="1">
      <c r="B173" s="289"/>
      <c r="C173" s="266" t="s">
        <v>636</v>
      </c>
      <c r="D173" s="266"/>
      <c r="E173" s="266"/>
      <c r="F173" s="287" t="s">
        <v>628</v>
      </c>
      <c r="G173" s="266"/>
      <c r="H173" s="266" t="s">
        <v>695</v>
      </c>
      <c r="I173" s="266" t="s">
        <v>638</v>
      </c>
      <c r="J173" s="266"/>
      <c r="K173" s="312"/>
    </row>
    <row r="174" spans="2:11" s="1" customFormat="1" ht="15" customHeight="1">
      <c r="B174" s="289"/>
      <c r="C174" s="266" t="s">
        <v>647</v>
      </c>
      <c r="D174" s="266"/>
      <c r="E174" s="266"/>
      <c r="F174" s="287" t="s">
        <v>634</v>
      </c>
      <c r="G174" s="266"/>
      <c r="H174" s="266" t="s">
        <v>695</v>
      </c>
      <c r="I174" s="266" t="s">
        <v>630</v>
      </c>
      <c r="J174" s="266">
        <v>50</v>
      </c>
      <c r="K174" s="312"/>
    </row>
    <row r="175" spans="2:11" s="1" customFormat="1" ht="15" customHeight="1">
      <c r="B175" s="289"/>
      <c r="C175" s="266" t="s">
        <v>655</v>
      </c>
      <c r="D175" s="266"/>
      <c r="E175" s="266"/>
      <c r="F175" s="287" t="s">
        <v>634</v>
      </c>
      <c r="G175" s="266"/>
      <c r="H175" s="266" t="s">
        <v>695</v>
      </c>
      <c r="I175" s="266" t="s">
        <v>630</v>
      </c>
      <c r="J175" s="266">
        <v>50</v>
      </c>
      <c r="K175" s="312"/>
    </row>
    <row r="176" spans="2:11" s="1" customFormat="1" ht="15" customHeight="1">
      <c r="B176" s="289"/>
      <c r="C176" s="266" t="s">
        <v>653</v>
      </c>
      <c r="D176" s="266"/>
      <c r="E176" s="266"/>
      <c r="F176" s="287" t="s">
        <v>634</v>
      </c>
      <c r="G176" s="266"/>
      <c r="H176" s="266" t="s">
        <v>695</v>
      </c>
      <c r="I176" s="266" t="s">
        <v>630</v>
      </c>
      <c r="J176" s="266">
        <v>50</v>
      </c>
      <c r="K176" s="312"/>
    </row>
    <row r="177" spans="2:11" s="1" customFormat="1" ht="15" customHeight="1">
      <c r="B177" s="289"/>
      <c r="C177" s="266" t="s">
        <v>108</v>
      </c>
      <c r="D177" s="266"/>
      <c r="E177" s="266"/>
      <c r="F177" s="287" t="s">
        <v>628</v>
      </c>
      <c r="G177" s="266"/>
      <c r="H177" s="266" t="s">
        <v>696</v>
      </c>
      <c r="I177" s="266" t="s">
        <v>697</v>
      </c>
      <c r="J177" s="266"/>
      <c r="K177" s="312"/>
    </row>
    <row r="178" spans="2:11" s="1" customFormat="1" ht="15" customHeight="1">
      <c r="B178" s="289"/>
      <c r="C178" s="266" t="s">
        <v>57</v>
      </c>
      <c r="D178" s="266"/>
      <c r="E178" s="266"/>
      <c r="F178" s="287" t="s">
        <v>628</v>
      </c>
      <c r="G178" s="266"/>
      <c r="H178" s="266" t="s">
        <v>698</v>
      </c>
      <c r="I178" s="266" t="s">
        <v>699</v>
      </c>
      <c r="J178" s="266">
        <v>1</v>
      </c>
      <c r="K178" s="312"/>
    </row>
    <row r="179" spans="2:11" s="1" customFormat="1" ht="15" customHeight="1">
      <c r="B179" s="289"/>
      <c r="C179" s="266" t="s">
        <v>53</v>
      </c>
      <c r="D179" s="266"/>
      <c r="E179" s="266"/>
      <c r="F179" s="287" t="s">
        <v>628</v>
      </c>
      <c r="G179" s="266"/>
      <c r="H179" s="266" t="s">
        <v>700</v>
      </c>
      <c r="I179" s="266" t="s">
        <v>630</v>
      </c>
      <c r="J179" s="266">
        <v>20</v>
      </c>
      <c r="K179" s="312"/>
    </row>
    <row r="180" spans="2:11" s="1" customFormat="1" ht="15" customHeight="1">
      <c r="B180" s="289"/>
      <c r="C180" s="266" t="s">
        <v>54</v>
      </c>
      <c r="D180" s="266"/>
      <c r="E180" s="266"/>
      <c r="F180" s="287" t="s">
        <v>628</v>
      </c>
      <c r="G180" s="266"/>
      <c r="H180" s="266" t="s">
        <v>701</v>
      </c>
      <c r="I180" s="266" t="s">
        <v>630</v>
      </c>
      <c r="J180" s="266">
        <v>255</v>
      </c>
      <c r="K180" s="312"/>
    </row>
    <row r="181" spans="2:11" s="1" customFormat="1" ht="15" customHeight="1">
      <c r="B181" s="289"/>
      <c r="C181" s="266" t="s">
        <v>109</v>
      </c>
      <c r="D181" s="266"/>
      <c r="E181" s="266"/>
      <c r="F181" s="287" t="s">
        <v>628</v>
      </c>
      <c r="G181" s="266"/>
      <c r="H181" s="266" t="s">
        <v>592</v>
      </c>
      <c r="I181" s="266" t="s">
        <v>630</v>
      </c>
      <c r="J181" s="266">
        <v>10</v>
      </c>
      <c r="K181" s="312"/>
    </row>
    <row r="182" spans="2:11" s="1" customFormat="1" ht="15" customHeight="1">
      <c r="B182" s="289"/>
      <c r="C182" s="266" t="s">
        <v>110</v>
      </c>
      <c r="D182" s="266"/>
      <c r="E182" s="266"/>
      <c r="F182" s="287" t="s">
        <v>628</v>
      </c>
      <c r="G182" s="266"/>
      <c r="H182" s="266" t="s">
        <v>702</v>
      </c>
      <c r="I182" s="266" t="s">
        <v>663</v>
      </c>
      <c r="J182" s="266"/>
      <c r="K182" s="312"/>
    </row>
    <row r="183" spans="2:11" s="1" customFormat="1" ht="15" customHeight="1">
      <c r="B183" s="289"/>
      <c r="C183" s="266" t="s">
        <v>703</v>
      </c>
      <c r="D183" s="266"/>
      <c r="E183" s="266"/>
      <c r="F183" s="287" t="s">
        <v>628</v>
      </c>
      <c r="G183" s="266"/>
      <c r="H183" s="266" t="s">
        <v>704</v>
      </c>
      <c r="I183" s="266" t="s">
        <v>663</v>
      </c>
      <c r="J183" s="266"/>
      <c r="K183" s="312"/>
    </row>
    <row r="184" spans="2:11" s="1" customFormat="1" ht="15" customHeight="1">
      <c r="B184" s="289"/>
      <c r="C184" s="266" t="s">
        <v>692</v>
      </c>
      <c r="D184" s="266"/>
      <c r="E184" s="266"/>
      <c r="F184" s="287" t="s">
        <v>628</v>
      </c>
      <c r="G184" s="266"/>
      <c r="H184" s="266" t="s">
        <v>705</v>
      </c>
      <c r="I184" s="266" t="s">
        <v>663</v>
      </c>
      <c r="J184" s="266"/>
      <c r="K184" s="312"/>
    </row>
    <row r="185" spans="2:11" s="1" customFormat="1" ht="15" customHeight="1">
      <c r="B185" s="289"/>
      <c r="C185" s="266" t="s">
        <v>112</v>
      </c>
      <c r="D185" s="266"/>
      <c r="E185" s="266"/>
      <c r="F185" s="287" t="s">
        <v>634</v>
      </c>
      <c r="G185" s="266"/>
      <c r="H185" s="266" t="s">
        <v>706</v>
      </c>
      <c r="I185" s="266" t="s">
        <v>630</v>
      </c>
      <c r="J185" s="266">
        <v>50</v>
      </c>
      <c r="K185" s="312"/>
    </row>
    <row r="186" spans="2:11" s="1" customFormat="1" ht="15" customHeight="1">
      <c r="B186" s="289"/>
      <c r="C186" s="266" t="s">
        <v>707</v>
      </c>
      <c r="D186" s="266"/>
      <c r="E186" s="266"/>
      <c r="F186" s="287" t="s">
        <v>634</v>
      </c>
      <c r="G186" s="266"/>
      <c r="H186" s="266" t="s">
        <v>708</v>
      </c>
      <c r="I186" s="266" t="s">
        <v>709</v>
      </c>
      <c r="J186" s="266"/>
      <c r="K186" s="312"/>
    </row>
    <row r="187" spans="2:11" s="1" customFormat="1" ht="15" customHeight="1">
      <c r="B187" s="289"/>
      <c r="C187" s="266" t="s">
        <v>710</v>
      </c>
      <c r="D187" s="266"/>
      <c r="E187" s="266"/>
      <c r="F187" s="287" t="s">
        <v>634</v>
      </c>
      <c r="G187" s="266"/>
      <c r="H187" s="266" t="s">
        <v>711</v>
      </c>
      <c r="I187" s="266" t="s">
        <v>709</v>
      </c>
      <c r="J187" s="266"/>
      <c r="K187" s="312"/>
    </row>
    <row r="188" spans="2:11" s="1" customFormat="1" ht="15" customHeight="1">
      <c r="B188" s="289"/>
      <c r="C188" s="266" t="s">
        <v>712</v>
      </c>
      <c r="D188" s="266"/>
      <c r="E188" s="266"/>
      <c r="F188" s="287" t="s">
        <v>634</v>
      </c>
      <c r="G188" s="266"/>
      <c r="H188" s="266" t="s">
        <v>713</v>
      </c>
      <c r="I188" s="266" t="s">
        <v>709</v>
      </c>
      <c r="J188" s="266"/>
      <c r="K188" s="312"/>
    </row>
    <row r="189" spans="2:11" s="1" customFormat="1" ht="15" customHeight="1">
      <c r="B189" s="289"/>
      <c r="C189" s="325" t="s">
        <v>714</v>
      </c>
      <c r="D189" s="266"/>
      <c r="E189" s="266"/>
      <c r="F189" s="287" t="s">
        <v>634</v>
      </c>
      <c r="G189" s="266"/>
      <c r="H189" s="266" t="s">
        <v>715</v>
      </c>
      <c r="I189" s="266" t="s">
        <v>716</v>
      </c>
      <c r="J189" s="326" t="s">
        <v>717</v>
      </c>
      <c r="K189" s="312"/>
    </row>
    <row r="190" spans="2:11" s="18" customFormat="1" ht="15" customHeight="1">
      <c r="B190" s="327"/>
      <c r="C190" s="328" t="s">
        <v>718</v>
      </c>
      <c r="D190" s="329"/>
      <c r="E190" s="329"/>
      <c r="F190" s="330" t="s">
        <v>634</v>
      </c>
      <c r="G190" s="329"/>
      <c r="H190" s="329" t="s">
        <v>719</v>
      </c>
      <c r="I190" s="329" t="s">
        <v>716</v>
      </c>
      <c r="J190" s="331" t="s">
        <v>717</v>
      </c>
      <c r="K190" s="332"/>
    </row>
    <row r="191" spans="2:11" s="1" customFormat="1" ht="15" customHeight="1">
      <c r="B191" s="289"/>
      <c r="C191" s="325" t="s">
        <v>42</v>
      </c>
      <c r="D191" s="266"/>
      <c r="E191" s="266"/>
      <c r="F191" s="287" t="s">
        <v>628</v>
      </c>
      <c r="G191" s="266"/>
      <c r="H191" s="263" t="s">
        <v>720</v>
      </c>
      <c r="I191" s="266" t="s">
        <v>721</v>
      </c>
      <c r="J191" s="266"/>
      <c r="K191" s="312"/>
    </row>
    <row r="192" spans="2:11" s="1" customFormat="1" ht="15" customHeight="1">
      <c r="B192" s="289"/>
      <c r="C192" s="325" t="s">
        <v>722</v>
      </c>
      <c r="D192" s="266"/>
      <c r="E192" s="266"/>
      <c r="F192" s="287" t="s">
        <v>628</v>
      </c>
      <c r="G192" s="266"/>
      <c r="H192" s="266" t="s">
        <v>723</v>
      </c>
      <c r="I192" s="266" t="s">
        <v>663</v>
      </c>
      <c r="J192" s="266"/>
      <c r="K192" s="312"/>
    </row>
    <row r="193" spans="2:11" s="1" customFormat="1" ht="15" customHeight="1">
      <c r="B193" s="289"/>
      <c r="C193" s="325" t="s">
        <v>724</v>
      </c>
      <c r="D193" s="266"/>
      <c r="E193" s="266"/>
      <c r="F193" s="287" t="s">
        <v>628</v>
      </c>
      <c r="G193" s="266"/>
      <c r="H193" s="266" t="s">
        <v>725</v>
      </c>
      <c r="I193" s="266" t="s">
        <v>663</v>
      </c>
      <c r="J193" s="266"/>
      <c r="K193" s="312"/>
    </row>
    <row r="194" spans="2:11" s="1" customFormat="1" ht="15" customHeight="1">
      <c r="B194" s="289"/>
      <c r="C194" s="325" t="s">
        <v>726</v>
      </c>
      <c r="D194" s="266"/>
      <c r="E194" s="266"/>
      <c r="F194" s="287" t="s">
        <v>634</v>
      </c>
      <c r="G194" s="266"/>
      <c r="H194" s="266" t="s">
        <v>727</v>
      </c>
      <c r="I194" s="266" t="s">
        <v>663</v>
      </c>
      <c r="J194" s="266"/>
      <c r="K194" s="312"/>
    </row>
    <row r="195" spans="2:11" s="1" customFormat="1" ht="15" customHeight="1">
      <c r="B195" s="318"/>
      <c r="C195" s="333"/>
      <c r="D195" s="298"/>
      <c r="E195" s="298"/>
      <c r="F195" s="298"/>
      <c r="G195" s="298"/>
      <c r="H195" s="298"/>
      <c r="I195" s="298"/>
      <c r="J195" s="298"/>
      <c r="K195" s="319"/>
    </row>
    <row r="196" spans="2:11" s="1" customFormat="1" ht="18.75" customHeight="1">
      <c r="B196" s="300"/>
      <c r="C196" s="310"/>
      <c r="D196" s="310"/>
      <c r="E196" s="310"/>
      <c r="F196" s="320"/>
      <c r="G196" s="310"/>
      <c r="H196" s="310"/>
      <c r="I196" s="310"/>
      <c r="J196" s="310"/>
      <c r="K196" s="300"/>
    </row>
    <row r="197" spans="2:11" s="1" customFormat="1" ht="18.75" customHeight="1">
      <c r="B197" s="300"/>
      <c r="C197" s="310"/>
      <c r="D197" s="310"/>
      <c r="E197" s="310"/>
      <c r="F197" s="320"/>
      <c r="G197" s="310"/>
      <c r="H197" s="310"/>
      <c r="I197" s="310"/>
      <c r="J197" s="310"/>
      <c r="K197" s="300"/>
    </row>
    <row r="198" spans="2:11" s="1" customFormat="1" ht="18.75" customHeight="1">
      <c r="B198" s="273"/>
      <c r="C198" s="273"/>
      <c r="D198" s="273"/>
      <c r="E198" s="273"/>
      <c r="F198" s="273"/>
      <c r="G198" s="273"/>
      <c r="H198" s="273"/>
      <c r="I198" s="273"/>
      <c r="J198" s="273"/>
      <c r="K198" s="273"/>
    </row>
    <row r="199" spans="2:11" s="1" customFormat="1" ht="13.5">
      <c r="B199" s="255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pans="2:11" s="1" customFormat="1" ht="21">
      <c r="B200" s="258"/>
      <c r="C200" s="393" t="s">
        <v>728</v>
      </c>
      <c r="D200" s="393"/>
      <c r="E200" s="393"/>
      <c r="F200" s="393"/>
      <c r="G200" s="393"/>
      <c r="H200" s="393"/>
      <c r="I200" s="393"/>
      <c r="J200" s="393"/>
      <c r="K200" s="259"/>
    </row>
    <row r="201" spans="2:11" s="1" customFormat="1" ht="25.5" customHeight="1">
      <c r="B201" s="258"/>
      <c r="C201" s="334" t="s">
        <v>729</v>
      </c>
      <c r="D201" s="334"/>
      <c r="E201" s="334"/>
      <c r="F201" s="334" t="s">
        <v>730</v>
      </c>
      <c r="G201" s="335"/>
      <c r="H201" s="396" t="s">
        <v>731</v>
      </c>
      <c r="I201" s="396"/>
      <c r="J201" s="396"/>
      <c r="K201" s="259"/>
    </row>
    <row r="202" spans="2:11" s="1" customFormat="1" ht="5.25" customHeight="1">
      <c r="B202" s="289"/>
      <c r="C202" s="284"/>
      <c r="D202" s="284"/>
      <c r="E202" s="284"/>
      <c r="F202" s="284"/>
      <c r="G202" s="310"/>
      <c r="H202" s="284"/>
      <c r="I202" s="284"/>
      <c r="J202" s="284"/>
      <c r="K202" s="312"/>
    </row>
    <row r="203" spans="2:11" s="1" customFormat="1" ht="15" customHeight="1">
      <c r="B203" s="289"/>
      <c r="C203" s="266" t="s">
        <v>721</v>
      </c>
      <c r="D203" s="266"/>
      <c r="E203" s="266"/>
      <c r="F203" s="287" t="s">
        <v>43</v>
      </c>
      <c r="G203" s="266"/>
      <c r="H203" s="397" t="s">
        <v>732</v>
      </c>
      <c r="I203" s="397"/>
      <c r="J203" s="397"/>
      <c r="K203" s="312"/>
    </row>
    <row r="204" spans="2:11" s="1" customFormat="1" ht="15" customHeight="1">
      <c r="B204" s="289"/>
      <c r="C204" s="266"/>
      <c r="D204" s="266"/>
      <c r="E204" s="266"/>
      <c r="F204" s="287" t="s">
        <v>44</v>
      </c>
      <c r="G204" s="266"/>
      <c r="H204" s="397" t="s">
        <v>733</v>
      </c>
      <c r="I204" s="397"/>
      <c r="J204" s="397"/>
      <c r="K204" s="312"/>
    </row>
    <row r="205" spans="2:11" s="1" customFormat="1" ht="15" customHeight="1">
      <c r="B205" s="289"/>
      <c r="C205" s="266"/>
      <c r="D205" s="266"/>
      <c r="E205" s="266"/>
      <c r="F205" s="287" t="s">
        <v>47</v>
      </c>
      <c r="G205" s="266"/>
      <c r="H205" s="397" t="s">
        <v>734</v>
      </c>
      <c r="I205" s="397"/>
      <c r="J205" s="397"/>
      <c r="K205" s="312"/>
    </row>
    <row r="206" spans="2:11" s="1" customFormat="1" ht="15" customHeight="1">
      <c r="B206" s="289"/>
      <c r="C206" s="266"/>
      <c r="D206" s="266"/>
      <c r="E206" s="266"/>
      <c r="F206" s="287" t="s">
        <v>45</v>
      </c>
      <c r="G206" s="266"/>
      <c r="H206" s="397" t="s">
        <v>735</v>
      </c>
      <c r="I206" s="397"/>
      <c r="J206" s="397"/>
      <c r="K206" s="312"/>
    </row>
    <row r="207" spans="2:11" s="1" customFormat="1" ht="15" customHeight="1">
      <c r="B207" s="289"/>
      <c r="C207" s="266"/>
      <c r="D207" s="266"/>
      <c r="E207" s="266"/>
      <c r="F207" s="287" t="s">
        <v>46</v>
      </c>
      <c r="G207" s="266"/>
      <c r="H207" s="397" t="s">
        <v>736</v>
      </c>
      <c r="I207" s="397"/>
      <c r="J207" s="397"/>
      <c r="K207" s="312"/>
    </row>
    <row r="208" spans="2:11" s="1" customFormat="1" ht="15" customHeight="1">
      <c r="B208" s="289"/>
      <c r="C208" s="266"/>
      <c r="D208" s="266"/>
      <c r="E208" s="266"/>
      <c r="F208" s="287"/>
      <c r="G208" s="266"/>
      <c r="H208" s="266"/>
      <c r="I208" s="266"/>
      <c r="J208" s="266"/>
      <c r="K208" s="312"/>
    </row>
    <row r="209" spans="2:11" s="1" customFormat="1" ht="15" customHeight="1">
      <c r="B209" s="289"/>
      <c r="C209" s="266" t="s">
        <v>675</v>
      </c>
      <c r="D209" s="266"/>
      <c r="E209" s="266"/>
      <c r="F209" s="287" t="s">
        <v>79</v>
      </c>
      <c r="G209" s="266"/>
      <c r="H209" s="397" t="s">
        <v>737</v>
      </c>
      <c r="I209" s="397"/>
      <c r="J209" s="397"/>
      <c r="K209" s="312"/>
    </row>
    <row r="210" spans="2:11" s="1" customFormat="1" ht="15" customHeight="1">
      <c r="B210" s="289"/>
      <c r="C210" s="266"/>
      <c r="D210" s="266"/>
      <c r="E210" s="266"/>
      <c r="F210" s="287" t="s">
        <v>570</v>
      </c>
      <c r="G210" s="266"/>
      <c r="H210" s="397" t="s">
        <v>571</v>
      </c>
      <c r="I210" s="397"/>
      <c r="J210" s="397"/>
      <c r="K210" s="312"/>
    </row>
    <row r="211" spans="2:11" s="1" customFormat="1" ht="15" customHeight="1">
      <c r="B211" s="289"/>
      <c r="C211" s="266"/>
      <c r="D211" s="266"/>
      <c r="E211" s="266"/>
      <c r="F211" s="287" t="s">
        <v>568</v>
      </c>
      <c r="G211" s="266"/>
      <c r="H211" s="397" t="s">
        <v>738</v>
      </c>
      <c r="I211" s="397"/>
      <c r="J211" s="397"/>
      <c r="K211" s="312"/>
    </row>
    <row r="212" spans="2:11" s="1" customFormat="1" ht="15" customHeight="1">
      <c r="B212" s="336"/>
      <c r="C212" s="266"/>
      <c r="D212" s="266"/>
      <c r="E212" s="266"/>
      <c r="F212" s="287" t="s">
        <v>572</v>
      </c>
      <c r="G212" s="325"/>
      <c r="H212" s="398" t="s">
        <v>573</v>
      </c>
      <c r="I212" s="398"/>
      <c r="J212" s="398"/>
      <c r="K212" s="337"/>
    </row>
    <row r="213" spans="2:11" s="1" customFormat="1" ht="15" customHeight="1">
      <c r="B213" s="336"/>
      <c r="C213" s="266"/>
      <c r="D213" s="266"/>
      <c r="E213" s="266"/>
      <c r="F213" s="287" t="s">
        <v>574</v>
      </c>
      <c r="G213" s="325"/>
      <c r="H213" s="398" t="s">
        <v>739</v>
      </c>
      <c r="I213" s="398"/>
      <c r="J213" s="398"/>
      <c r="K213" s="337"/>
    </row>
    <row r="214" spans="2:11" s="1" customFormat="1" ht="15" customHeight="1">
      <c r="B214" s="336"/>
      <c r="C214" s="266"/>
      <c r="D214" s="266"/>
      <c r="E214" s="266"/>
      <c r="F214" s="287"/>
      <c r="G214" s="325"/>
      <c r="H214" s="316"/>
      <c r="I214" s="316"/>
      <c r="J214" s="316"/>
      <c r="K214" s="337"/>
    </row>
    <row r="215" spans="2:11" s="1" customFormat="1" ht="15" customHeight="1">
      <c r="B215" s="336"/>
      <c r="C215" s="266" t="s">
        <v>699</v>
      </c>
      <c r="D215" s="266"/>
      <c r="E215" s="266"/>
      <c r="F215" s="287">
        <v>1</v>
      </c>
      <c r="G215" s="325"/>
      <c r="H215" s="398" t="s">
        <v>740</v>
      </c>
      <c r="I215" s="398"/>
      <c r="J215" s="398"/>
      <c r="K215" s="337"/>
    </row>
    <row r="216" spans="2:11" s="1" customFormat="1" ht="15" customHeight="1">
      <c r="B216" s="336"/>
      <c r="C216" s="266"/>
      <c r="D216" s="266"/>
      <c r="E216" s="266"/>
      <c r="F216" s="287">
        <v>2</v>
      </c>
      <c r="G216" s="325"/>
      <c r="H216" s="398" t="s">
        <v>741</v>
      </c>
      <c r="I216" s="398"/>
      <c r="J216" s="398"/>
      <c r="K216" s="337"/>
    </row>
    <row r="217" spans="2:11" s="1" customFormat="1" ht="15" customHeight="1">
      <c r="B217" s="336"/>
      <c r="C217" s="266"/>
      <c r="D217" s="266"/>
      <c r="E217" s="266"/>
      <c r="F217" s="287">
        <v>3</v>
      </c>
      <c r="G217" s="325"/>
      <c r="H217" s="398" t="s">
        <v>742</v>
      </c>
      <c r="I217" s="398"/>
      <c r="J217" s="398"/>
      <c r="K217" s="337"/>
    </row>
    <row r="218" spans="2:11" s="1" customFormat="1" ht="15" customHeight="1">
      <c r="B218" s="336"/>
      <c r="C218" s="266"/>
      <c r="D218" s="266"/>
      <c r="E218" s="266"/>
      <c r="F218" s="287">
        <v>4</v>
      </c>
      <c r="G218" s="325"/>
      <c r="H218" s="398" t="s">
        <v>743</v>
      </c>
      <c r="I218" s="398"/>
      <c r="J218" s="398"/>
      <c r="K218" s="337"/>
    </row>
    <row r="219" spans="2:11" s="1" customFormat="1" ht="12.75" customHeight="1">
      <c r="B219" s="338"/>
      <c r="C219" s="339"/>
      <c r="D219" s="339"/>
      <c r="E219" s="339"/>
      <c r="F219" s="339"/>
      <c r="G219" s="339"/>
      <c r="H219" s="339"/>
      <c r="I219" s="339"/>
      <c r="J219" s="339"/>
      <c r="K219" s="34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01 - 2.NP</vt:lpstr>
      <vt:lpstr>02 - 3.NP</vt:lpstr>
      <vt:lpstr>Pokyny pro vyplnění</vt:lpstr>
      <vt:lpstr>'01 - 2.NP'!Názvy_tisku</vt:lpstr>
      <vt:lpstr>'02 - 3.NP'!Názvy_tisku</vt:lpstr>
      <vt:lpstr>'Rekapitulace stavby'!Názvy_tisku</vt:lpstr>
      <vt:lpstr>'01 - 2.NP'!Oblast_tisku</vt:lpstr>
      <vt:lpstr>'02 - 3.NP'!Oblast_tisku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DESKTOP-473U3HR\Michal</dc:creator>
  <cp:lastModifiedBy>Motlík, Martin</cp:lastModifiedBy>
  <dcterms:created xsi:type="dcterms:W3CDTF">2026-03-19T10:22:30Z</dcterms:created>
  <dcterms:modified xsi:type="dcterms:W3CDTF">2026-03-26T09:25:59Z</dcterms:modified>
</cp:coreProperties>
</file>