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30" windowWidth="27495" windowHeight="10680"/>
  </bookViews>
  <sheets>
    <sheet name="Rekapitulace stavby" sheetId="1" r:id="rId1"/>
    <sheet name="00 - ZŠ Sokolov, Křižíkov..." sheetId="2" r:id="rId2"/>
    <sheet name="Pokyny pro vyplnění" sheetId="3" r:id="rId3"/>
  </sheets>
  <definedNames>
    <definedName name="_xlnm._FilterDatabase" localSheetId="1" hidden="1">'00 - ZŠ Sokolov, Křižíkov...'!$C$85:$K$277</definedName>
    <definedName name="_xlnm.Print_Titles" localSheetId="1">'00 - ZŠ Sokolov, Křižíkov...'!$85:$85</definedName>
    <definedName name="_xlnm.Print_Titles" localSheetId="0">'Rekapitulace stavby'!$52:$52</definedName>
    <definedName name="_xlnm.Print_Area" localSheetId="1">'00 - ZŠ Sokolov, Křižíkov...'!$C$4:$J$37,'00 - ZŠ Sokolov, Křižíkov...'!$C$43:$J$69,'00 - ZŠ Sokolov, Křižíkov...'!$C$75:$K$277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45621"/>
</workbook>
</file>

<file path=xl/calcChain.xml><?xml version="1.0" encoding="utf-8"?>
<calcChain xmlns="http://schemas.openxmlformats.org/spreadsheetml/2006/main">
  <c r="J35" i="2" l="1"/>
  <c r="J34" i="2"/>
  <c r="AY55" i="1" s="1"/>
  <c r="J33" i="2"/>
  <c r="AX55" i="1"/>
  <c r="BI277" i="2"/>
  <c r="BH277" i="2"/>
  <c r="BG277" i="2"/>
  <c r="BF277" i="2"/>
  <c r="T277" i="2"/>
  <c r="T276" i="2" s="1"/>
  <c r="R277" i="2"/>
  <c r="R276" i="2" s="1"/>
  <c r="P277" i="2"/>
  <c r="P276" i="2" s="1"/>
  <c r="BI272" i="2"/>
  <c r="BH272" i="2"/>
  <c r="BG272" i="2"/>
  <c r="BF272" i="2"/>
  <c r="T272" i="2"/>
  <c r="R272" i="2"/>
  <c r="P272" i="2"/>
  <c r="BI270" i="2"/>
  <c r="BH270" i="2"/>
  <c r="BG270" i="2"/>
  <c r="BF270" i="2"/>
  <c r="T270" i="2"/>
  <c r="R270" i="2"/>
  <c r="P270" i="2"/>
  <c r="BI268" i="2"/>
  <c r="BH268" i="2"/>
  <c r="BG268" i="2"/>
  <c r="BF268" i="2"/>
  <c r="T268" i="2"/>
  <c r="R268" i="2"/>
  <c r="P268" i="2"/>
  <c r="BI252" i="2"/>
  <c r="BH252" i="2"/>
  <c r="BG252" i="2"/>
  <c r="BF252" i="2"/>
  <c r="T252" i="2"/>
  <c r="R252" i="2"/>
  <c r="P252" i="2"/>
  <c r="BI250" i="2"/>
  <c r="BH250" i="2"/>
  <c r="BG250" i="2"/>
  <c r="BF250" i="2"/>
  <c r="T250" i="2"/>
  <c r="R250" i="2"/>
  <c r="P250" i="2"/>
  <c r="BI249" i="2"/>
  <c r="BH249" i="2"/>
  <c r="BG249" i="2"/>
  <c r="BF249" i="2"/>
  <c r="T249" i="2"/>
  <c r="R249" i="2"/>
  <c r="P249" i="2"/>
  <c r="BI244" i="2"/>
  <c r="BH244" i="2"/>
  <c r="BG244" i="2"/>
  <c r="BF244" i="2"/>
  <c r="T244" i="2"/>
  <c r="R244" i="2"/>
  <c r="P244" i="2"/>
  <c r="BI242" i="2"/>
  <c r="BH242" i="2"/>
  <c r="BG242" i="2"/>
  <c r="BF242" i="2"/>
  <c r="T242" i="2"/>
  <c r="R242" i="2"/>
  <c r="P242" i="2"/>
  <c r="BI240" i="2"/>
  <c r="BH240" i="2"/>
  <c r="BG240" i="2"/>
  <c r="BF240" i="2"/>
  <c r="T240" i="2"/>
  <c r="R240" i="2"/>
  <c r="P240" i="2"/>
  <c r="BI236" i="2"/>
  <c r="BH236" i="2"/>
  <c r="BG236" i="2"/>
  <c r="BF236" i="2"/>
  <c r="T236" i="2"/>
  <c r="R236" i="2"/>
  <c r="P236" i="2"/>
  <c r="BI233" i="2"/>
  <c r="BH233" i="2"/>
  <c r="BG233" i="2"/>
  <c r="BF233" i="2"/>
  <c r="T233" i="2"/>
  <c r="R233" i="2"/>
  <c r="P233" i="2"/>
  <c r="BI231" i="2"/>
  <c r="BH231" i="2"/>
  <c r="BG231" i="2"/>
  <c r="BF231" i="2"/>
  <c r="T231" i="2"/>
  <c r="R231" i="2"/>
  <c r="P231" i="2"/>
  <c r="BI228" i="2"/>
  <c r="BH228" i="2"/>
  <c r="BG228" i="2"/>
  <c r="BF228" i="2"/>
  <c r="T228" i="2"/>
  <c r="R228" i="2"/>
  <c r="P228" i="2"/>
  <c r="BI226" i="2"/>
  <c r="BH226" i="2"/>
  <c r="BG226" i="2"/>
  <c r="BF226" i="2"/>
  <c r="T226" i="2"/>
  <c r="R226" i="2"/>
  <c r="P226" i="2"/>
  <c r="BI223" i="2"/>
  <c r="BH223" i="2"/>
  <c r="BG223" i="2"/>
  <c r="BF223" i="2"/>
  <c r="T223" i="2"/>
  <c r="R223" i="2"/>
  <c r="P223" i="2"/>
  <c r="BI221" i="2"/>
  <c r="BH221" i="2"/>
  <c r="BG221" i="2"/>
  <c r="BF221" i="2"/>
  <c r="T221" i="2"/>
  <c r="R221" i="2"/>
  <c r="P221" i="2"/>
  <c r="BI219" i="2"/>
  <c r="BH219" i="2"/>
  <c r="BG219" i="2"/>
  <c r="BF219" i="2"/>
  <c r="T219" i="2"/>
  <c r="R219" i="2"/>
  <c r="P219" i="2"/>
  <c r="BI210" i="2"/>
  <c r="BH210" i="2"/>
  <c r="BG210" i="2"/>
  <c r="BF210" i="2"/>
  <c r="T210" i="2"/>
  <c r="R210" i="2"/>
  <c r="P210" i="2"/>
  <c r="BI208" i="2"/>
  <c r="BH208" i="2"/>
  <c r="BG208" i="2"/>
  <c r="BF208" i="2"/>
  <c r="T208" i="2"/>
  <c r="R208" i="2"/>
  <c r="P208" i="2"/>
  <c r="BI205" i="2"/>
  <c r="BH205" i="2"/>
  <c r="BG205" i="2"/>
  <c r="BF205" i="2"/>
  <c r="T205" i="2"/>
  <c r="R205" i="2"/>
  <c r="P205" i="2"/>
  <c r="BI196" i="2"/>
  <c r="BH196" i="2"/>
  <c r="BG196" i="2"/>
  <c r="BF196" i="2"/>
  <c r="T196" i="2"/>
  <c r="R196" i="2"/>
  <c r="P196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3" i="2"/>
  <c r="BH183" i="2"/>
  <c r="BG183" i="2"/>
  <c r="BF183" i="2"/>
  <c r="T183" i="2"/>
  <c r="R183" i="2"/>
  <c r="P183" i="2"/>
  <c r="BI181" i="2"/>
  <c r="BH181" i="2"/>
  <c r="BG181" i="2"/>
  <c r="BF181" i="2"/>
  <c r="T181" i="2"/>
  <c r="R181" i="2"/>
  <c r="P181" i="2"/>
  <c r="BI179" i="2"/>
  <c r="BH179" i="2"/>
  <c r="BG179" i="2"/>
  <c r="BF179" i="2"/>
  <c r="T179" i="2"/>
  <c r="R179" i="2"/>
  <c r="P179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67" i="2"/>
  <c r="BH167" i="2"/>
  <c r="BG167" i="2"/>
  <c r="BF167" i="2"/>
  <c r="T167" i="2"/>
  <c r="T166" i="2"/>
  <c r="R167" i="2"/>
  <c r="R166" i="2"/>
  <c r="P167" i="2"/>
  <c r="P166" i="2"/>
  <c r="BI164" i="2"/>
  <c r="BH164" i="2"/>
  <c r="BG164" i="2"/>
  <c r="BF164" i="2"/>
  <c r="T164" i="2"/>
  <c r="R164" i="2"/>
  <c r="P164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4" i="2"/>
  <c r="BH144" i="2"/>
  <c r="BG144" i="2"/>
  <c r="BF144" i="2"/>
  <c r="T144" i="2"/>
  <c r="R144" i="2"/>
  <c r="P144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23" i="2"/>
  <c r="BH123" i="2"/>
  <c r="BG123" i="2"/>
  <c r="BF123" i="2"/>
  <c r="T123" i="2"/>
  <c r="R123" i="2"/>
  <c r="P123" i="2"/>
  <c r="BI121" i="2"/>
  <c r="BH121" i="2"/>
  <c r="BG121" i="2"/>
  <c r="BF121" i="2"/>
  <c r="T121" i="2"/>
  <c r="R121" i="2"/>
  <c r="P121" i="2"/>
  <c r="BI119" i="2"/>
  <c r="BH119" i="2"/>
  <c r="BG119" i="2"/>
  <c r="BF119" i="2"/>
  <c r="T119" i="2"/>
  <c r="R119" i="2"/>
  <c r="P119" i="2"/>
  <c r="BI106" i="2"/>
  <c r="BH106" i="2"/>
  <c r="BG106" i="2"/>
  <c r="BF106" i="2"/>
  <c r="T106" i="2"/>
  <c r="R106" i="2"/>
  <c r="P106" i="2"/>
  <c r="BI104" i="2"/>
  <c r="BH104" i="2"/>
  <c r="BG104" i="2"/>
  <c r="BF104" i="2"/>
  <c r="T104" i="2"/>
  <c r="R104" i="2"/>
  <c r="P104" i="2"/>
  <c r="BI102" i="2"/>
  <c r="BH102" i="2"/>
  <c r="BG102" i="2"/>
  <c r="BF102" i="2"/>
  <c r="T102" i="2"/>
  <c r="R102" i="2"/>
  <c r="P102" i="2"/>
  <c r="BI89" i="2"/>
  <c r="BH89" i="2"/>
  <c r="BG89" i="2"/>
  <c r="BF89" i="2"/>
  <c r="T89" i="2"/>
  <c r="R89" i="2"/>
  <c r="P89" i="2"/>
  <c r="J83" i="2"/>
  <c r="F82" i="2"/>
  <c r="F80" i="2"/>
  <c r="E78" i="2"/>
  <c r="J51" i="2"/>
  <c r="F50" i="2"/>
  <c r="F48" i="2"/>
  <c r="E46" i="2"/>
  <c r="J19" i="2"/>
  <c r="E19" i="2"/>
  <c r="J50" i="2" s="1"/>
  <c r="J18" i="2"/>
  <c r="J16" i="2"/>
  <c r="E16" i="2"/>
  <c r="F83" i="2" s="1"/>
  <c r="J15" i="2"/>
  <c r="J10" i="2"/>
  <c r="J80" i="2" s="1"/>
  <c r="L50" i="1"/>
  <c r="AM50" i="1"/>
  <c r="AM49" i="1"/>
  <c r="L49" i="1"/>
  <c r="AM47" i="1"/>
  <c r="L47" i="1"/>
  <c r="L45" i="1"/>
  <c r="L44" i="1"/>
  <c r="J240" i="2"/>
  <c r="J208" i="2"/>
  <c r="BK157" i="2"/>
  <c r="J123" i="2"/>
  <c r="J236" i="2"/>
  <c r="J171" i="2"/>
  <c r="J89" i="2"/>
  <c r="J233" i="2"/>
  <c r="BK192" i="2"/>
  <c r="J157" i="2"/>
  <c r="J135" i="2"/>
  <c r="J205" i="2"/>
  <c r="BK175" i="2"/>
  <c r="J144" i="2"/>
  <c r="J219" i="2"/>
  <c r="BK191" i="2"/>
  <c r="J167" i="2"/>
  <c r="BK119" i="2"/>
  <c r="BK236" i="2"/>
  <c r="BK189" i="2"/>
  <c r="BK135" i="2"/>
  <c r="BK123" i="2"/>
  <c r="BK231" i="2"/>
  <c r="BK183" i="2"/>
  <c r="BK149" i="2"/>
  <c r="J268" i="2"/>
  <c r="J196" i="2"/>
  <c r="BK150" i="2"/>
  <c r="J272" i="2"/>
  <c r="J231" i="2"/>
  <c r="BK174" i="2"/>
  <c r="BK147" i="2"/>
  <c r="BK277" i="2"/>
  <c r="J176" i="2"/>
  <c r="J106" i="2"/>
  <c r="J183" i="2"/>
  <c r="BK144" i="2"/>
  <c r="J104" i="2"/>
  <c r="J221" i="2"/>
  <c r="BK167" i="2"/>
  <c r="AS54" i="1"/>
  <c r="BK270" i="2"/>
  <c r="BK185" i="2"/>
  <c r="BK152" i="2"/>
  <c r="BK104" i="2"/>
  <c r="BK249" i="2"/>
  <c r="BK186" i="2"/>
  <c r="J119" i="2"/>
  <c r="BK252" i="2"/>
  <c r="J226" i="2"/>
  <c r="J181" i="2"/>
  <c r="J152" i="2"/>
  <c r="J134" i="2"/>
  <c r="BK196" i="2"/>
  <c r="J161" i="2"/>
  <c r="BK221" i="2"/>
  <c r="BK181" i="2"/>
  <c r="J133" i="2"/>
  <c r="BK242" i="2"/>
  <c r="BK176" i="2"/>
  <c r="J132" i="2"/>
  <c r="BK228" i="2"/>
  <c r="J193" i="2"/>
  <c r="J179" i="2"/>
  <c r="BK132" i="2"/>
  <c r="J252" i="2"/>
  <c r="J189" i="2"/>
  <c r="BK134" i="2"/>
  <c r="J250" i="2"/>
  <c r="J188" i="2"/>
  <c r="J149" i="2"/>
  <c r="BK272" i="2"/>
  <c r="BK172" i="2"/>
  <c r="J244" i="2"/>
  <c r="BK208" i="2"/>
  <c r="J155" i="2"/>
  <c r="J102" i="2"/>
  <c r="BK219" i="2"/>
  <c r="J175" i="2"/>
  <c r="BK102" i="2"/>
  <c r="BK250" i="2"/>
  <c r="J186" i="2"/>
  <c r="BK161" i="2"/>
  <c r="J277" i="2"/>
  <c r="J223" i="2"/>
  <c r="J159" i="2"/>
  <c r="BK106" i="2"/>
  <c r="BK233" i="2"/>
  <c r="BK223" i="2"/>
  <c r="BK159" i="2"/>
  <c r="J249" i="2"/>
  <c r="BK179" i="2"/>
  <c r="J242" i="2"/>
  <c r="J185" i="2"/>
  <c r="J150" i="2"/>
  <c r="BK244" i="2"/>
  <c r="J192" i="2"/>
  <c r="BK171" i="2"/>
  <c r="J210" i="2"/>
  <c r="J191" i="2"/>
  <c r="BK155" i="2"/>
  <c r="J270" i="2"/>
  <c r="BK226" i="2"/>
  <c r="J174" i="2"/>
  <c r="J147" i="2"/>
  <c r="BK268" i="2"/>
  <c r="BK210" i="2"/>
  <c r="J164" i="2"/>
  <c r="BK89" i="2"/>
  <c r="BK188" i="2"/>
  <c r="BK164" i="2"/>
  <c r="J228" i="2"/>
  <c r="BK193" i="2"/>
  <c r="J172" i="2"/>
  <c r="J121" i="2"/>
  <c r="BK240" i="2"/>
  <c r="BK205" i="2"/>
  <c r="BK133" i="2"/>
  <c r="BK121" i="2"/>
  <c r="T88" i="2" l="1"/>
  <c r="BK154" i="2"/>
  <c r="J154" i="2"/>
  <c r="J59" i="2"/>
  <c r="R170" i="2"/>
  <c r="BK178" i="2"/>
  <c r="J178" i="2"/>
  <c r="J64" i="2"/>
  <c r="P195" i="2"/>
  <c r="R235" i="2"/>
  <c r="T235" i="2"/>
  <c r="BK131" i="2"/>
  <c r="J131" i="2" s="1"/>
  <c r="J58" i="2" s="1"/>
  <c r="P154" i="2"/>
  <c r="P170" i="2"/>
  <c r="R173" i="2"/>
  <c r="BK195" i="2"/>
  <c r="J195" i="2"/>
  <c r="J65" i="2"/>
  <c r="P235" i="2"/>
  <c r="BK251" i="2"/>
  <c r="J251" i="2" s="1"/>
  <c r="J67" i="2" s="1"/>
  <c r="P88" i="2"/>
  <c r="R131" i="2"/>
  <c r="T154" i="2"/>
  <c r="BK170" i="2"/>
  <c r="J170" i="2" s="1"/>
  <c r="J62" i="2" s="1"/>
  <c r="T170" i="2"/>
  <c r="T173" i="2"/>
  <c r="T195" i="2"/>
  <c r="T251" i="2"/>
  <c r="BK88" i="2"/>
  <c r="J88" i="2"/>
  <c r="J57" i="2" s="1"/>
  <c r="P131" i="2"/>
  <c r="R154" i="2"/>
  <c r="BK173" i="2"/>
  <c r="J173" i="2" s="1"/>
  <c r="J63" i="2" s="1"/>
  <c r="P178" i="2"/>
  <c r="R195" i="2"/>
  <c r="P251" i="2"/>
  <c r="R88" i="2"/>
  <c r="R87" i="2"/>
  <c r="T131" i="2"/>
  <c r="P173" i="2"/>
  <c r="R178" i="2"/>
  <c r="T178" i="2"/>
  <c r="BK235" i="2"/>
  <c r="J235" i="2" s="1"/>
  <c r="J66" i="2" s="1"/>
  <c r="R251" i="2"/>
  <c r="J48" i="2"/>
  <c r="BE164" i="2"/>
  <c r="BE196" i="2"/>
  <c r="BE210" i="2"/>
  <c r="BE228" i="2"/>
  <c r="BE106" i="2"/>
  <c r="BE123" i="2"/>
  <c r="BE132" i="2"/>
  <c r="BE175" i="2"/>
  <c r="BE179" i="2"/>
  <c r="BE186" i="2"/>
  <c r="BE226" i="2"/>
  <c r="BE236" i="2"/>
  <c r="BE240" i="2"/>
  <c r="F51" i="2"/>
  <c r="BE119" i="2"/>
  <c r="BE134" i="2"/>
  <c r="BE135" i="2"/>
  <c r="BE152" i="2"/>
  <c r="BE171" i="2"/>
  <c r="BE174" i="2"/>
  <c r="BE181" i="2"/>
  <c r="BE183" i="2"/>
  <c r="BE244" i="2"/>
  <c r="BE252" i="2"/>
  <c r="BE268" i="2"/>
  <c r="BE270" i="2"/>
  <c r="J82" i="2"/>
  <c r="BE121" i="2"/>
  <c r="BE133" i="2"/>
  <c r="BE155" i="2"/>
  <c r="BE161" i="2"/>
  <c r="BE191" i="2"/>
  <c r="BE208" i="2"/>
  <c r="BE221" i="2"/>
  <c r="BE223" i="2"/>
  <c r="BE231" i="2"/>
  <c r="BE233" i="2"/>
  <c r="BE242" i="2"/>
  <c r="BE104" i="2"/>
  <c r="BE149" i="2"/>
  <c r="BE157" i="2"/>
  <c r="BE167" i="2"/>
  <c r="BE172" i="2"/>
  <c r="BE185" i="2"/>
  <c r="BE188" i="2"/>
  <c r="BE193" i="2"/>
  <c r="BE250" i="2"/>
  <c r="BE272" i="2"/>
  <c r="BE89" i="2"/>
  <c r="BE102" i="2"/>
  <c r="BE144" i="2"/>
  <c r="BE147" i="2"/>
  <c r="BE150" i="2"/>
  <c r="BE159" i="2"/>
  <c r="BE176" i="2"/>
  <c r="BE189" i="2"/>
  <c r="BE192" i="2"/>
  <c r="BE205" i="2"/>
  <c r="BE219" i="2"/>
  <c r="BE249" i="2"/>
  <c r="BE277" i="2"/>
  <c r="BK166" i="2"/>
  <c r="J166" i="2" s="1"/>
  <c r="J60" i="2" s="1"/>
  <c r="BK276" i="2"/>
  <c r="J276" i="2"/>
  <c r="J68" i="2" s="1"/>
  <c r="F35" i="2"/>
  <c r="BD55" i="1" s="1"/>
  <c r="BD54" i="1" s="1"/>
  <c r="W33" i="1" s="1"/>
  <c r="F32" i="2"/>
  <c r="BA55" i="1" s="1"/>
  <c r="BA54" i="1" s="1"/>
  <c r="W30" i="1" s="1"/>
  <c r="F34" i="2"/>
  <c r="BC55" i="1" s="1"/>
  <c r="BC54" i="1" s="1"/>
  <c r="AY54" i="1" s="1"/>
  <c r="F33" i="2"/>
  <c r="BB55" i="1" s="1"/>
  <c r="BB54" i="1" s="1"/>
  <c r="W31" i="1" s="1"/>
  <c r="J32" i="2"/>
  <c r="AW55" i="1" s="1"/>
  <c r="T169" i="2" l="1"/>
  <c r="R169" i="2"/>
  <c r="R86" i="2"/>
  <c r="P169" i="2"/>
  <c r="T87" i="2"/>
  <c r="T86" i="2" s="1"/>
  <c r="P87" i="2"/>
  <c r="P86" i="2"/>
  <c r="AU55" i="1" s="1"/>
  <c r="AU54" i="1" s="1"/>
  <c r="BK169" i="2"/>
  <c r="J169" i="2"/>
  <c r="J61" i="2"/>
  <c r="BK87" i="2"/>
  <c r="J87" i="2" s="1"/>
  <c r="J56" i="2" s="1"/>
  <c r="AX54" i="1"/>
  <c r="AW54" i="1"/>
  <c r="AK30" i="1"/>
  <c r="F31" i="2"/>
  <c r="AZ55" i="1" s="1"/>
  <c r="AZ54" i="1" s="1"/>
  <c r="W29" i="1" s="1"/>
  <c r="W32" i="1"/>
  <c r="J31" i="2"/>
  <c r="AV55" i="1" s="1"/>
  <c r="AT55" i="1" s="1"/>
  <c r="BK86" i="2" l="1"/>
  <c r="J86" i="2"/>
  <c r="J55" i="2" s="1"/>
  <c r="AV54" i="1"/>
  <c r="AK29" i="1" s="1"/>
  <c r="J28" i="2" l="1"/>
  <c r="AG55" i="1"/>
  <c r="AG54" i="1"/>
  <c r="AT54" i="1"/>
  <c r="J37" i="2" l="1"/>
  <c r="AN55" i="1"/>
  <c r="AN54" i="1"/>
  <c r="AK26" i="1"/>
  <c r="AK35" i="1" s="1"/>
</calcChain>
</file>

<file path=xl/sharedStrings.xml><?xml version="1.0" encoding="utf-8"?>
<sst xmlns="http://schemas.openxmlformats.org/spreadsheetml/2006/main" count="2573" uniqueCount="640">
  <si>
    <t>Export Komplet</t>
  </si>
  <si>
    <t>VZ</t>
  </si>
  <si>
    <t>2.0</t>
  </si>
  <si>
    <t>ZAMOK</t>
  </si>
  <si>
    <t>False</t>
  </si>
  <si>
    <t>{ed5d6e4d-fbaa-4fc8-9b9a-76a6839356b5}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</si>
  <si>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</si>
  <si>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</si>
  <si>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</si>
  <si>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</si>
  <si>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</si>
  <si>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</si>
  <si>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</si>
  <si>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</si>
  <si>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00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</si>
  <si>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</si>
  <si>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</si>
  <si>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ZŠ Sokolov, Křižíkova 1916 - Rekonstrukce odborné učebny přírodopisu - stavební část</t>
  </si>
  <si>
    <t>KSO:</t>
  </si>
  <si>
    <t/>
  </si>
  <si>
    <t>CC-CZ:</t>
  </si>
  <si>
    <t>Místo:</t>
  </si>
  <si>
    <t>Sokolov, Křižíkova 1916</t>
  </si>
  <si>
    <t>Datum:</t>
  </si>
  <si>
    <t>Zadavatel:</t>
  </si>
  <si>
    <t>IČ:</t>
  </si>
  <si>
    <t>Město Sokolov</t>
  </si>
  <si>
    <t>DIČ:</t>
  </si>
  <si>
    <t>Účastník:</t>
  </si>
  <si>
    <t>Vyplň údaj</t>
  </si>
  <si>
    <t>Projektant:</t>
  </si>
  <si>
    <t xml:space="preserve"> </t>
  </si>
  <si>
    <t>True</t>
  </si>
  <si>
    <t>Zpracovatel:</t>
  </si>
  <si>
    <t>Michal Kubelka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</si>
  <si>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</si>
  <si>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</si>
  <si>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</si>
  <si>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</si>
  <si>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</si>
  <si>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</si>
  <si>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</si>
  <si>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</si>
  <si>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</si>
  <si>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</si>
  <si>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</si>
  <si>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</si>
  <si>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</si>
  <si>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</si>
  <si>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</si>
  <si>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</si>
  <si>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</si>
  <si>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</si>
  <si>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</si>
  <si>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</si>
  <si>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</si>
  <si>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</si>
  <si>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</si>
  <si>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</si>
  <si>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</si>
  <si>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</si>
  <si>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</si>
  <si>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</si>
  <si>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</si>
  <si>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</si>
  <si>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</si>
  <si>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</si>
  <si>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</si>
  <si>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</si>
  <si>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</si>
  <si>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</si>
  <si>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</si>
  <si>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</si>
  <si>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</si>
  <si>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</si>
  <si>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</si>
  <si>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</si>
  <si>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</si>
  <si>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</si>
  <si>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</si>
  <si>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</si>
  <si>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</si>
  <si>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</si>
  <si>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</si>
  <si>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</si>
  <si>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</si>
  <si>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</si>
  <si>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</si>
  <si>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</si>
  <si>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</si>
  <si>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721 - Zdravotechnika - vnitřní kanalizace</t>
  </si>
  <si>
    <t xml:space="preserve">    741 - Elektroinstalace - silnoproud</t>
  </si>
  <si>
    <t xml:space="preserve">    766 - Konstrukce truhlářské</t>
  </si>
  <si>
    <t xml:space="preserve">    776 - Podlahy povlakové</t>
  </si>
  <si>
    <t xml:space="preserve">    783 - Dokončovací práce - nátěry</t>
  </si>
  <si>
    <t xml:space="preserve">    784 - Dokončovací práce - malby a tapety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</si>
  <si>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</si>
  <si>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</si>
  <si>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</si>
  <si>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</si>
  <si>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</si>
  <si>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</si>
  <si>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</si>
  <si>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</si>
  <si>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</si>
  <si>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</si>
  <si>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</si>
  <si>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</si>
  <si>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</si>
  <si>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</si>
  <si>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</si>
  <si>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</si>
  <si>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</si>
  <si>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</si>
  <si>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</si>
  <si>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</si>
  <si>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611131121</t>
  </si>
  <si>
    <t>Podkladní a spojovací vrstva vnitřních omítaných ploch penetrace disperzní nanášená ručně stropů</t>
  </si>
  <si>
    <t>m2</t>
  </si>
  <si>
    <t>CS ÚRS 2026 01</t>
  </si>
  <si>
    <t>4</t>
  </si>
  <si>
    <t>-1825164275</t>
  </si>
  <si>
    <t>Online PSC</t>
  </si>
  <si>
    <t>https://podminky.urs.cz/item/CS_URS_2026_01/611131121</t>
  </si>
  <si>
    <t>VV</t>
  </si>
  <si>
    <t>Pod perlinku s lepidlem</t>
  </si>
  <si>
    <t>11,9*7,145</t>
  </si>
  <si>
    <t>-(0,42*0,24)*2</t>
  </si>
  <si>
    <t>-0,9*0,26</t>
  </si>
  <si>
    <t>0,98*0,24</t>
  </si>
  <si>
    <t>-(0,4*0,24)*2</t>
  </si>
  <si>
    <t>Mezisoučet</t>
  </si>
  <si>
    <t>3</t>
  </si>
  <si>
    <t>Pod štuk</t>
  </si>
  <si>
    <t>84,633</t>
  </si>
  <si>
    <t>Součet</t>
  </si>
  <si>
    <t>611142001</t>
  </si>
  <si>
    <t>Potažení vnitřních ploch pletivem v ploše nebo pruzích, na plném podkladu sklovláknitým vtlačením do tmelu stropů</t>
  </si>
  <si>
    <t>-540808088</t>
  </si>
  <si>
    <t>https://podminky.urs.cz/item/CS_URS_2026_01/611142001</t>
  </si>
  <si>
    <t>611321131</t>
  </si>
  <si>
    <t>Potažení vnitřních ploch vápenocementovým štukem tloušťky do 3 mm vodorovných konstrukcí stropů rovných</t>
  </si>
  <si>
    <t>1863598190</t>
  </si>
  <si>
    <t>https://podminky.urs.cz/item/CS_URS_2026_01/611321131</t>
  </si>
  <si>
    <t>612131121</t>
  </si>
  <si>
    <t>Podkladní a spojovací vrstva vnitřních omítaných ploch penetrace disperzní nanášená ručně stěn</t>
  </si>
  <si>
    <t>-1801539478</t>
  </si>
  <si>
    <t>https://podminky.urs.cz/item/CS_URS_2026_01/612131121</t>
  </si>
  <si>
    <t>(11,9+11,9+7,145+7,145+0,24*8)*3,26</t>
  </si>
  <si>
    <t>-(1*2)*2</t>
  </si>
  <si>
    <t>-(2,33*1,57)*4</t>
  </si>
  <si>
    <t>((2,365+2,33+2,33)*0,15)*4</t>
  </si>
  <si>
    <t>-(1,78+0,24+0,24+0,9+0,42)*1,5</t>
  </si>
  <si>
    <t>110,646</t>
  </si>
  <si>
    <t>5</t>
  </si>
  <si>
    <t>612142001</t>
  </si>
  <si>
    <t>Potažení vnitřních ploch pletivem v ploše nebo pruzích, na plném podkladu sklovláknitým vtlačením do tmelu stěn</t>
  </si>
  <si>
    <t>1042851672</t>
  </si>
  <si>
    <t>https://podminky.urs.cz/item/CS_URS_2026_01/612142001</t>
  </si>
  <si>
    <t>612321131</t>
  </si>
  <si>
    <t>Potažení vnitřních ploch vápenocementovým štukem tloušťky do 3 mm svislých konstrukcí stěn</t>
  </si>
  <si>
    <t>-2072989122</t>
  </si>
  <si>
    <t>https://podminky.urs.cz/item/CS_URS_2026_01/612321131</t>
  </si>
  <si>
    <t>7</t>
  </si>
  <si>
    <t>632451105/R</t>
  </si>
  <si>
    <t>Potěr cementový samonivelační ze suchých směsí tloušťky přes 10 do 15 mm vč. podkladní penetrace</t>
  </si>
  <si>
    <t>685570346</t>
  </si>
  <si>
    <t>1*0,18</t>
  </si>
  <si>
    <t>9</t>
  </si>
  <si>
    <t>Ostatní konstrukce a práce, bourání</t>
  </si>
  <si>
    <t>8</t>
  </si>
  <si>
    <t>009-x3</t>
  </si>
  <si>
    <t xml:space="preserve">Demontáž vybavení třídy vč. likvidace odpadu </t>
  </si>
  <si>
    <t>soubor</t>
  </si>
  <si>
    <t>-68589107</t>
  </si>
  <si>
    <t>009-x4</t>
  </si>
  <si>
    <t>Demontáž tabule, uschování, zpětná montáž včetně potřebné úpravy/opravy</t>
  </si>
  <si>
    <t>1235260844</t>
  </si>
  <si>
    <t>10</t>
  </si>
  <si>
    <t>009-x1</t>
  </si>
  <si>
    <t>Demontáž dřevěného učitelského stupínku vel. 5080x2580mm vč. likvidace</t>
  </si>
  <si>
    <t>-1697358227</t>
  </si>
  <si>
    <t>11</t>
  </si>
  <si>
    <t>965046111</t>
  </si>
  <si>
    <t>Broušení stávajících betonových podlah úběr do 3 mm</t>
  </si>
  <si>
    <t>-161169932</t>
  </si>
  <si>
    <t>https://podminky.urs.cz/item/CS_URS_2026_01/965046111</t>
  </si>
  <si>
    <t>965046119</t>
  </si>
  <si>
    <t>Broušení stávajících betonových podlah Příplatek k ceně za každý další 1 mm úběru</t>
  </si>
  <si>
    <t>115410591</t>
  </si>
  <si>
    <t>https://podminky.urs.cz/item/CS_URS_2026_01/965046119</t>
  </si>
  <si>
    <t>84,813*2</t>
  </si>
  <si>
    <t>13</t>
  </si>
  <si>
    <t>952902611</t>
  </si>
  <si>
    <t>Čištění budov při provádění oprav a udržovacích prací vysátím prachu z ostatních ploch</t>
  </si>
  <si>
    <t>187972438</t>
  </si>
  <si>
    <t>https://podminky.urs.cz/item/CS_URS_2026_01/952902611</t>
  </si>
  <si>
    <t>14</t>
  </si>
  <si>
    <t>009-x2</t>
  </si>
  <si>
    <t>D+M+PH Úprava uchycení sloupků tabule ve spodní části + podezdívka/podepření sloupků (po demontáži stupínku budou sloupky krátké)</t>
  </si>
  <si>
    <t>-2014139874</t>
  </si>
  <si>
    <t>15</t>
  </si>
  <si>
    <t>949101111</t>
  </si>
  <si>
    <t>Lešení pomocné pracovní pro objekty pozemních staveb pro zatížení do 150 kg/m2, o výšce lešeňové podlahy do 1,9 m</t>
  </si>
  <si>
    <t>249316943</t>
  </si>
  <si>
    <t>https://podminky.urs.cz/item/CS_URS_2026_01/949101111</t>
  </si>
  <si>
    <t>16</t>
  </si>
  <si>
    <t>952901111</t>
  </si>
  <si>
    <t>Vyčištění budov nebo objektů před předáním do užívání budov bytové nebo občanské výstavby, světlé výšky podlaží do 4 m</t>
  </si>
  <si>
    <t>795112367</t>
  </si>
  <si>
    <t>https://podminky.urs.cz/item/CS_URS_2026_01/952901111</t>
  </si>
  <si>
    <t>997</t>
  </si>
  <si>
    <t>Přesun sutě</t>
  </si>
  <si>
    <t>17</t>
  </si>
  <si>
    <t>997002611</t>
  </si>
  <si>
    <t>Nakládání suti a vybouraných hmot na dopravní prostředek pro vodorovné přemístění</t>
  </si>
  <si>
    <t>t</t>
  </si>
  <si>
    <t>1395616366</t>
  </si>
  <si>
    <t>https://podminky.urs.cz/item/CS_URS_2026_01/997002611</t>
  </si>
  <si>
    <t>18</t>
  </si>
  <si>
    <t>997013213</t>
  </si>
  <si>
    <t>Vnitrostaveništní doprava suti a vybouraných hmot vodorovně do 50 m svisle ručně pro budovy a haly výšky přes 9 do 12 m</t>
  </si>
  <si>
    <t>1699559440</t>
  </si>
  <si>
    <t>https://podminky.urs.cz/item/CS_URS_2026_01/997013213</t>
  </si>
  <si>
    <t>19</t>
  </si>
  <si>
    <t>997013501</t>
  </si>
  <si>
    <t>Odvoz suti a vybouraných hmot na skládku nebo meziskládku se složením, na vzdálenost do 1 km</t>
  </si>
  <si>
    <t>1414026437</t>
  </si>
  <si>
    <t>https://podminky.urs.cz/item/CS_URS_2026_01/997013501</t>
  </si>
  <si>
    <t>20</t>
  </si>
  <si>
    <t>997013509</t>
  </si>
  <si>
    <t>Odvoz suti a vybouraných hmot na skládku nebo meziskládku se složením, na vzdálenost Příplatek k ceně za každý další i započatý 1 km přes 1 km</t>
  </si>
  <si>
    <t>-139926506</t>
  </si>
  <si>
    <t>https://podminky.urs.cz/item/CS_URS_2026_01/997013509</t>
  </si>
  <si>
    <t>0,31*9</t>
  </si>
  <si>
    <t>997013631</t>
  </si>
  <si>
    <t>Poplatek za uložení stavebního odpadu na skládce (skládkovné) směsného stavebního a demoličního zatříděného do Katalogu odpadů pod kódem 17 09 04</t>
  </si>
  <si>
    <t>817514098</t>
  </si>
  <si>
    <t>https://podminky.urs.cz/item/CS_URS_2026_01/997013631</t>
  </si>
  <si>
    <t>998</t>
  </si>
  <si>
    <t>Přesun hmot</t>
  </si>
  <si>
    <t>22</t>
  </si>
  <si>
    <t>998018002</t>
  </si>
  <si>
    <t>Přesun hmot pro budovy občanské výstavby, bydlení, výrobu a služby ruční - bez užití mechanizace vodorovná dopravní vzdálenost do 100 m pro budovy s jakoukoliv nosnou konstrukcí výšky přes 6 do 12 m</t>
  </si>
  <si>
    <t>-1307954621</t>
  </si>
  <si>
    <t>https://podminky.urs.cz/item/CS_URS_2026_01/998018002</t>
  </si>
  <si>
    <t>PSV</t>
  </si>
  <si>
    <t>Práce a dodávky PSV</t>
  </si>
  <si>
    <t>721</t>
  </si>
  <si>
    <t>Zdravotechnika - vnitřní kanalizace</t>
  </si>
  <si>
    <t>23</t>
  </si>
  <si>
    <t>721-x1</t>
  </si>
  <si>
    <t>Demontáž rozvodu vody a kanalizace ke katedře, likvidace odpadu, zaslepení vývodů</t>
  </si>
  <si>
    <t>1980163870</t>
  </si>
  <si>
    <t>24</t>
  </si>
  <si>
    <t>998721202/R</t>
  </si>
  <si>
    <t>Přesun hmot pro zdravotechniku stanovený procentní sazbou (%) z ceny vodorovná dopravní vzdálenost do 50 m v objektech výšky přes 6 do 12 m</t>
  </si>
  <si>
    <t>%</t>
  </si>
  <si>
    <t>1292277937</t>
  </si>
  <si>
    <t>741</t>
  </si>
  <si>
    <t>Elektroinstalace - silnoproud</t>
  </si>
  <si>
    <t>25</t>
  </si>
  <si>
    <t>741-x1</t>
  </si>
  <si>
    <t xml:space="preserve">Potřebná manipulace s koncovými elektroinstalačními prvky při provádění prací - demontáž svítidel/zásuvek/vypínačů apod., uschování, zpětná montáž/úprava/výměna po dokončení prací </t>
  </si>
  <si>
    <t>232455936</t>
  </si>
  <si>
    <t>26</t>
  </si>
  <si>
    <t>741-x2</t>
  </si>
  <si>
    <t>Nová elektroinstalace pro katedru - 4x jednozásuvka, 2x datová zásuvka, kabeláž, apod..</t>
  </si>
  <si>
    <t>-530197342</t>
  </si>
  <si>
    <t>27</t>
  </si>
  <si>
    <t>998741202</t>
  </si>
  <si>
    <t>Přesun hmot pro silnoproud stanovený procentní sazbou (%) z ceny vodorovná dopravní vzdálenost do 50 m v objektech výšky přes 6 do 12 m</t>
  </si>
  <si>
    <t>617286691</t>
  </si>
  <si>
    <t>https://podminky.urs.cz/item/CS_URS_2026_01/998741202</t>
  </si>
  <si>
    <t>766</t>
  </si>
  <si>
    <t>Konstrukce truhlářské</t>
  </si>
  <si>
    <t>28</t>
  </si>
  <si>
    <t>766691914</t>
  </si>
  <si>
    <t>Ostatní práce vyvěšení nebo zavěšení křídel dřevěných dveřních, plochy do 2 m2</t>
  </si>
  <si>
    <t>kus</t>
  </si>
  <si>
    <t>1964889870</t>
  </si>
  <si>
    <t>https://podminky.urs.cz/item/CS_URS_2026_01/766691914</t>
  </si>
  <si>
    <t>29</t>
  </si>
  <si>
    <t>766491851</t>
  </si>
  <si>
    <t>Demontáž ostatních truhlářských konstrukcí prahů dveří jednokřídlových</t>
  </si>
  <si>
    <t>-13766629</t>
  </si>
  <si>
    <t>https://podminky.urs.cz/item/CS_URS_2026_01/766491851</t>
  </si>
  <si>
    <t>30</t>
  </si>
  <si>
    <t>766660002</t>
  </si>
  <si>
    <t>Montáž dveřních křídel dřevěných nebo plastových otevíravých do ocelové zárubně povrchově upravených jednokřídlových, šířky přes 800 mm</t>
  </si>
  <si>
    <t>1485016425</t>
  </si>
  <si>
    <t>https://podminky.urs.cz/item/CS_URS_2026_01/766660002</t>
  </si>
  <si>
    <t>31</t>
  </si>
  <si>
    <t>M</t>
  </si>
  <si>
    <t>61162087</t>
  </si>
  <si>
    <t>dveře jednokřídlé dřevotřískové povrch laminátový plné 900x1970-2100mm - výběr dle investora</t>
  </si>
  <si>
    <t>32</t>
  </si>
  <si>
    <t>-305344481</t>
  </si>
  <si>
    <t>766660728</t>
  </si>
  <si>
    <t>Montáž dveřních doplňků dveřního kování interiérového zámku</t>
  </si>
  <si>
    <t>-1630372376</t>
  </si>
  <si>
    <t>https://podminky.urs.cz/item/CS_URS_2026_01/766660728</t>
  </si>
  <si>
    <t>33</t>
  </si>
  <si>
    <t>54964102/R</t>
  </si>
  <si>
    <t>vložka cylindrická + 4ks klíčů</t>
  </si>
  <si>
    <t>-686915663</t>
  </si>
  <si>
    <t>34</t>
  </si>
  <si>
    <t>766660729</t>
  </si>
  <si>
    <t>Montáž dveřních doplňků dveřního kování interiérového štítku s klikou</t>
  </si>
  <si>
    <t>-255974608</t>
  </si>
  <si>
    <t>https://podminky.urs.cz/item/CS_URS_2026_01/766660729</t>
  </si>
  <si>
    <t>35</t>
  </si>
  <si>
    <t>54914123</t>
  </si>
  <si>
    <t>kování rozetové klika/klika - výběr dle investora</t>
  </si>
  <si>
    <t>1274902902</t>
  </si>
  <si>
    <t>36</t>
  </si>
  <si>
    <t>766-x1</t>
  </si>
  <si>
    <t>D+M Dveřní madlo nerez pro vchodové dveře do třídy</t>
  </si>
  <si>
    <t>-1834656473</t>
  </si>
  <si>
    <t>37</t>
  </si>
  <si>
    <t>998766202</t>
  </si>
  <si>
    <t>Přesun hmot pro konstrukce truhlářské stanovený procentní sazbou (%) z ceny vodorovná dopravní vzdálenost do 50 m v objektech výšky přes 6 do 12 m</t>
  </si>
  <si>
    <t>-1827287271</t>
  </si>
  <si>
    <t>https://podminky.urs.cz/item/CS_URS_2026_01/998766202</t>
  </si>
  <si>
    <t>776</t>
  </si>
  <si>
    <t>Podlahy povlakové</t>
  </si>
  <si>
    <t>38</t>
  </si>
  <si>
    <t>776201811</t>
  </si>
  <si>
    <t>Demontáž povlakových podlahovin lepených ručně bez podložky</t>
  </si>
  <si>
    <t>-1131771394</t>
  </si>
  <si>
    <t>https://podminky.urs.cz/item/CS_URS_2026_01/776201811</t>
  </si>
  <si>
    <t>39</t>
  </si>
  <si>
    <t>776430811</t>
  </si>
  <si>
    <t>Demontáž soklíků nebo lišt hran schodišťových</t>
  </si>
  <si>
    <t>m</t>
  </si>
  <si>
    <t>-1059776561</t>
  </si>
  <si>
    <t>https://podminky.urs.cz/item/CS_URS_2026_01/776430811</t>
  </si>
  <si>
    <t>5,08+2,58+2,58</t>
  </si>
  <si>
    <t>40</t>
  </si>
  <si>
    <t>776111311</t>
  </si>
  <si>
    <t>Příprava podkladu vysátí podlah</t>
  </si>
  <si>
    <t>1763236998</t>
  </si>
  <si>
    <t>https://podminky.urs.cz/item/CS_URS_2026_01/776111311</t>
  </si>
  <si>
    <t>41</t>
  </si>
  <si>
    <t>776121112</t>
  </si>
  <si>
    <t>Příprava podkladu penetrace vodou ředitelná podlah</t>
  </si>
  <si>
    <t>-1758314120</t>
  </si>
  <si>
    <t>https://podminky.urs.cz/item/CS_URS_2026_01/776121112</t>
  </si>
  <si>
    <t>42</t>
  </si>
  <si>
    <t>776221111</t>
  </si>
  <si>
    <t>Montáž podlahovin z PVC lepením standardním lepidlem z pásů standardních</t>
  </si>
  <si>
    <t>-618898013</t>
  </si>
  <si>
    <t>https://podminky.urs.cz/item/CS_URS_2026_01/776221111</t>
  </si>
  <si>
    <t>43</t>
  </si>
  <si>
    <t>28412285/R</t>
  </si>
  <si>
    <t>krytina podlahová heterogenní PVC, třída zátěže 34-43, tloušťka min. 2,5mm, nášlapná vrstva min. 0,7mm, bez ftalátů, třída hořlavosti bfl-s1</t>
  </si>
  <si>
    <t>1677882888</t>
  </si>
  <si>
    <t>84,813*1,1 'Přepočtené koeficientem množství</t>
  </si>
  <si>
    <t>44</t>
  </si>
  <si>
    <t>776411111</t>
  </si>
  <si>
    <t>Montáž soklíků lepením obvodových, výšky do 80 mm</t>
  </si>
  <si>
    <t>1972170</t>
  </si>
  <si>
    <t>https://podminky.urs.cz/item/CS_URS_2026_01/776411111</t>
  </si>
  <si>
    <t>11,9+11,9+7,145+7,145+0,24*8-1-1</t>
  </si>
  <si>
    <t>45</t>
  </si>
  <si>
    <t>28411004</t>
  </si>
  <si>
    <t>lišta soklová PVC samolepící 30x30mm</t>
  </si>
  <si>
    <t>-1856344587</t>
  </si>
  <si>
    <t>38,01*1,05 'Přepočtené koeficientem množství</t>
  </si>
  <si>
    <t>46</t>
  </si>
  <si>
    <t>776421312</t>
  </si>
  <si>
    <t>Montáž lišt přechodových šroubovaných</t>
  </si>
  <si>
    <t>2073624310</t>
  </si>
  <si>
    <t>https://podminky.urs.cz/item/CS_URS_2026_01/776421312</t>
  </si>
  <si>
    <t>0,9+0,9</t>
  </si>
  <si>
    <t>47</t>
  </si>
  <si>
    <t>55343120</t>
  </si>
  <si>
    <t>profil přechodový Al vrtaný - výběr dle investora</t>
  </si>
  <si>
    <t>-1666497494</t>
  </si>
  <si>
    <t>1,8*1,08 'Přepočtené koeficientem množství</t>
  </si>
  <si>
    <t>48</t>
  </si>
  <si>
    <t>998776202</t>
  </si>
  <si>
    <t>Přesun hmot pro podlahy povlakové stanovený procentní sazbou (%) z ceny vodorovná dopravní vzdálenost do 50 m v objektech výšky přes 6 do 12 m</t>
  </si>
  <si>
    <t>-1212973692</t>
  </si>
  <si>
    <t>https://podminky.urs.cz/item/CS_URS_2026_01/998776202</t>
  </si>
  <si>
    <t>783</t>
  </si>
  <si>
    <t>Dokončovací práce - nátěry</t>
  </si>
  <si>
    <t>49</t>
  </si>
  <si>
    <t>783306801</t>
  </si>
  <si>
    <t>Odstranění nátěrů ze zámečnických konstrukcí obroušením</t>
  </si>
  <si>
    <t>-2055617585</t>
  </si>
  <si>
    <t>https://podminky.urs.cz/item/CS_URS_2026_01/783306801</t>
  </si>
  <si>
    <t>Zárubně</t>
  </si>
  <si>
    <t>((0,9+2+2)*0,3)*2</t>
  </si>
  <si>
    <t>50</t>
  </si>
  <si>
    <t>783315103</t>
  </si>
  <si>
    <t>Mezinátěr zámečnických konstrukcí jednonásobný syntetický samozákladující</t>
  </si>
  <si>
    <t>-1343918502</t>
  </si>
  <si>
    <t>https://podminky.urs.cz/item/CS_URS_2026_01/783315103</t>
  </si>
  <si>
    <t>51</t>
  </si>
  <si>
    <t>783317101</t>
  </si>
  <si>
    <t>Krycí nátěr (email) zámečnických konstrukcí jednonásobný syntetický standardní</t>
  </si>
  <si>
    <t>-954672321</t>
  </si>
  <si>
    <t>https://podminky.urs.cz/item/CS_URS_2026_01/783317101</t>
  </si>
  <si>
    <t>52</t>
  </si>
  <si>
    <t>783806805</t>
  </si>
  <si>
    <t>Odstranění nátěrů z omítek opálením s obroušením</t>
  </si>
  <si>
    <t>1214697263</t>
  </si>
  <si>
    <t>https://podminky.urs.cz/item/CS_URS_2026_01/783806805</t>
  </si>
  <si>
    <t>(11,9+11,9+7,145+7,145+0,24*8-1-1-1,78-0,24-0,24-0,9-0,42)*1,5</t>
  </si>
  <si>
    <t>-(2,36*0,76)*4</t>
  </si>
  <si>
    <t>53</t>
  </si>
  <si>
    <t>783-x1</t>
  </si>
  <si>
    <t>D+M+PH Dvojnásobný olejový nátěr stěn - odstín dle investora</t>
  </si>
  <si>
    <t>-121695509</t>
  </si>
  <si>
    <t>54</t>
  </si>
  <si>
    <t>783-x2</t>
  </si>
  <si>
    <t>Renovace radiátorů vel. 1800x600mm vč. připojovacího potrubí - obroušení, 2x nátěr</t>
  </si>
  <si>
    <t>-1861798469</t>
  </si>
  <si>
    <t>784</t>
  </si>
  <si>
    <t>Dokončovací práce - malby a tapety</t>
  </si>
  <si>
    <t>55</t>
  </si>
  <si>
    <t>784121001</t>
  </si>
  <si>
    <t>Oškrabání malby v místnostech výšky do 3,80 m</t>
  </si>
  <si>
    <t>783937299</t>
  </si>
  <si>
    <t>https://podminky.urs.cz/item/CS_URS_2026_01/784121001</t>
  </si>
  <si>
    <t>Strop</t>
  </si>
  <si>
    <t>Stěny</t>
  </si>
  <si>
    <t>(11,9+11,9+7,145+7,145+0,24*8)*1,76</t>
  </si>
  <si>
    <t>-(1*0,5)*2</t>
  </si>
  <si>
    <t>56</t>
  </si>
  <si>
    <t>784181121</t>
  </si>
  <si>
    <t>Penetrace podkladu jednonásobná hloubková akrylátová bezbarvá v místnostech výšky do 3,80 m</t>
  </si>
  <si>
    <t>82856512</t>
  </si>
  <si>
    <t>https://podminky.urs.cz/item/CS_URS_2026_01/784181121</t>
  </si>
  <si>
    <t>57</t>
  </si>
  <si>
    <t>784211101</t>
  </si>
  <si>
    <t>Malby z malířských směsí oděruvzdorných za mokra dvojnásobné, bílé za mokra oděruvzdorné výborně v místnostech výšky do 3,80 m</t>
  </si>
  <si>
    <t>1238060209</t>
  </si>
  <si>
    <t>https://podminky.urs.cz/item/CS_URS_2026_01/784211101</t>
  </si>
  <si>
    <t>58</t>
  </si>
  <si>
    <t>784211151</t>
  </si>
  <si>
    <t>Malby z malířských směsí oděruvzdorných za mokra Příplatek k cenám dvojnásobných maleb za provádění barevné malby tónované tónovacími přípravky - odstín dle investora</t>
  </si>
  <si>
    <t>-760444336</t>
  </si>
  <si>
    <t>https://podminky.urs.cz/item/CS_URS_2026_01/784211151</t>
  </si>
  <si>
    <t>59,001</t>
  </si>
  <si>
    <t>VRN</t>
  </si>
  <si>
    <t>Vedlejší rozpočtové náklady</t>
  </si>
  <si>
    <t>59</t>
  </si>
  <si>
    <t>VRN-x1</t>
  </si>
  <si>
    <t>Vedlejší rozpočtové náklady - např. průběžný úklid chodeb školy (po znečištění stavbou), vzorkování, apod...</t>
  </si>
  <si>
    <t>-115929759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</si>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</sst>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9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vertical="top"/>
    </xf>
    <xf numFmtId="0" fontId="48" fillId="0" borderId="1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horizontal="center" vertical="center"/>
    </xf>
    <xf numFmtId="49" fontId="48" fillId="0" borderId="1" xfId="0" applyNumberFormat="1" applyFont="1" applyBorder="1" applyAlignment="1" applyProtection="1">
      <alignment horizontal="left" vertical="center"/>
    </xf>
    <xf numFmtId="0" fontId="47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  <xf numFmtId="0" fontId="41" fillId="0" borderId="1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wrapText="1"/>
    </xf>
    <xf numFmtId="0" fontId="39" fillId="0" borderId="1" xfId="0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/>
    </xf>
    <xf numFmtId="0" fontId="40" fillId="0" borderId="29" xfId="0" applyFont="1" applyBorder="1" applyAlignment="1">
      <alignment horizontal="left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965046119" TargetMode="External"/><Relationship Id="rId13" Type="http://schemas.openxmlformats.org/officeDocument/2006/relationships/hyperlink" Target="https://podminky.urs.cz/item/CS_URS_2026_01/997013213" TargetMode="External"/><Relationship Id="rId18" Type="http://schemas.openxmlformats.org/officeDocument/2006/relationships/hyperlink" Target="https://podminky.urs.cz/item/CS_URS_2026_01/998741202" TargetMode="External"/><Relationship Id="rId26" Type="http://schemas.openxmlformats.org/officeDocument/2006/relationships/hyperlink" Target="https://podminky.urs.cz/item/CS_URS_2026_01/776430811" TargetMode="External"/><Relationship Id="rId39" Type="http://schemas.openxmlformats.org/officeDocument/2006/relationships/hyperlink" Target="https://podminky.urs.cz/item/CS_URS_2026_01/784211101" TargetMode="External"/><Relationship Id="rId3" Type="http://schemas.openxmlformats.org/officeDocument/2006/relationships/hyperlink" Target="https://podminky.urs.cz/item/CS_URS_2026_01/611321131" TargetMode="External"/><Relationship Id="rId21" Type="http://schemas.openxmlformats.org/officeDocument/2006/relationships/hyperlink" Target="https://podminky.urs.cz/item/CS_URS_2026_01/766660002" TargetMode="External"/><Relationship Id="rId34" Type="http://schemas.openxmlformats.org/officeDocument/2006/relationships/hyperlink" Target="https://podminky.urs.cz/item/CS_URS_2026_01/783315103" TargetMode="External"/><Relationship Id="rId7" Type="http://schemas.openxmlformats.org/officeDocument/2006/relationships/hyperlink" Target="https://podminky.urs.cz/item/CS_URS_2026_01/965046111" TargetMode="External"/><Relationship Id="rId12" Type="http://schemas.openxmlformats.org/officeDocument/2006/relationships/hyperlink" Target="https://podminky.urs.cz/item/CS_URS_2026_01/997002611" TargetMode="External"/><Relationship Id="rId17" Type="http://schemas.openxmlformats.org/officeDocument/2006/relationships/hyperlink" Target="https://podminky.urs.cz/item/CS_URS_2026_01/998018002" TargetMode="External"/><Relationship Id="rId25" Type="http://schemas.openxmlformats.org/officeDocument/2006/relationships/hyperlink" Target="https://podminky.urs.cz/item/CS_URS_2026_01/776201811" TargetMode="External"/><Relationship Id="rId33" Type="http://schemas.openxmlformats.org/officeDocument/2006/relationships/hyperlink" Target="https://podminky.urs.cz/item/CS_URS_2026_01/783306801" TargetMode="External"/><Relationship Id="rId38" Type="http://schemas.openxmlformats.org/officeDocument/2006/relationships/hyperlink" Target="https://podminky.urs.cz/item/CS_URS_2026_01/784181121" TargetMode="External"/><Relationship Id="rId2" Type="http://schemas.openxmlformats.org/officeDocument/2006/relationships/hyperlink" Target="https://podminky.urs.cz/item/CS_URS_2026_01/611142001" TargetMode="External"/><Relationship Id="rId16" Type="http://schemas.openxmlformats.org/officeDocument/2006/relationships/hyperlink" Target="https://podminky.urs.cz/item/CS_URS_2026_01/997013631" TargetMode="External"/><Relationship Id="rId20" Type="http://schemas.openxmlformats.org/officeDocument/2006/relationships/hyperlink" Target="https://podminky.urs.cz/item/CS_URS_2026_01/766491851" TargetMode="External"/><Relationship Id="rId29" Type="http://schemas.openxmlformats.org/officeDocument/2006/relationships/hyperlink" Target="https://podminky.urs.cz/item/CS_URS_2026_01/776221111" TargetMode="External"/><Relationship Id="rId41" Type="http://schemas.openxmlformats.org/officeDocument/2006/relationships/drawing" Target="../drawings/drawing2.xml"/><Relationship Id="rId1" Type="http://schemas.openxmlformats.org/officeDocument/2006/relationships/hyperlink" Target="https://podminky.urs.cz/item/CS_URS_2026_01/611131121" TargetMode="External"/><Relationship Id="rId6" Type="http://schemas.openxmlformats.org/officeDocument/2006/relationships/hyperlink" Target="https://podminky.urs.cz/item/CS_URS_2026_01/612321131" TargetMode="External"/><Relationship Id="rId11" Type="http://schemas.openxmlformats.org/officeDocument/2006/relationships/hyperlink" Target="https://podminky.urs.cz/item/CS_URS_2026_01/952901111" TargetMode="External"/><Relationship Id="rId24" Type="http://schemas.openxmlformats.org/officeDocument/2006/relationships/hyperlink" Target="https://podminky.urs.cz/item/CS_URS_2026_01/998766202" TargetMode="External"/><Relationship Id="rId32" Type="http://schemas.openxmlformats.org/officeDocument/2006/relationships/hyperlink" Target="https://podminky.urs.cz/item/CS_URS_2026_01/998776202" TargetMode="External"/><Relationship Id="rId37" Type="http://schemas.openxmlformats.org/officeDocument/2006/relationships/hyperlink" Target="https://podminky.urs.cz/item/CS_URS_2026_01/784121001" TargetMode="External"/><Relationship Id="rId40" Type="http://schemas.openxmlformats.org/officeDocument/2006/relationships/hyperlink" Target="https://podminky.urs.cz/item/CS_URS_2026_01/784211151" TargetMode="External"/><Relationship Id="rId5" Type="http://schemas.openxmlformats.org/officeDocument/2006/relationships/hyperlink" Target="https://podminky.urs.cz/item/CS_URS_2026_01/612142001" TargetMode="External"/><Relationship Id="rId15" Type="http://schemas.openxmlformats.org/officeDocument/2006/relationships/hyperlink" Target="https://podminky.urs.cz/item/CS_URS_2026_01/997013509" TargetMode="External"/><Relationship Id="rId23" Type="http://schemas.openxmlformats.org/officeDocument/2006/relationships/hyperlink" Target="https://podminky.urs.cz/item/CS_URS_2026_01/766660729" TargetMode="External"/><Relationship Id="rId28" Type="http://schemas.openxmlformats.org/officeDocument/2006/relationships/hyperlink" Target="https://podminky.urs.cz/item/CS_URS_2026_01/776121112" TargetMode="External"/><Relationship Id="rId36" Type="http://schemas.openxmlformats.org/officeDocument/2006/relationships/hyperlink" Target="https://podminky.urs.cz/item/CS_URS_2026_01/783806805" TargetMode="External"/><Relationship Id="rId10" Type="http://schemas.openxmlformats.org/officeDocument/2006/relationships/hyperlink" Target="https://podminky.urs.cz/item/CS_URS_2026_01/949101111" TargetMode="External"/><Relationship Id="rId19" Type="http://schemas.openxmlformats.org/officeDocument/2006/relationships/hyperlink" Target="https://podminky.urs.cz/item/CS_URS_2026_01/766691914" TargetMode="External"/><Relationship Id="rId31" Type="http://schemas.openxmlformats.org/officeDocument/2006/relationships/hyperlink" Target="https://podminky.urs.cz/item/CS_URS_2026_01/776421312" TargetMode="External"/><Relationship Id="rId4" Type="http://schemas.openxmlformats.org/officeDocument/2006/relationships/hyperlink" Target="https://podminky.urs.cz/item/CS_URS_2026_01/612131121" TargetMode="External"/><Relationship Id="rId9" Type="http://schemas.openxmlformats.org/officeDocument/2006/relationships/hyperlink" Target="https://podminky.urs.cz/item/CS_URS_2026_01/952902611" TargetMode="External"/><Relationship Id="rId14" Type="http://schemas.openxmlformats.org/officeDocument/2006/relationships/hyperlink" Target="https://podminky.urs.cz/item/CS_URS_2026_01/997013501" TargetMode="External"/><Relationship Id="rId22" Type="http://schemas.openxmlformats.org/officeDocument/2006/relationships/hyperlink" Target="https://podminky.urs.cz/item/CS_URS_2026_01/766660728" TargetMode="External"/><Relationship Id="rId27" Type="http://schemas.openxmlformats.org/officeDocument/2006/relationships/hyperlink" Target="https://podminky.urs.cz/item/CS_URS_2026_01/776111311" TargetMode="External"/><Relationship Id="rId30" Type="http://schemas.openxmlformats.org/officeDocument/2006/relationships/hyperlink" Target="https://podminky.urs.cz/item/CS_URS_2026_01/776411111" TargetMode="External"/><Relationship Id="rId35" Type="http://schemas.openxmlformats.org/officeDocument/2006/relationships/hyperlink" Target="https://podminky.urs.cz/item/CS_URS_2026_01/78331710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7"/>
  <sheetViews>
    <sheetView showGridLines="0" tabSelected="1" workbookViewId="0">
      <selection activeCell="B1" sqref="B1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pans="1:74" s="1" customFormat="1" ht="36.950000000000003" customHeight="1">
      <c r="AR2" s="375"/>
      <c r="AS2" s="375"/>
      <c r="AT2" s="375"/>
      <c r="AU2" s="375"/>
      <c r="AV2" s="375"/>
      <c r="AW2" s="375"/>
      <c r="AX2" s="375"/>
      <c r="AY2" s="375"/>
      <c r="AZ2" s="375"/>
      <c r="BA2" s="375"/>
      <c r="BB2" s="375"/>
      <c r="BC2" s="375"/>
      <c r="BD2" s="375"/>
      <c r="BE2" s="375"/>
      <c r="BS2" s="20" t="s">
        <v>6</v>
      </c>
      <c r="BT2" s="20" t="s">
        <v>7</v>
      </c>
    </row>
    <row r="3" spans="1:74" s="1" customFormat="1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pans="1:74" s="1" customFormat="1" ht="24.95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pans="1:74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39" t="s">
        <v>14</v>
      </c>
      <c r="L5" s="340"/>
      <c r="M5" s="340"/>
      <c r="N5" s="340"/>
      <c r="O5" s="340"/>
      <c r="P5" s="340"/>
      <c r="Q5" s="340"/>
      <c r="R5" s="340"/>
      <c r="S5" s="340"/>
      <c r="T5" s="340"/>
      <c r="U5" s="340"/>
      <c r="V5" s="340"/>
      <c r="W5" s="340"/>
      <c r="X5" s="340"/>
      <c r="Y5" s="340"/>
      <c r="Z5" s="340"/>
      <c r="AA5" s="340"/>
      <c r="AB5" s="340"/>
      <c r="AC5" s="340"/>
      <c r="AD5" s="340"/>
      <c r="AE5" s="340"/>
      <c r="AF5" s="340"/>
      <c r="AG5" s="340"/>
      <c r="AH5" s="340"/>
      <c r="AI5" s="340"/>
      <c r="AJ5" s="340"/>
      <c r="AK5" s="340"/>
      <c r="AL5" s="340"/>
      <c r="AM5" s="340"/>
      <c r="AN5" s="340"/>
      <c r="AO5" s="340"/>
      <c r="AP5" s="25"/>
      <c r="AQ5" s="25"/>
      <c r="AR5" s="23"/>
      <c r="BE5" s="336" t="s">
        <v>15</v>
      </c>
      <c r="BS5" s="20" t="s">
        <v>6</v>
      </c>
    </row>
    <row r="6" spans="1:74" s="1" customFormat="1" ht="36.950000000000003" customHeight="1">
      <c r="B6" s="24"/>
      <c r="C6" s="25"/>
      <c r="D6" s="31" t="s">
        <v>16</v>
      </c>
      <c r="E6" s="25"/>
      <c r="F6" s="25"/>
      <c r="G6" s="25"/>
      <c r="H6" s="25"/>
      <c r="I6" s="25"/>
      <c r="J6" s="25"/>
      <c r="K6" s="341" t="s">
        <v>17</v>
      </c>
      <c r="L6" s="340"/>
      <c r="M6" s="340"/>
      <c r="N6" s="340"/>
      <c r="O6" s="340"/>
      <c r="P6" s="340"/>
      <c r="Q6" s="340"/>
      <c r="R6" s="340"/>
      <c r="S6" s="340"/>
      <c r="T6" s="340"/>
      <c r="U6" s="340"/>
      <c r="V6" s="340"/>
      <c r="W6" s="340"/>
      <c r="X6" s="340"/>
      <c r="Y6" s="340"/>
      <c r="Z6" s="340"/>
      <c r="AA6" s="340"/>
      <c r="AB6" s="340"/>
      <c r="AC6" s="340"/>
      <c r="AD6" s="340"/>
      <c r="AE6" s="340"/>
      <c r="AF6" s="340"/>
      <c r="AG6" s="340"/>
      <c r="AH6" s="340"/>
      <c r="AI6" s="340"/>
      <c r="AJ6" s="340"/>
      <c r="AK6" s="340"/>
      <c r="AL6" s="340"/>
      <c r="AM6" s="340"/>
      <c r="AN6" s="340"/>
      <c r="AO6" s="340"/>
      <c r="AP6" s="25"/>
      <c r="AQ6" s="25"/>
      <c r="AR6" s="23"/>
      <c r="BE6" s="337"/>
      <c r="BS6" s="20" t="s">
        <v>6</v>
      </c>
    </row>
    <row r="7" spans="1:74" s="1" customFormat="1" ht="12" customHeight="1">
      <c r="B7" s="24"/>
      <c r="C7" s="25"/>
      <c r="D7" s="32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2" t="s">
        <v>20</v>
      </c>
      <c r="AL7" s="25"/>
      <c r="AM7" s="25"/>
      <c r="AN7" s="30" t="s">
        <v>19</v>
      </c>
      <c r="AO7" s="25"/>
      <c r="AP7" s="25"/>
      <c r="AQ7" s="25"/>
      <c r="AR7" s="23"/>
      <c r="BE7" s="337"/>
      <c r="BS7" s="20" t="s">
        <v>6</v>
      </c>
    </row>
    <row r="8" spans="1:74" s="1" customFormat="1" ht="12" customHeight="1">
      <c r="B8" s="24"/>
      <c r="C8" s="25"/>
      <c r="D8" s="32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2" t="s">
        <v>23</v>
      </c>
      <c r="AL8" s="25"/>
      <c r="AM8" s="25"/>
      <c r="AN8" s="33" t="s">
        <v>29</v>
      </c>
      <c r="AO8" s="25"/>
      <c r="AP8" s="25"/>
      <c r="AQ8" s="25"/>
      <c r="AR8" s="23"/>
      <c r="BE8" s="337"/>
      <c r="BS8" s="20" t="s">
        <v>6</v>
      </c>
    </row>
    <row r="9" spans="1:74" s="1" customFormat="1" ht="14.45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37"/>
      <c r="BS9" s="20" t="s">
        <v>6</v>
      </c>
    </row>
    <row r="10" spans="1:74" s="1" customFormat="1" ht="12" customHeight="1">
      <c r="B10" s="24"/>
      <c r="C10" s="25"/>
      <c r="D10" s="32" t="s">
        <v>24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2" t="s">
        <v>25</v>
      </c>
      <c r="AL10" s="25"/>
      <c r="AM10" s="25"/>
      <c r="AN10" s="30" t="s">
        <v>19</v>
      </c>
      <c r="AO10" s="25"/>
      <c r="AP10" s="25"/>
      <c r="AQ10" s="25"/>
      <c r="AR10" s="23"/>
      <c r="BE10" s="337"/>
      <c r="BS10" s="20" t="s">
        <v>6</v>
      </c>
    </row>
    <row r="11" spans="1:74" s="1" customFormat="1" ht="18.399999999999999" customHeight="1">
      <c r="B11" s="24"/>
      <c r="C11" s="25"/>
      <c r="D11" s="25"/>
      <c r="E11" s="30" t="s">
        <v>26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2" t="s">
        <v>27</v>
      </c>
      <c r="AL11" s="25"/>
      <c r="AM11" s="25"/>
      <c r="AN11" s="30" t="s">
        <v>19</v>
      </c>
      <c r="AO11" s="25"/>
      <c r="AP11" s="25"/>
      <c r="AQ11" s="25"/>
      <c r="AR11" s="23"/>
      <c r="BE11" s="337"/>
      <c r="BS11" s="20" t="s">
        <v>6</v>
      </c>
    </row>
    <row r="12" spans="1:74" s="1" customFormat="1" ht="6.95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37"/>
      <c r="BS12" s="20" t="s">
        <v>6</v>
      </c>
    </row>
    <row r="13" spans="1:74" s="1" customFormat="1" ht="12" customHeight="1">
      <c r="B13" s="24"/>
      <c r="C13" s="25"/>
      <c r="D13" s="32" t="s">
        <v>28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2" t="s">
        <v>25</v>
      </c>
      <c r="AL13" s="25"/>
      <c r="AM13" s="25"/>
      <c r="AN13" s="34" t="s">
        <v>29</v>
      </c>
      <c r="AO13" s="25"/>
      <c r="AP13" s="25"/>
      <c r="AQ13" s="25"/>
      <c r="AR13" s="23"/>
      <c r="BE13" s="337"/>
      <c r="BS13" s="20" t="s">
        <v>6</v>
      </c>
    </row>
    <row r="14" spans="1:74" ht="12.75">
      <c r="B14" s="24"/>
      <c r="C14" s="25"/>
      <c r="D14" s="25"/>
      <c r="E14" s="342" t="s">
        <v>29</v>
      </c>
      <c r="F14" s="343"/>
      <c r="G14" s="343"/>
      <c r="H14" s="343"/>
      <c r="I14" s="343"/>
      <c r="J14" s="343"/>
      <c r="K14" s="343"/>
      <c r="L14" s="343"/>
      <c r="M14" s="343"/>
      <c r="N14" s="343"/>
      <c r="O14" s="343"/>
      <c r="P14" s="343"/>
      <c r="Q14" s="343"/>
      <c r="R14" s="343"/>
      <c r="S14" s="343"/>
      <c r="T14" s="343"/>
      <c r="U14" s="343"/>
      <c r="V14" s="343"/>
      <c r="W14" s="343"/>
      <c r="X14" s="343"/>
      <c r="Y14" s="343"/>
      <c r="Z14" s="343"/>
      <c r="AA14" s="343"/>
      <c r="AB14" s="343"/>
      <c r="AC14" s="343"/>
      <c r="AD14" s="343"/>
      <c r="AE14" s="343"/>
      <c r="AF14" s="343"/>
      <c r="AG14" s="343"/>
      <c r="AH14" s="343"/>
      <c r="AI14" s="343"/>
      <c r="AJ14" s="343"/>
      <c r="AK14" s="32" t="s">
        <v>27</v>
      </c>
      <c r="AL14" s="25"/>
      <c r="AM14" s="25"/>
      <c r="AN14" s="34" t="s">
        <v>29</v>
      </c>
      <c r="AO14" s="25"/>
      <c r="AP14" s="25"/>
      <c r="AQ14" s="25"/>
      <c r="AR14" s="23"/>
      <c r="BE14" s="337"/>
      <c r="BS14" s="20" t="s">
        <v>6</v>
      </c>
    </row>
    <row r="15" spans="1:74" s="1" customFormat="1" ht="6.95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37"/>
      <c r="BS15" s="20" t="s">
        <v>4</v>
      </c>
    </row>
    <row r="16" spans="1:74" s="1" customFormat="1" ht="12" customHeight="1">
      <c r="B16" s="24"/>
      <c r="C16" s="25"/>
      <c r="D16" s="32" t="s">
        <v>30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2" t="s">
        <v>25</v>
      </c>
      <c r="AL16" s="25"/>
      <c r="AM16" s="25"/>
      <c r="AN16" s="30" t="s">
        <v>19</v>
      </c>
      <c r="AO16" s="25"/>
      <c r="AP16" s="25"/>
      <c r="AQ16" s="25"/>
      <c r="AR16" s="23"/>
      <c r="BE16" s="337"/>
      <c r="BS16" s="20" t="s">
        <v>4</v>
      </c>
    </row>
    <row r="17" spans="1:71" s="1" customFormat="1" ht="18.399999999999999" customHeight="1">
      <c r="B17" s="24"/>
      <c r="C17" s="25"/>
      <c r="D17" s="25"/>
      <c r="E17" s="30" t="s">
        <v>31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2" t="s">
        <v>27</v>
      </c>
      <c r="AL17" s="25"/>
      <c r="AM17" s="25"/>
      <c r="AN17" s="30" t="s">
        <v>19</v>
      </c>
      <c r="AO17" s="25"/>
      <c r="AP17" s="25"/>
      <c r="AQ17" s="25"/>
      <c r="AR17" s="23"/>
      <c r="BE17" s="337"/>
      <c r="BS17" s="20" t="s">
        <v>32</v>
      </c>
    </row>
    <row r="18" spans="1:71" s="1" customFormat="1" ht="6.95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37"/>
      <c r="BS18" s="20" t="s">
        <v>6</v>
      </c>
    </row>
    <row r="19" spans="1:71" s="1" customFormat="1" ht="12" customHeight="1">
      <c r="B19" s="24"/>
      <c r="C19" s="25"/>
      <c r="D19" s="32" t="s">
        <v>33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2" t="s">
        <v>25</v>
      </c>
      <c r="AL19" s="25"/>
      <c r="AM19" s="25"/>
      <c r="AN19" s="30" t="s">
        <v>19</v>
      </c>
      <c r="AO19" s="25"/>
      <c r="AP19" s="25"/>
      <c r="AQ19" s="25"/>
      <c r="AR19" s="23"/>
      <c r="BE19" s="337"/>
      <c r="BS19" s="20" t="s">
        <v>6</v>
      </c>
    </row>
    <row r="20" spans="1:71" s="1" customFormat="1" ht="18.399999999999999" customHeight="1">
      <c r="B20" s="24"/>
      <c r="C20" s="25"/>
      <c r="D20" s="25"/>
      <c r="E20" s="30" t="s">
        <v>34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2" t="s">
        <v>27</v>
      </c>
      <c r="AL20" s="25"/>
      <c r="AM20" s="25"/>
      <c r="AN20" s="30" t="s">
        <v>19</v>
      </c>
      <c r="AO20" s="25"/>
      <c r="AP20" s="25"/>
      <c r="AQ20" s="25"/>
      <c r="AR20" s="23"/>
      <c r="BE20" s="337"/>
      <c r="BS20" s="20" t="s">
        <v>4</v>
      </c>
    </row>
    <row r="21" spans="1:71" s="1" customFormat="1" ht="6.95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37"/>
    </row>
    <row r="22" spans="1:71" s="1" customFormat="1" ht="12" customHeight="1">
      <c r="B22" s="24"/>
      <c r="C22" s="25"/>
      <c r="D22" s="32" t="s">
        <v>35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37"/>
    </row>
    <row r="23" spans="1:71" s="1" customFormat="1" ht="47.25" customHeight="1">
      <c r="B23" s="24"/>
      <c r="C23" s="25"/>
      <c r="D23" s="25"/>
      <c r="E23" s="344" t="s">
        <v>36</v>
      </c>
      <c r="F23" s="344"/>
      <c r="G23" s="344"/>
      <c r="H23" s="344"/>
      <c r="I23" s="344"/>
      <c r="J23" s="344"/>
      <c r="K23" s="344"/>
      <c r="L23" s="344"/>
      <c r="M23" s="344"/>
      <c r="N23" s="344"/>
      <c r="O23" s="344"/>
      <c r="P23" s="344"/>
      <c r="Q23" s="344"/>
      <c r="R23" s="344"/>
      <c r="S23" s="344"/>
      <c r="T23" s="344"/>
      <c r="U23" s="344"/>
      <c r="V23" s="344"/>
      <c r="W23" s="344"/>
      <c r="X23" s="344"/>
      <c r="Y23" s="344"/>
      <c r="Z23" s="344"/>
      <c r="AA23" s="344"/>
      <c r="AB23" s="344"/>
      <c r="AC23" s="344"/>
      <c r="AD23" s="344"/>
      <c r="AE23" s="344"/>
      <c r="AF23" s="344"/>
      <c r="AG23" s="344"/>
      <c r="AH23" s="344"/>
      <c r="AI23" s="344"/>
      <c r="AJ23" s="344"/>
      <c r="AK23" s="344"/>
      <c r="AL23" s="344"/>
      <c r="AM23" s="344"/>
      <c r="AN23" s="344"/>
      <c r="AO23" s="25"/>
      <c r="AP23" s="25"/>
      <c r="AQ23" s="25"/>
      <c r="AR23" s="23"/>
      <c r="BE23" s="337"/>
    </row>
    <row r="24" spans="1:71" s="1" customFormat="1" ht="6.95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37"/>
    </row>
    <row r="25" spans="1:71" s="1" customFormat="1" ht="6.95" customHeight="1">
      <c r="B25" s="24"/>
      <c r="C25" s="2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5"/>
      <c r="AQ25" s="25"/>
      <c r="AR25" s="23"/>
      <c r="BE25" s="337"/>
    </row>
    <row r="26" spans="1:71" s="2" customFormat="1" ht="25.9" customHeight="1">
      <c r="A26" s="37"/>
      <c r="B26" s="38"/>
      <c r="C26" s="39"/>
      <c r="D26" s="40" t="s">
        <v>37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45">
        <f>ROUND(AG54,2)</f>
        <v>0</v>
      </c>
      <c r="AL26" s="346"/>
      <c r="AM26" s="346"/>
      <c r="AN26" s="346"/>
      <c r="AO26" s="346"/>
      <c r="AP26" s="39"/>
      <c r="AQ26" s="39"/>
      <c r="AR26" s="42"/>
      <c r="BE26" s="337"/>
    </row>
    <row r="27" spans="1:71" s="2" customFormat="1" ht="6.95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2"/>
      <c r="BE27" s="337"/>
    </row>
    <row r="28" spans="1:71" s="2" customFormat="1" ht="12.75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47" t="s">
        <v>38</v>
      </c>
      <c r="M28" s="347"/>
      <c r="N28" s="347"/>
      <c r="O28" s="347"/>
      <c r="P28" s="347"/>
      <c r="Q28" s="39"/>
      <c r="R28" s="39"/>
      <c r="S28" s="39"/>
      <c r="T28" s="39"/>
      <c r="U28" s="39"/>
      <c r="V28" s="39"/>
      <c r="W28" s="347" t="s">
        <v>39</v>
      </c>
      <c r="X28" s="347"/>
      <c r="Y28" s="347"/>
      <c r="Z28" s="347"/>
      <c r="AA28" s="347"/>
      <c r="AB28" s="347"/>
      <c r="AC28" s="347"/>
      <c r="AD28" s="347"/>
      <c r="AE28" s="347"/>
      <c r="AF28" s="39"/>
      <c r="AG28" s="39"/>
      <c r="AH28" s="39"/>
      <c r="AI28" s="39"/>
      <c r="AJ28" s="39"/>
      <c r="AK28" s="347" t="s">
        <v>40</v>
      </c>
      <c r="AL28" s="347"/>
      <c r="AM28" s="347"/>
      <c r="AN28" s="347"/>
      <c r="AO28" s="347"/>
      <c r="AP28" s="39"/>
      <c r="AQ28" s="39"/>
      <c r="AR28" s="42"/>
      <c r="BE28" s="337"/>
    </row>
    <row r="29" spans="1:71" s="3" customFormat="1" ht="14.45" customHeight="1">
      <c r="B29" s="43"/>
      <c r="C29" s="44"/>
      <c r="D29" s="32" t="s">
        <v>41</v>
      </c>
      <c r="E29" s="44"/>
      <c r="F29" s="32" t="s">
        <v>42</v>
      </c>
      <c r="G29" s="44"/>
      <c r="H29" s="44"/>
      <c r="I29" s="44"/>
      <c r="J29" s="44"/>
      <c r="K29" s="44"/>
      <c r="L29" s="350">
        <v>0.21</v>
      </c>
      <c r="M29" s="349"/>
      <c r="N29" s="349"/>
      <c r="O29" s="349"/>
      <c r="P29" s="349"/>
      <c r="Q29" s="44"/>
      <c r="R29" s="44"/>
      <c r="S29" s="44"/>
      <c r="T29" s="44"/>
      <c r="U29" s="44"/>
      <c r="V29" s="44"/>
      <c r="W29" s="348">
        <f>ROUND(AZ54, 2)</f>
        <v>0</v>
      </c>
      <c r="X29" s="349"/>
      <c r="Y29" s="349"/>
      <c r="Z29" s="349"/>
      <c r="AA29" s="349"/>
      <c r="AB29" s="349"/>
      <c r="AC29" s="349"/>
      <c r="AD29" s="349"/>
      <c r="AE29" s="349"/>
      <c r="AF29" s="44"/>
      <c r="AG29" s="44"/>
      <c r="AH29" s="44"/>
      <c r="AI29" s="44"/>
      <c r="AJ29" s="44"/>
      <c r="AK29" s="348">
        <f>ROUND(AV54, 2)</f>
        <v>0</v>
      </c>
      <c r="AL29" s="349"/>
      <c r="AM29" s="349"/>
      <c r="AN29" s="349"/>
      <c r="AO29" s="349"/>
      <c r="AP29" s="44"/>
      <c r="AQ29" s="44"/>
      <c r="AR29" s="45"/>
      <c r="BE29" s="338"/>
    </row>
    <row r="30" spans="1:71" s="3" customFormat="1" ht="14.45" customHeight="1">
      <c r="B30" s="43"/>
      <c r="C30" s="44"/>
      <c r="D30" s="44"/>
      <c r="E30" s="44"/>
      <c r="F30" s="32" t="s">
        <v>43</v>
      </c>
      <c r="G30" s="44"/>
      <c r="H30" s="44"/>
      <c r="I30" s="44"/>
      <c r="J30" s="44"/>
      <c r="K30" s="44"/>
      <c r="L30" s="350">
        <v>0.12</v>
      </c>
      <c r="M30" s="349"/>
      <c r="N30" s="349"/>
      <c r="O30" s="349"/>
      <c r="P30" s="349"/>
      <c r="Q30" s="44"/>
      <c r="R30" s="44"/>
      <c r="S30" s="44"/>
      <c r="T30" s="44"/>
      <c r="U30" s="44"/>
      <c r="V30" s="44"/>
      <c r="W30" s="348">
        <f>ROUND(BA54, 2)</f>
        <v>0</v>
      </c>
      <c r="X30" s="349"/>
      <c r="Y30" s="349"/>
      <c r="Z30" s="349"/>
      <c r="AA30" s="349"/>
      <c r="AB30" s="349"/>
      <c r="AC30" s="349"/>
      <c r="AD30" s="349"/>
      <c r="AE30" s="349"/>
      <c r="AF30" s="44"/>
      <c r="AG30" s="44"/>
      <c r="AH30" s="44"/>
      <c r="AI30" s="44"/>
      <c r="AJ30" s="44"/>
      <c r="AK30" s="348">
        <f>ROUND(AW54, 2)</f>
        <v>0</v>
      </c>
      <c r="AL30" s="349"/>
      <c r="AM30" s="349"/>
      <c r="AN30" s="349"/>
      <c r="AO30" s="349"/>
      <c r="AP30" s="44"/>
      <c r="AQ30" s="44"/>
      <c r="AR30" s="45"/>
      <c r="BE30" s="338"/>
    </row>
    <row r="31" spans="1:71" s="3" customFormat="1" ht="14.45" hidden="1" customHeight="1">
      <c r="B31" s="43"/>
      <c r="C31" s="44"/>
      <c r="D31" s="44"/>
      <c r="E31" s="44"/>
      <c r="F31" s="32" t="s">
        <v>44</v>
      </c>
      <c r="G31" s="44"/>
      <c r="H31" s="44"/>
      <c r="I31" s="44"/>
      <c r="J31" s="44"/>
      <c r="K31" s="44"/>
      <c r="L31" s="350">
        <v>0.21</v>
      </c>
      <c r="M31" s="349"/>
      <c r="N31" s="349"/>
      <c r="O31" s="349"/>
      <c r="P31" s="349"/>
      <c r="Q31" s="44"/>
      <c r="R31" s="44"/>
      <c r="S31" s="44"/>
      <c r="T31" s="44"/>
      <c r="U31" s="44"/>
      <c r="V31" s="44"/>
      <c r="W31" s="348">
        <f>ROUND(BB54, 2)</f>
        <v>0</v>
      </c>
      <c r="X31" s="349"/>
      <c r="Y31" s="349"/>
      <c r="Z31" s="349"/>
      <c r="AA31" s="349"/>
      <c r="AB31" s="349"/>
      <c r="AC31" s="349"/>
      <c r="AD31" s="349"/>
      <c r="AE31" s="349"/>
      <c r="AF31" s="44"/>
      <c r="AG31" s="44"/>
      <c r="AH31" s="44"/>
      <c r="AI31" s="44"/>
      <c r="AJ31" s="44"/>
      <c r="AK31" s="348">
        <v>0</v>
      </c>
      <c r="AL31" s="349"/>
      <c r="AM31" s="349"/>
      <c r="AN31" s="349"/>
      <c r="AO31" s="349"/>
      <c r="AP31" s="44"/>
      <c r="AQ31" s="44"/>
      <c r="AR31" s="45"/>
      <c r="BE31" s="338"/>
    </row>
    <row r="32" spans="1:71" s="3" customFormat="1" ht="14.45" hidden="1" customHeight="1">
      <c r="B32" s="43"/>
      <c r="C32" s="44"/>
      <c r="D32" s="44"/>
      <c r="E32" s="44"/>
      <c r="F32" s="32" t="s">
        <v>45</v>
      </c>
      <c r="G32" s="44"/>
      <c r="H32" s="44"/>
      <c r="I32" s="44"/>
      <c r="J32" s="44"/>
      <c r="K32" s="44"/>
      <c r="L32" s="350">
        <v>0.12</v>
      </c>
      <c r="M32" s="349"/>
      <c r="N32" s="349"/>
      <c r="O32" s="349"/>
      <c r="P32" s="349"/>
      <c r="Q32" s="44"/>
      <c r="R32" s="44"/>
      <c r="S32" s="44"/>
      <c r="T32" s="44"/>
      <c r="U32" s="44"/>
      <c r="V32" s="44"/>
      <c r="W32" s="348">
        <f>ROUND(BC54, 2)</f>
        <v>0</v>
      </c>
      <c r="X32" s="349"/>
      <c r="Y32" s="349"/>
      <c r="Z32" s="349"/>
      <c r="AA32" s="349"/>
      <c r="AB32" s="349"/>
      <c r="AC32" s="349"/>
      <c r="AD32" s="349"/>
      <c r="AE32" s="349"/>
      <c r="AF32" s="44"/>
      <c r="AG32" s="44"/>
      <c r="AH32" s="44"/>
      <c r="AI32" s="44"/>
      <c r="AJ32" s="44"/>
      <c r="AK32" s="348">
        <v>0</v>
      </c>
      <c r="AL32" s="349"/>
      <c r="AM32" s="349"/>
      <c r="AN32" s="349"/>
      <c r="AO32" s="349"/>
      <c r="AP32" s="44"/>
      <c r="AQ32" s="44"/>
      <c r="AR32" s="45"/>
      <c r="BE32" s="338"/>
    </row>
    <row r="33" spans="1:57" s="3" customFormat="1" ht="14.45" hidden="1" customHeight="1">
      <c r="B33" s="43"/>
      <c r="C33" s="44"/>
      <c r="D33" s="44"/>
      <c r="E33" s="44"/>
      <c r="F33" s="32" t="s">
        <v>46</v>
      </c>
      <c r="G33" s="44"/>
      <c r="H33" s="44"/>
      <c r="I33" s="44"/>
      <c r="J33" s="44"/>
      <c r="K33" s="44"/>
      <c r="L33" s="350">
        <v>0</v>
      </c>
      <c r="M33" s="349"/>
      <c r="N33" s="349"/>
      <c r="O33" s="349"/>
      <c r="P33" s="349"/>
      <c r="Q33" s="44"/>
      <c r="R33" s="44"/>
      <c r="S33" s="44"/>
      <c r="T33" s="44"/>
      <c r="U33" s="44"/>
      <c r="V33" s="44"/>
      <c r="W33" s="348">
        <f>ROUND(BD54, 2)</f>
        <v>0</v>
      </c>
      <c r="X33" s="349"/>
      <c r="Y33" s="349"/>
      <c r="Z33" s="349"/>
      <c r="AA33" s="349"/>
      <c r="AB33" s="349"/>
      <c r="AC33" s="349"/>
      <c r="AD33" s="349"/>
      <c r="AE33" s="349"/>
      <c r="AF33" s="44"/>
      <c r="AG33" s="44"/>
      <c r="AH33" s="44"/>
      <c r="AI33" s="44"/>
      <c r="AJ33" s="44"/>
      <c r="AK33" s="348">
        <v>0</v>
      </c>
      <c r="AL33" s="349"/>
      <c r="AM33" s="349"/>
      <c r="AN33" s="349"/>
      <c r="AO33" s="349"/>
      <c r="AP33" s="44"/>
      <c r="AQ33" s="44"/>
      <c r="AR33" s="45"/>
    </row>
    <row r="34" spans="1:57" s="2" customFormat="1" ht="6.95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2"/>
      <c r="BE34" s="37"/>
    </row>
    <row r="35" spans="1:57" s="2" customFormat="1" ht="25.9" customHeight="1">
      <c r="A35" s="37"/>
      <c r="B35" s="38"/>
      <c r="C35" s="46"/>
      <c r="D35" s="47" t="s">
        <v>47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48</v>
      </c>
      <c r="U35" s="48"/>
      <c r="V35" s="48"/>
      <c r="W35" s="48"/>
      <c r="X35" s="351" t="s">
        <v>49</v>
      </c>
      <c r="Y35" s="352"/>
      <c r="Z35" s="352"/>
      <c r="AA35" s="352"/>
      <c r="AB35" s="352"/>
      <c r="AC35" s="48"/>
      <c r="AD35" s="48"/>
      <c r="AE35" s="48"/>
      <c r="AF35" s="48"/>
      <c r="AG35" s="48"/>
      <c r="AH35" s="48"/>
      <c r="AI35" s="48"/>
      <c r="AJ35" s="48"/>
      <c r="AK35" s="353">
        <f>SUM(AK26:AK33)</f>
        <v>0</v>
      </c>
      <c r="AL35" s="352"/>
      <c r="AM35" s="352"/>
      <c r="AN35" s="352"/>
      <c r="AO35" s="354"/>
      <c r="AP35" s="46"/>
      <c r="AQ35" s="46"/>
      <c r="AR35" s="42"/>
      <c r="BE35" s="37"/>
    </row>
    <row r="36" spans="1:57" s="2" customFormat="1" ht="6.95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2"/>
      <c r="BE36" s="37"/>
    </row>
    <row r="37" spans="1:57" s="2" customFormat="1" ht="6.95" customHeight="1">
      <c r="A37" s="37"/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42"/>
      <c r="BE37" s="37"/>
    </row>
    <row r="41" spans="1:57" s="2" customFormat="1" ht="6.95" customHeight="1">
      <c r="A41" s="37"/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42"/>
      <c r="BE41" s="37"/>
    </row>
    <row r="42" spans="1:57" s="2" customFormat="1" ht="24.95" customHeight="1">
      <c r="A42" s="37"/>
      <c r="B42" s="38"/>
      <c r="C42" s="26" t="s">
        <v>50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2"/>
      <c r="BE42" s="37"/>
    </row>
    <row r="43" spans="1:57" s="2" customFormat="1" ht="6.95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2"/>
      <c r="BE43" s="37"/>
    </row>
    <row r="44" spans="1:57" s="4" customFormat="1" ht="12" customHeight="1">
      <c r="B44" s="54"/>
      <c r="C44" s="32" t="s">
        <v>13</v>
      </c>
      <c r="D44" s="55"/>
      <c r="E44" s="55"/>
      <c r="F44" s="55"/>
      <c r="G44" s="55"/>
      <c r="H44" s="55"/>
      <c r="I44" s="55"/>
      <c r="J44" s="55"/>
      <c r="K44" s="55"/>
      <c r="L44" s="55" t="str">
        <f>K5</f>
        <v>00</v>
      </c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6"/>
    </row>
    <row r="45" spans="1:57" s="5" customFormat="1" ht="36.950000000000003" customHeight="1">
      <c r="B45" s="57"/>
      <c r="C45" s="58" t="s">
        <v>16</v>
      </c>
      <c r="D45" s="59"/>
      <c r="E45" s="59"/>
      <c r="F45" s="59"/>
      <c r="G45" s="59"/>
      <c r="H45" s="59"/>
      <c r="I45" s="59"/>
      <c r="J45" s="59"/>
      <c r="K45" s="59"/>
      <c r="L45" s="355" t="str">
        <f>K6</f>
        <v>ZŠ Sokolov, Křižíkova 1916 - Rekonstrukce odborné učebny přírodopisu - stavební část</v>
      </c>
      <c r="M45" s="356"/>
      <c r="N45" s="356"/>
      <c r="O45" s="356"/>
      <c r="P45" s="356"/>
      <c r="Q45" s="356"/>
      <c r="R45" s="356"/>
      <c r="S45" s="356"/>
      <c r="T45" s="356"/>
      <c r="U45" s="356"/>
      <c r="V45" s="356"/>
      <c r="W45" s="356"/>
      <c r="X45" s="356"/>
      <c r="Y45" s="356"/>
      <c r="Z45" s="356"/>
      <c r="AA45" s="356"/>
      <c r="AB45" s="356"/>
      <c r="AC45" s="356"/>
      <c r="AD45" s="356"/>
      <c r="AE45" s="356"/>
      <c r="AF45" s="356"/>
      <c r="AG45" s="356"/>
      <c r="AH45" s="356"/>
      <c r="AI45" s="356"/>
      <c r="AJ45" s="356"/>
      <c r="AK45" s="356"/>
      <c r="AL45" s="356"/>
      <c r="AM45" s="356"/>
      <c r="AN45" s="356"/>
      <c r="AO45" s="356"/>
      <c r="AP45" s="59"/>
      <c r="AQ45" s="59"/>
      <c r="AR45" s="60"/>
    </row>
    <row r="46" spans="1:57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2"/>
      <c r="BE46" s="37"/>
    </row>
    <row r="47" spans="1:57" s="2" customFormat="1" ht="12" customHeight="1">
      <c r="A47" s="37"/>
      <c r="B47" s="38"/>
      <c r="C47" s="32" t="s">
        <v>21</v>
      </c>
      <c r="D47" s="39"/>
      <c r="E47" s="39"/>
      <c r="F47" s="39"/>
      <c r="G47" s="39"/>
      <c r="H47" s="39"/>
      <c r="I47" s="39"/>
      <c r="J47" s="39"/>
      <c r="K47" s="39"/>
      <c r="L47" s="61" t="str">
        <f>IF(K8="","",K8)</f>
        <v>Sokolov, Křižíkova 1916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2" t="s">
        <v>23</v>
      </c>
      <c r="AJ47" s="39"/>
      <c r="AK47" s="39"/>
      <c r="AL47" s="39"/>
      <c r="AM47" s="357" t="str">
        <f>IF(AN8= "","",AN8)</f>
        <v>Vyplň údaj</v>
      </c>
      <c r="AN47" s="357"/>
      <c r="AO47" s="39"/>
      <c r="AP47" s="39"/>
      <c r="AQ47" s="39"/>
      <c r="AR47" s="42"/>
      <c r="BE47" s="37"/>
    </row>
    <row r="48" spans="1:57" s="2" customFormat="1" ht="6.95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2"/>
      <c r="BE48" s="37"/>
    </row>
    <row r="49" spans="1:90" s="2" customFormat="1" ht="15.2" customHeight="1">
      <c r="A49" s="37"/>
      <c r="B49" s="38"/>
      <c r="C49" s="32" t="s">
        <v>24</v>
      </c>
      <c r="D49" s="39"/>
      <c r="E49" s="39"/>
      <c r="F49" s="39"/>
      <c r="G49" s="39"/>
      <c r="H49" s="39"/>
      <c r="I49" s="39"/>
      <c r="J49" s="39"/>
      <c r="K49" s="39"/>
      <c r="L49" s="55" t="str">
        <f>IF(E11= "","",E11)</f>
        <v>Město Sokolov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2" t="s">
        <v>30</v>
      </c>
      <c r="AJ49" s="39"/>
      <c r="AK49" s="39"/>
      <c r="AL49" s="39"/>
      <c r="AM49" s="358" t="str">
        <f>IF(E17="","",E17)</f>
        <v xml:space="preserve"> </v>
      </c>
      <c r="AN49" s="359"/>
      <c r="AO49" s="359"/>
      <c r="AP49" s="359"/>
      <c r="AQ49" s="39"/>
      <c r="AR49" s="42"/>
      <c r="AS49" s="360" t="s">
        <v>51</v>
      </c>
      <c r="AT49" s="361"/>
      <c r="AU49" s="63"/>
      <c r="AV49" s="63"/>
      <c r="AW49" s="63"/>
      <c r="AX49" s="63"/>
      <c r="AY49" s="63"/>
      <c r="AZ49" s="63"/>
      <c r="BA49" s="63"/>
      <c r="BB49" s="63"/>
      <c r="BC49" s="63"/>
      <c r="BD49" s="64"/>
      <c r="BE49" s="37"/>
    </row>
    <row r="50" spans="1:90" s="2" customFormat="1" ht="15.2" customHeight="1">
      <c r="A50" s="37"/>
      <c r="B50" s="38"/>
      <c r="C50" s="32" t="s">
        <v>28</v>
      </c>
      <c r="D50" s="39"/>
      <c r="E50" s="39"/>
      <c r="F50" s="39"/>
      <c r="G50" s="39"/>
      <c r="H50" s="39"/>
      <c r="I50" s="39"/>
      <c r="J50" s="39"/>
      <c r="K50" s="39"/>
      <c r="L50" s="55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2" t="s">
        <v>33</v>
      </c>
      <c r="AJ50" s="39"/>
      <c r="AK50" s="39"/>
      <c r="AL50" s="39"/>
      <c r="AM50" s="358" t="str">
        <f>IF(E20="","",E20)</f>
        <v>Michal Kubelka</v>
      </c>
      <c r="AN50" s="359"/>
      <c r="AO50" s="359"/>
      <c r="AP50" s="359"/>
      <c r="AQ50" s="39"/>
      <c r="AR50" s="42"/>
      <c r="AS50" s="362"/>
      <c r="AT50" s="363"/>
      <c r="AU50" s="65"/>
      <c r="AV50" s="65"/>
      <c r="AW50" s="65"/>
      <c r="AX50" s="65"/>
      <c r="AY50" s="65"/>
      <c r="AZ50" s="65"/>
      <c r="BA50" s="65"/>
      <c r="BB50" s="65"/>
      <c r="BC50" s="65"/>
      <c r="BD50" s="66"/>
      <c r="BE50" s="37"/>
    </row>
    <row r="51" spans="1:90" s="2" customFormat="1" ht="10.9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2"/>
      <c r="AS51" s="364"/>
      <c r="AT51" s="365"/>
      <c r="AU51" s="67"/>
      <c r="AV51" s="67"/>
      <c r="AW51" s="67"/>
      <c r="AX51" s="67"/>
      <c r="AY51" s="67"/>
      <c r="AZ51" s="67"/>
      <c r="BA51" s="67"/>
      <c r="BB51" s="67"/>
      <c r="BC51" s="67"/>
      <c r="BD51" s="68"/>
      <c r="BE51" s="37"/>
    </row>
    <row r="52" spans="1:90" s="2" customFormat="1" ht="29.25" customHeight="1">
      <c r="A52" s="37"/>
      <c r="B52" s="38"/>
      <c r="C52" s="366" t="s">
        <v>52</v>
      </c>
      <c r="D52" s="367"/>
      <c r="E52" s="367"/>
      <c r="F52" s="367"/>
      <c r="G52" s="367"/>
      <c r="H52" s="69"/>
      <c r="I52" s="368" t="s">
        <v>53</v>
      </c>
      <c r="J52" s="367"/>
      <c r="K52" s="367"/>
      <c r="L52" s="367"/>
      <c r="M52" s="367"/>
      <c r="N52" s="367"/>
      <c r="O52" s="367"/>
      <c r="P52" s="367"/>
      <c r="Q52" s="367"/>
      <c r="R52" s="367"/>
      <c r="S52" s="367"/>
      <c r="T52" s="367"/>
      <c r="U52" s="367"/>
      <c r="V52" s="367"/>
      <c r="W52" s="367"/>
      <c r="X52" s="367"/>
      <c r="Y52" s="367"/>
      <c r="Z52" s="367"/>
      <c r="AA52" s="367"/>
      <c r="AB52" s="367"/>
      <c r="AC52" s="367"/>
      <c r="AD52" s="367"/>
      <c r="AE52" s="367"/>
      <c r="AF52" s="367"/>
      <c r="AG52" s="369" t="s">
        <v>54</v>
      </c>
      <c r="AH52" s="367"/>
      <c r="AI52" s="367"/>
      <c r="AJ52" s="367"/>
      <c r="AK52" s="367"/>
      <c r="AL52" s="367"/>
      <c r="AM52" s="367"/>
      <c r="AN52" s="368" t="s">
        <v>55</v>
      </c>
      <c r="AO52" s="367"/>
      <c r="AP52" s="367"/>
      <c r="AQ52" s="70" t="s">
        <v>56</v>
      </c>
      <c r="AR52" s="42"/>
      <c r="AS52" s="71" t="s">
        <v>57</v>
      </c>
      <c r="AT52" s="72" t="s">
        <v>58</v>
      </c>
      <c r="AU52" s="72" t="s">
        <v>59</v>
      </c>
      <c r="AV52" s="72" t="s">
        <v>60</v>
      </c>
      <c r="AW52" s="72" t="s">
        <v>61</v>
      </c>
      <c r="AX52" s="72" t="s">
        <v>62</v>
      </c>
      <c r="AY52" s="72" t="s">
        <v>63</v>
      </c>
      <c r="AZ52" s="72" t="s">
        <v>64</v>
      </c>
      <c r="BA52" s="72" t="s">
        <v>65</v>
      </c>
      <c r="BB52" s="72" t="s">
        <v>66</v>
      </c>
      <c r="BC52" s="72" t="s">
        <v>67</v>
      </c>
      <c r="BD52" s="73" t="s">
        <v>68</v>
      </c>
      <c r="BE52" s="37"/>
    </row>
    <row r="53" spans="1:90" s="2" customFormat="1" ht="10.9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2"/>
      <c r="AS53" s="74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6"/>
      <c r="BE53" s="37"/>
    </row>
    <row r="54" spans="1:90" s="6" customFormat="1" ht="32.450000000000003" customHeight="1">
      <c r="B54" s="77"/>
      <c r="C54" s="78" t="s">
        <v>69</v>
      </c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373">
        <f>ROUND(AG55,2)</f>
        <v>0</v>
      </c>
      <c r="AH54" s="373"/>
      <c r="AI54" s="373"/>
      <c r="AJ54" s="373"/>
      <c r="AK54" s="373"/>
      <c r="AL54" s="373"/>
      <c r="AM54" s="373"/>
      <c r="AN54" s="374">
        <f>SUM(AG54,AT54)</f>
        <v>0</v>
      </c>
      <c r="AO54" s="374"/>
      <c r="AP54" s="374"/>
      <c r="AQ54" s="81" t="s">
        <v>19</v>
      </c>
      <c r="AR54" s="82"/>
      <c r="AS54" s="83">
        <f>ROUND(AS55,2)</f>
        <v>0</v>
      </c>
      <c r="AT54" s="84">
        <f>ROUND(SUM(AV54:AW54),2)</f>
        <v>0</v>
      </c>
      <c r="AU54" s="85">
        <f>ROUND(AU55,5)</f>
        <v>0</v>
      </c>
      <c r="AV54" s="84">
        <f>ROUND(AZ54*L29,2)</f>
        <v>0</v>
      </c>
      <c r="AW54" s="84">
        <f>ROUND(BA54*L30,2)</f>
        <v>0</v>
      </c>
      <c r="AX54" s="84">
        <f>ROUND(BB54*L29,2)</f>
        <v>0</v>
      </c>
      <c r="AY54" s="84">
        <f>ROUND(BC54*L30,2)</f>
        <v>0</v>
      </c>
      <c r="AZ54" s="84">
        <f>ROUND(AZ55,2)</f>
        <v>0</v>
      </c>
      <c r="BA54" s="84">
        <f>ROUND(BA55,2)</f>
        <v>0</v>
      </c>
      <c r="BB54" s="84">
        <f>ROUND(BB55,2)</f>
        <v>0</v>
      </c>
      <c r="BC54" s="84">
        <f>ROUND(BC55,2)</f>
        <v>0</v>
      </c>
      <c r="BD54" s="86">
        <f>ROUND(BD55,2)</f>
        <v>0</v>
      </c>
      <c r="BS54" s="87" t="s">
        <v>70</v>
      </c>
      <c r="BT54" s="87" t="s">
        <v>71</v>
      </c>
      <c r="BV54" s="87" t="s">
        <v>72</v>
      </c>
      <c r="BW54" s="87" t="s">
        <v>5</v>
      </c>
      <c r="BX54" s="87" t="s">
        <v>73</v>
      </c>
      <c r="CL54" s="87" t="s">
        <v>19</v>
      </c>
    </row>
    <row r="55" spans="1:90" s="7" customFormat="1" ht="37.5" customHeight="1">
      <c r="A55" s="88" t="s">
        <v>74</v>
      </c>
      <c r="B55" s="89"/>
      <c r="C55" s="90"/>
      <c r="D55" s="372" t="s">
        <v>14</v>
      </c>
      <c r="E55" s="372"/>
      <c r="F55" s="372"/>
      <c r="G55" s="372"/>
      <c r="H55" s="372"/>
      <c r="I55" s="91"/>
      <c r="J55" s="372" t="s">
        <v>17</v>
      </c>
      <c r="K55" s="372"/>
      <c r="L55" s="372"/>
      <c r="M55" s="372"/>
      <c r="N55" s="372"/>
      <c r="O55" s="372"/>
      <c r="P55" s="372"/>
      <c r="Q55" s="372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372"/>
      <c r="AC55" s="372"/>
      <c r="AD55" s="372"/>
      <c r="AE55" s="372"/>
      <c r="AF55" s="372"/>
      <c r="AG55" s="370">
        <f>'00 - ZŠ Sokolov, Křižíkov...'!J28</f>
        <v>0</v>
      </c>
      <c r="AH55" s="371"/>
      <c r="AI55" s="371"/>
      <c r="AJ55" s="371"/>
      <c r="AK55" s="371"/>
      <c r="AL55" s="371"/>
      <c r="AM55" s="371"/>
      <c r="AN55" s="370">
        <f>SUM(AG55,AT55)</f>
        <v>0</v>
      </c>
      <c r="AO55" s="371"/>
      <c r="AP55" s="371"/>
      <c r="AQ55" s="92" t="s">
        <v>75</v>
      </c>
      <c r="AR55" s="93"/>
      <c r="AS55" s="94">
        <v>0</v>
      </c>
      <c r="AT55" s="95">
        <f>ROUND(SUM(AV55:AW55),2)</f>
        <v>0</v>
      </c>
      <c r="AU55" s="96">
        <f>'00 - ZŠ Sokolov, Křižíkov...'!P86</f>
        <v>0</v>
      </c>
      <c r="AV55" s="95">
        <f>'00 - ZŠ Sokolov, Křižíkov...'!J31</f>
        <v>0</v>
      </c>
      <c r="AW55" s="95">
        <f>'00 - ZŠ Sokolov, Křižíkov...'!J32</f>
        <v>0</v>
      </c>
      <c r="AX55" s="95">
        <f>'00 - ZŠ Sokolov, Křižíkov...'!J33</f>
        <v>0</v>
      </c>
      <c r="AY55" s="95">
        <f>'00 - ZŠ Sokolov, Křižíkov...'!J34</f>
        <v>0</v>
      </c>
      <c r="AZ55" s="95">
        <f>'00 - ZŠ Sokolov, Křižíkov...'!F31</f>
        <v>0</v>
      </c>
      <c r="BA55" s="95">
        <f>'00 - ZŠ Sokolov, Křižíkov...'!F32</f>
        <v>0</v>
      </c>
      <c r="BB55" s="95">
        <f>'00 - ZŠ Sokolov, Křižíkov...'!F33</f>
        <v>0</v>
      </c>
      <c r="BC55" s="95">
        <f>'00 - ZŠ Sokolov, Křižíkov...'!F34</f>
        <v>0</v>
      </c>
      <c r="BD55" s="97">
        <f>'00 - ZŠ Sokolov, Křižíkov...'!F35</f>
        <v>0</v>
      </c>
      <c r="BT55" s="98" t="s">
        <v>76</v>
      </c>
      <c r="BU55" s="98" t="s">
        <v>77</v>
      </c>
      <c r="BV55" s="98" t="s">
        <v>72</v>
      </c>
      <c r="BW55" s="98" t="s">
        <v>5</v>
      </c>
      <c r="BX55" s="98" t="s">
        <v>73</v>
      </c>
      <c r="CL55" s="98" t="s">
        <v>19</v>
      </c>
    </row>
    <row r="56" spans="1:90" s="2" customFormat="1" ht="30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42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90" s="2" customFormat="1" ht="6.95" customHeight="1">
      <c r="A57" s="37"/>
      <c r="B57" s="50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42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</sheetData>
  <sheetProtection algorithmName="SHA-512" hashValue="z4pvSStm31p2MMHSdAEjhl0bYLRTp5rQYkprTMtE95fhjiQI0BvcuD7uhIQo+ywo26Y+JCQpSEFc+yjZImO1kA==" saltValue="iMLn++PzF1MlSQ2g6U2QuCeAPGOv9gF/LwFgFu+94B/JtI1RoRe063Nj7VxZyLDw2/hIAtMxKR44ZUvrb8Vqaw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00 - ZŠ Sokolov, Křižíkov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7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375"/>
      <c r="AT2" s="20" t="s">
        <v>5</v>
      </c>
    </row>
    <row r="3" spans="1:46" s="1" customFormat="1" ht="6.95" customHeight="1">
      <c r="B3" s="99"/>
      <c r="C3" s="100"/>
      <c r="D3" s="100"/>
      <c r="E3" s="100"/>
      <c r="F3" s="100"/>
      <c r="G3" s="100"/>
      <c r="H3" s="100"/>
      <c r="I3" s="100"/>
      <c r="J3" s="100"/>
      <c r="K3" s="100"/>
      <c r="L3" s="23"/>
      <c r="AT3" s="20" t="s">
        <v>78</v>
      </c>
    </row>
    <row r="4" spans="1:46" s="1" customFormat="1" ht="24.95" customHeight="1">
      <c r="B4" s="23"/>
      <c r="D4" s="101" t="s">
        <v>79</v>
      </c>
      <c r="L4" s="23"/>
      <c r="M4" s="102" t="s">
        <v>10</v>
      </c>
      <c r="AT4" s="20" t="s">
        <v>4</v>
      </c>
    </row>
    <row r="5" spans="1:46" s="1" customFormat="1" ht="6.95" customHeight="1">
      <c r="B5" s="23"/>
      <c r="L5" s="23"/>
    </row>
    <row r="6" spans="1:46" s="2" customFormat="1" ht="12" customHeight="1">
      <c r="A6" s="37"/>
      <c r="B6" s="42"/>
      <c r="C6" s="37"/>
      <c r="D6" s="103" t="s">
        <v>16</v>
      </c>
      <c r="E6" s="37"/>
      <c r="F6" s="37"/>
      <c r="G6" s="37"/>
      <c r="H6" s="37"/>
      <c r="I6" s="37"/>
      <c r="J6" s="37"/>
      <c r="K6" s="37"/>
      <c r="L6" s="104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pans="1:46" s="2" customFormat="1" ht="16.5" customHeight="1">
      <c r="A7" s="37"/>
      <c r="B7" s="42"/>
      <c r="C7" s="37"/>
      <c r="D7" s="37"/>
      <c r="E7" s="376" t="s">
        <v>17</v>
      </c>
      <c r="F7" s="377"/>
      <c r="G7" s="377"/>
      <c r="H7" s="377"/>
      <c r="I7" s="37"/>
      <c r="J7" s="37"/>
      <c r="K7" s="37"/>
      <c r="L7" s="104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pans="1:46" s="2" customFormat="1" ht="11.25">
      <c r="A8" s="37"/>
      <c r="B8" s="42"/>
      <c r="C8" s="37"/>
      <c r="D8" s="37"/>
      <c r="E8" s="37"/>
      <c r="F8" s="37"/>
      <c r="G8" s="37"/>
      <c r="H8" s="37"/>
      <c r="I8" s="37"/>
      <c r="J8" s="37"/>
      <c r="K8" s="37"/>
      <c r="L8" s="10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2" customHeight="1">
      <c r="A9" s="37"/>
      <c r="B9" s="42"/>
      <c r="C9" s="37"/>
      <c r="D9" s="103" t="s">
        <v>18</v>
      </c>
      <c r="E9" s="37"/>
      <c r="F9" s="105" t="s">
        <v>19</v>
      </c>
      <c r="G9" s="37"/>
      <c r="H9" s="37"/>
      <c r="I9" s="103" t="s">
        <v>20</v>
      </c>
      <c r="J9" s="105" t="s">
        <v>19</v>
      </c>
      <c r="K9" s="37"/>
      <c r="L9" s="10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>
      <c r="A10" s="37"/>
      <c r="B10" s="42"/>
      <c r="C10" s="37"/>
      <c r="D10" s="103" t="s">
        <v>21</v>
      </c>
      <c r="E10" s="37"/>
      <c r="F10" s="105" t="s">
        <v>22</v>
      </c>
      <c r="G10" s="37"/>
      <c r="H10" s="37"/>
      <c r="I10" s="103" t="s">
        <v>23</v>
      </c>
      <c r="J10" s="106" t="str">
        <f>'Rekapitulace stavby'!AN8</f>
        <v>Vyplň údaj</v>
      </c>
      <c r="K10" s="37"/>
      <c r="L10" s="10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0.9" customHeight="1">
      <c r="A11" s="37"/>
      <c r="B11" s="42"/>
      <c r="C11" s="37"/>
      <c r="D11" s="37"/>
      <c r="E11" s="37"/>
      <c r="F11" s="37"/>
      <c r="G11" s="37"/>
      <c r="H11" s="37"/>
      <c r="I11" s="37"/>
      <c r="J11" s="37"/>
      <c r="K11" s="37"/>
      <c r="L11" s="10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3" t="s">
        <v>24</v>
      </c>
      <c r="E12" s="37"/>
      <c r="F12" s="37"/>
      <c r="G12" s="37"/>
      <c r="H12" s="37"/>
      <c r="I12" s="103" t="s">
        <v>25</v>
      </c>
      <c r="J12" s="105" t="s">
        <v>19</v>
      </c>
      <c r="K12" s="37"/>
      <c r="L12" s="10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8" customHeight="1">
      <c r="A13" s="37"/>
      <c r="B13" s="42"/>
      <c r="C13" s="37"/>
      <c r="D13" s="37"/>
      <c r="E13" s="105" t="s">
        <v>26</v>
      </c>
      <c r="F13" s="37"/>
      <c r="G13" s="37"/>
      <c r="H13" s="37"/>
      <c r="I13" s="103" t="s">
        <v>27</v>
      </c>
      <c r="J13" s="105" t="s">
        <v>19</v>
      </c>
      <c r="K13" s="37"/>
      <c r="L13" s="10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6.95" customHeight="1">
      <c r="A14" s="37"/>
      <c r="B14" s="42"/>
      <c r="C14" s="37"/>
      <c r="D14" s="37"/>
      <c r="E14" s="37"/>
      <c r="F14" s="37"/>
      <c r="G14" s="37"/>
      <c r="H14" s="37"/>
      <c r="I14" s="37"/>
      <c r="J14" s="37"/>
      <c r="K14" s="37"/>
      <c r="L14" s="10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2" customHeight="1">
      <c r="A15" s="37"/>
      <c r="B15" s="42"/>
      <c r="C15" s="37"/>
      <c r="D15" s="103" t="s">
        <v>28</v>
      </c>
      <c r="E15" s="37"/>
      <c r="F15" s="37"/>
      <c r="G15" s="37"/>
      <c r="H15" s="37"/>
      <c r="I15" s="103" t="s">
        <v>25</v>
      </c>
      <c r="J15" s="33" t="str">
        <f>'Rekapitulace stavby'!AN13</f>
        <v>Vyplň údaj</v>
      </c>
      <c r="K15" s="37"/>
      <c r="L15" s="10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8" customHeight="1">
      <c r="A16" s="37"/>
      <c r="B16" s="42"/>
      <c r="C16" s="37"/>
      <c r="D16" s="37"/>
      <c r="E16" s="378" t="str">
        <f>'Rekapitulace stavby'!E14</f>
        <v>Vyplň údaj</v>
      </c>
      <c r="F16" s="379"/>
      <c r="G16" s="379"/>
      <c r="H16" s="379"/>
      <c r="I16" s="103" t="s">
        <v>27</v>
      </c>
      <c r="J16" s="33" t="str">
        <f>'Rekapitulace stavby'!AN14</f>
        <v>Vyplň údaj</v>
      </c>
      <c r="K16" s="37"/>
      <c r="L16" s="10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6.95" customHeight="1">
      <c r="A17" s="37"/>
      <c r="B17" s="42"/>
      <c r="C17" s="37"/>
      <c r="D17" s="37"/>
      <c r="E17" s="37"/>
      <c r="F17" s="37"/>
      <c r="G17" s="37"/>
      <c r="H17" s="37"/>
      <c r="I17" s="37"/>
      <c r="J17" s="37"/>
      <c r="K17" s="37"/>
      <c r="L17" s="10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2" customHeight="1">
      <c r="A18" s="37"/>
      <c r="B18" s="42"/>
      <c r="C18" s="37"/>
      <c r="D18" s="103" t="s">
        <v>30</v>
      </c>
      <c r="E18" s="37"/>
      <c r="F18" s="37"/>
      <c r="G18" s="37"/>
      <c r="H18" s="37"/>
      <c r="I18" s="103" t="s">
        <v>25</v>
      </c>
      <c r="J18" s="105" t="str">
        <f>IF('Rekapitulace stavby'!AN16="","",'Rekapitulace stavby'!AN16)</f>
        <v/>
      </c>
      <c r="K18" s="37"/>
      <c r="L18" s="10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8" customHeight="1">
      <c r="A19" s="37"/>
      <c r="B19" s="42"/>
      <c r="C19" s="37"/>
      <c r="D19" s="37"/>
      <c r="E19" s="105" t="str">
        <f>IF('Rekapitulace stavby'!E17="","",'Rekapitulace stavby'!E17)</f>
        <v xml:space="preserve"> </v>
      </c>
      <c r="F19" s="37"/>
      <c r="G19" s="37"/>
      <c r="H19" s="37"/>
      <c r="I19" s="103" t="s">
        <v>27</v>
      </c>
      <c r="J19" s="105" t="str">
        <f>IF('Rekapitulace stavby'!AN17="","",'Rekapitulace stavby'!AN17)</f>
        <v/>
      </c>
      <c r="K19" s="37"/>
      <c r="L19" s="10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6.95" customHeight="1">
      <c r="A20" s="37"/>
      <c r="B20" s="42"/>
      <c r="C20" s="37"/>
      <c r="D20" s="37"/>
      <c r="E20" s="37"/>
      <c r="F20" s="37"/>
      <c r="G20" s="37"/>
      <c r="H20" s="37"/>
      <c r="I20" s="37"/>
      <c r="J20" s="37"/>
      <c r="K20" s="37"/>
      <c r="L20" s="10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2" customHeight="1">
      <c r="A21" s="37"/>
      <c r="B21" s="42"/>
      <c r="C21" s="37"/>
      <c r="D21" s="103" t="s">
        <v>33</v>
      </c>
      <c r="E21" s="37"/>
      <c r="F21" s="37"/>
      <c r="G21" s="37"/>
      <c r="H21" s="37"/>
      <c r="I21" s="103" t="s">
        <v>25</v>
      </c>
      <c r="J21" s="105" t="s">
        <v>19</v>
      </c>
      <c r="K21" s="37"/>
      <c r="L21" s="10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8" customHeight="1">
      <c r="A22" s="37"/>
      <c r="B22" s="42"/>
      <c r="C22" s="37"/>
      <c r="D22" s="37"/>
      <c r="E22" s="105" t="s">
        <v>34</v>
      </c>
      <c r="F22" s="37"/>
      <c r="G22" s="37"/>
      <c r="H22" s="37"/>
      <c r="I22" s="103" t="s">
        <v>27</v>
      </c>
      <c r="J22" s="105" t="s">
        <v>19</v>
      </c>
      <c r="K22" s="37"/>
      <c r="L22" s="10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6.95" customHeight="1">
      <c r="A23" s="37"/>
      <c r="B23" s="42"/>
      <c r="C23" s="37"/>
      <c r="D23" s="37"/>
      <c r="E23" s="37"/>
      <c r="F23" s="37"/>
      <c r="G23" s="37"/>
      <c r="H23" s="37"/>
      <c r="I23" s="37"/>
      <c r="J23" s="37"/>
      <c r="K23" s="37"/>
      <c r="L23" s="10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2" customHeight="1">
      <c r="A24" s="37"/>
      <c r="B24" s="42"/>
      <c r="C24" s="37"/>
      <c r="D24" s="103" t="s">
        <v>35</v>
      </c>
      <c r="E24" s="37"/>
      <c r="F24" s="37"/>
      <c r="G24" s="37"/>
      <c r="H24" s="37"/>
      <c r="I24" s="37"/>
      <c r="J24" s="37"/>
      <c r="K24" s="37"/>
      <c r="L24" s="10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8" customFormat="1" ht="47.25" customHeight="1">
      <c r="A25" s="107"/>
      <c r="B25" s="108"/>
      <c r="C25" s="107"/>
      <c r="D25" s="107"/>
      <c r="E25" s="380" t="s">
        <v>36</v>
      </c>
      <c r="F25" s="380"/>
      <c r="G25" s="380"/>
      <c r="H25" s="380"/>
      <c r="I25" s="107"/>
      <c r="J25" s="107"/>
      <c r="K25" s="107"/>
      <c r="L25" s="109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</row>
    <row r="26" spans="1:31" s="2" customFormat="1" ht="6.95" customHeight="1">
      <c r="A26" s="37"/>
      <c r="B26" s="42"/>
      <c r="C26" s="37"/>
      <c r="D26" s="37"/>
      <c r="E26" s="37"/>
      <c r="F26" s="37"/>
      <c r="G26" s="37"/>
      <c r="H26" s="37"/>
      <c r="I26" s="37"/>
      <c r="J26" s="37"/>
      <c r="K26" s="37"/>
      <c r="L26" s="10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>
      <c r="A27" s="37"/>
      <c r="B27" s="42"/>
      <c r="C27" s="37"/>
      <c r="D27" s="110"/>
      <c r="E27" s="110"/>
      <c r="F27" s="110"/>
      <c r="G27" s="110"/>
      <c r="H27" s="110"/>
      <c r="I27" s="110"/>
      <c r="J27" s="110"/>
      <c r="K27" s="110"/>
      <c r="L27" s="10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25.35" customHeight="1">
      <c r="A28" s="37"/>
      <c r="B28" s="42"/>
      <c r="C28" s="37"/>
      <c r="D28" s="111" t="s">
        <v>37</v>
      </c>
      <c r="E28" s="37"/>
      <c r="F28" s="37"/>
      <c r="G28" s="37"/>
      <c r="H28" s="37"/>
      <c r="I28" s="37"/>
      <c r="J28" s="112">
        <f>ROUND(J86, 2)</f>
        <v>0</v>
      </c>
      <c r="K28" s="37"/>
      <c r="L28" s="10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0"/>
      <c r="E29" s="110"/>
      <c r="F29" s="110"/>
      <c r="G29" s="110"/>
      <c r="H29" s="110"/>
      <c r="I29" s="110"/>
      <c r="J29" s="110"/>
      <c r="K29" s="110"/>
      <c r="L29" s="10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14.45" customHeight="1">
      <c r="A30" s="37"/>
      <c r="B30" s="42"/>
      <c r="C30" s="37"/>
      <c r="D30" s="37"/>
      <c r="E30" s="37"/>
      <c r="F30" s="113" t="s">
        <v>39</v>
      </c>
      <c r="G30" s="37"/>
      <c r="H30" s="37"/>
      <c r="I30" s="113" t="s">
        <v>38</v>
      </c>
      <c r="J30" s="113" t="s">
        <v>40</v>
      </c>
      <c r="K30" s="37"/>
      <c r="L30" s="10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14.45" customHeight="1">
      <c r="A31" s="37"/>
      <c r="B31" s="42"/>
      <c r="C31" s="37"/>
      <c r="D31" s="114" t="s">
        <v>41</v>
      </c>
      <c r="E31" s="103" t="s">
        <v>42</v>
      </c>
      <c r="F31" s="115">
        <f>ROUND((SUM(BE86:BE277)),  2)</f>
        <v>0</v>
      </c>
      <c r="G31" s="37"/>
      <c r="H31" s="37"/>
      <c r="I31" s="116">
        <v>0.21</v>
      </c>
      <c r="J31" s="115">
        <f>ROUND(((SUM(BE86:BE277))*I31),  2)</f>
        <v>0</v>
      </c>
      <c r="K31" s="37"/>
      <c r="L31" s="10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103" t="s">
        <v>43</v>
      </c>
      <c r="F32" s="115">
        <f>ROUND((SUM(BF86:BF277)),  2)</f>
        <v>0</v>
      </c>
      <c r="G32" s="37"/>
      <c r="H32" s="37"/>
      <c r="I32" s="116">
        <v>0.12</v>
      </c>
      <c r="J32" s="115">
        <f>ROUND(((SUM(BF86:BF277))*I32),  2)</f>
        <v>0</v>
      </c>
      <c r="K32" s="37"/>
      <c r="L32" s="10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hidden="1" customHeight="1">
      <c r="A33" s="37"/>
      <c r="B33" s="42"/>
      <c r="C33" s="37"/>
      <c r="D33" s="37"/>
      <c r="E33" s="103" t="s">
        <v>44</v>
      </c>
      <c r="F33" s="115">
        <f>ROUND((SUM(BG86:BG277)),  2)</f>
        <v>0</v>
      </c>
      <c r="G33" s="37"/>
      <c r="H33" s="37"/>
      <c r="I33" s="116">
        <v>0.21</v>
      </c>
      <c r="J33" s="115">
        <f>0</f>
        <v>0</v>
      </c>
      <c r="K33" s="37"/>
      <c r="L33" s="10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hidden="1" customHeight="1">
      <c r="A34" s="37"/>
      <c r="B34" s="42"/>
      <c r="C34" s="37"/>
      <c r="D34" s="37"/>
      <c r="E34" s="103" t="s">
        <v>45</v>
      </c>
      <c r="F34" s="115">
        <f>ROUND((SUM(BH86:BH277)),  2)</f>
        <v>0</v>
      </c>
      <c r="G34" s="37"/>
      <c r="H34" s="37"/>
      <c r="I34" s="116">
        <v>0.12</v>
      </c>
      <c r="J34" s="115">
        <f>0</f>
        <v>0</v>
      </c>
      <c r="K34" s="37"/>
      <c r="L34" s="10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3" t="s">
        <v>46</v>
      </c>
      <c r="F35" s="115">
        <f>ROUND((SUM(BI86:BI277)),  2)</f>
        <v>0</v>
      </c>
      <c r="G35" s="37"/>
      <c r="H35" s="37"/>
      <c r="I35" s="116">
        <v>0</v>
      </c>
      <c r="J35" s="115">
        <f>0</f>
        <v>0</v>
      </c>
      <c r="K35" s="37"/>
      <c r="L35" s="10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6.95" customHeight="1">
      <c r="A36" s="37"/>
      <c r="B36" s="42"/>
      <c r="C36" s="37"/>
      <c r="D36" s="37"/>
      <c r="E36" s="37"/>
      <c r="F36" s="37"/>
      <c r="G36" s="37"/>
      <c r="H36" s="37"/>
      <c r="I36" s="37"/>
      <c r="J36" s="37"/>
      <c r="K36" s="37"/>
      <c r="L36" s="10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25.35" customHeight="1">
      <c r="A37" s="37"/>
      <c r="B37" s="42"/>
      <c r="C37" s="117"/>
      <c r="D37" s="118" t="s">
        <v>47</v>
      </c>
      <c r="E37" s="119"/>
      <c r="F37" s="119"/>
      <c r="G37" s="120" t="s">
        <v>48</v>
      </c>
      <c r="H37" s="121" t="s">
        <v>49</v>
      </c>
      <c r="I37" s="119"/>
      <c r="J37" s="122">
        <f>SUM(J28:J35)</f>
        <v>0</v>
      </c>
      <c r="K37" s="123"/>
      <c r="L37" s="10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customHeight="1">
      <c r="A38" s="37"/>
      <c r="B38" s="124"/>
      <c r="C38" s="125"/>
      <c r="D38" s="125"/>
      <c r="E38" s="125"/>
      <c r="F38" s="125"/>
      <c r="G38" s="125"/>
      <c r="H38" s="125"/>
      <c r="I38" s="125"/>
      <c r="J38" s="125"/>
      <c r="K38" s="125"/>
      <c r="L38" s="10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42" spans="1:31" s="2" customFormat="1" ht="6.95" customHeight="1">
      <c r="A42" s="37"/>
      <c r="B42" s="126"/>
      <c r="C42" s="127"/>
      <c r="D42" s="127"/>
      <c r="E42" s="127"/>
      <c r="F42" s="127"/>
      <c r="G42" s="127"/>
      <c r="H42" s="127"/>
      <c r="I42" s="127"/>
      <c r="J42" s="127"/>
      <c r="K42" s="127"/>
      <c r="L42" s="10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pans="1:31" s="2" customFormat="1" ht="24.95" customHeight="1">
      <c r="A43" s="37"/>
      <c r="B43" s="38"/>
      <c r="C43" s="26" t="s">
        <v>80</v>
      </c>
      <c r="D43" s="39"/>
      <c r="E43" s="39"/>
      <c r="F43" s="39"/>
      <c r="G43" s="39"/>
      <c r="H43" s="39"/>
      <c r="I43" s="39"/>
      <c r="J43" s="39"/>
      <c r="K43" s="39"/>
      <c r="L43" s="104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</row>
    <row r="44" spans="1:31" s="2" customFormat="1" ht="6.95" customHeight="1">
      <c r="A44" s="37"/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104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12" customHeight="1">
      <c r="A45" s="37"/>
      <c r="B45" s="38"/>
      <c r="C45" s="32" t="s">
        <v>16</v>
      </c>
      <c r="D45" s="39"/>
      <c r="E45" s="39"/>
      <c r="F45" s="39"/>
      <c r="G45" s="39"/>
      <c r="H45" s="39"/>
      <c r="I45" s="39"/>
      <c r="J45" s="39"/>
      <c r="K45" s="39"/>
      <c r="L45" s="104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16.5" customHeight="1">
      <c r="A46" s="37"/>
      <c r="B46" s="38"/>
      <c r="C46" s="39"/>
      <c r="D46" s="39"/>
      <c r="E46" s="355" t="str">
        <f>E7</f>
        <v>ZŠ Sokolov, Křižíkova 1916 - Rekonstrukce odborné učebny přírodopisu - stavební část</v>
      </c>
      <c r="F46" s="381"/>
      <c r="G46" s="381"/>
      <c r="H46" s="381"/>
      <c r="I46" s="39"/>
      <c r="J46" s="39"/>
      <c r="K46" s="39"/>
      <c r="L46" s="104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6.95" customHeight="1">
      <c r="A47" s="37"/>
      <c r="B47" s="38"/>
      <c r="C47" s="39"/>
      <c r="D47" s="39"/>
      <c r="E47" s="39"/>
      <c r="F47" s="39"/>
      <c r="G47" s="39"/>
      <c r="H47" s="39"/>
      <c r="I47" s="39"/>
      <c r="J47" s="39"/>
      <c r="K47" s="39"/>
      <c r="L47" s="104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2" customHeight="1">
      <c r="A48" s="37"/>
      <c r="B48" s="38"/>
      <c r="C48" s="32" t="s">
        <v>21</v>
      </c>
      <c r="D48" s="39"/>
      <c r="E48" s="39"/>
      <c r="F48" s="30" t="str">
        <f>F10</f>
        <v>Sokolov, Křižíkova 1916</v>
      </c>
      <c r="G48" s="39"/>
      <c r="H48" s="39"/>
      <c r="I48" s="32" t="s">
        <v>23</v>
      </c>
      <c r="J48" s="62" t="str">
        <f>IF(J10="","",J10)</f>
        <v>Vyplň údaj</v>
      </c>
      <c r="K48" s="39"/>
      <c r="L48" s="104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6.95" customHeight="1">
      <c r="A49" s="37"/>
      <c r="B49" s="38"/>
      <c r="C49" s="39"/>
      <c r="D49" s="39"/>
      <c r="E49" s="39"/>
      <c r="F49" s="39"/>
      <c r="G49" s="39"/>
      <c r="H49" s="39"/>
      <c r="I49" s="39"/>
      <c r="J49" s="39"/>
      <c r="K49" s="39"/>
      <c r="L49" s="104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5.2" customHeight="1">
      <c r="A50" s="37"/>
      <c r="B50" s="38"/>
      <c r="C50" s="32" t="s">
        <v>24</v>
      </c>
      <c r="D50" s="39"/>
      <c r="E50" s="39"/>
      <c r="F50" s="30" t="str">
        <f>E13</f>
        <v>Město Sokolov</v>
      </c>
      <c r="G50" s="39"/>
      <c r="H50" s="39"/>
      <c r="I50" s="32" t="s">
        <v>30</v>
      </c>
      <c r="J50" s="35" t="str">
        <f>E19</f>
        <v xml:space="preserve"> </v>
      </c>
      <c r="K50" s="39"/>
      <c r="L50" s="104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15.2" customHeight="1">
      <c r="A51" s="37"/>
      <c r="B51" s="38"/>
      <c r="C51" s="32" t="s">
        <v>28</v>
      </c>
      <c r="D51" s="39"/>
      <c r="E51" s="39"/>
      <c r="F51" s="30" t="str">
        <f>IF(E16="","",E16)</f>
        <v>Vyplň údaj</v>
      </c>
      <c r="G51" s="39"/>
      <c r="H51" s="39"/>
      <c r="I51" s="32" t="s">
        <v>33</v>
      </c>
      <c r="J51" s="35" t="str">
        <f>E22</f>
        <v>Michal Kubelka</v>
      </c>
      <c r="K51" s="39"/>
      <c r="L51" s="104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0.35" customHeight="1">
      <c r="A52" s="37"/>
      <c r="B52" s="38"/>
      <c r="C52" s="39"/>
      <c r="D52" s="39"/>
      <c r="E52" s="39"/>
      <c r="F52" s="39"/>
      <c r="G52" s="39"/>
      <c r="H52" s="39"/>
      <c r="I52" s="39"/>
      <c r="J52" s="39"/>
      <c r="K52" s="39"/>
      <c r="L52" s="104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29.25" customHeight="1">
      <c r="A53" s="37"/>
      <c r="B53" s="38"/>
      <c r="C53" s="128" t="s">
        <v>81</v>
      </c>
      <c r="D53" s="129"/>
      <c r="E53" s="129"/>
      <c r="F53" s="129"/>
      <c r="G53" s="129"/>
      <c r="H53" s="129"/>
      <c r="I53" s="129"/>
      <c r="J53" s="130" t="s">
        <v>82</v>
      </c>
      <c r="K53" s="129"/>
      <c r="L53" s="104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0.35" customHeight="1">
      <c r="A54" s="37"/>
      <c r="B54" s="38"/>
      <c r="C54" s="39"/>
      <c r="D54" s="39"/>
      <c r="E54" s="39"/>
      <c r="F54" s="39"/>
      <c r="G54" s="39"/>
      <c r="H54" s="39"/>
      <c r="I54" s="39"/>
      <c r="J54" s="39"/>
      <c r="K54" s="39"/>
      <c r="L54" s="104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22.9" customHeight="1">
      <c r="A55" s="37"/>
      <c r="B55" s="38"/>
      <c r="C55" s="131" t="s">
        <v>69</v>
      </c>
      <c r="D55" s="39"/>
      <c r="E55" s="39"/>
      <c r="F55" s="39"/>
      <c r="G55" s="39"/>
      <c r="H55" s="39"/>
      <c r="I55" s="39"/>
      <c r="J55" s="80">
        <f>J86</f>
        <v>0</v>
      </c>
      <c r="K55" s="39"/>
      <c r="L55" s="104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U55" s="20" t="s">
        <v>83</v>
      </c>
    </row>
    <row r="56" spans="1:47" s="9" customFormat="1" ht="24.95" customHeight="1">
      <c r="B56" s="132"/>
      <c r="C56" s="133"/>
      <c r="D56" s="134" t="s">
        <v>84</v>
      </c>
      <c r="E56" s="135"/>
      <c r="F56" s="135"/>
      <c r="G56" s="135"/>
      <c r="H56" s="135"/>
      <c r="I56" s="135"/>
      <c r="J56" s="136">
        <f>J87</f>
        <v>0</v>
      </c>
      <c r="K56" s="133"/>
      <c r="L56" s="137"/>
    </row>
    <row r="57" spans="1:47" s="10" customFormat="1" ht="19.899999999999999" customHeight="1">
      <c r="B57" s="138"/>
      <c r="C57" s="139"/>
      <c r="D57" s="140" t="s">
        <v>85</v>
      </c>
      <c r="E57" s="141"/>
      <c r="F57" s="141"/>
      <c r="G57" s="141"/>
      <c r="H57" s="141"/>
      <c r="I57" s="141"/>
      <c r="J57" s="142">
        <f>J88</f>
        <v>0</v>
      </c>
      <c r="K57" s="139"/>
      <c r="L57" s="143"/>
    </row>
    <row r="58" spans="1:47" s="10" customFormat="1" ht="19.899999999999999" customHeight="1">
      <c r="B58" s="138"/>
      <c r="C58" s="139"/>
      <c r="D58" s="140" t="s">
        <v>86</v>
      </c>
      <c r="E58" s="141"/>
      <c r="F58" s="141"/>
      <c r="G58" s="141"/>
      <c r="H58" s="141"/>
      <c r="I58" s="141"/>
      <c r="J58" s="142">
        <f>J131</f>
        <v>0</v>
      </c>
      <c r="K58" s="139"/>
      <c r="L58" s="143"/>
    </row>
    <row r="59" spans="1:47" s="10" customFormat="1" ht="19.899999999999999" customHeight="1">
      <c r="B59" s="138"/>
      <c r="C59" s="139"/>
      <c r="D59" s="140" t="s">
        <v>87</v>
      </c>
      <c r="E59" s="141"/>
      <c r="F59" s="141"/>
      <c r="G59" s="141"/>
      <c r="H59" s="141"/>
      <c r="I59" s="141"/>
      <c r="J59" s="142">
        <f>J154</f>
        <v>0</v>
      </c>
      <c r="K59" s="139"/>
      <c r="L59" s="143"/>
    </row>
    <row r="60" spans="1:47" s="10" customFormat="1" ht="19.899999999999999" customHeight="1">
      <c r="B60" s="138"/>
      <c r="C60" s="139"/>
      <c r="D60" s="140" t="s">
        <v>88</v>
      </c>
      <c r="E60" s="141"/>
      <c r="F60" s="141"/>
      <c r="G60" s="141"/>
      <c r="H60" s="141"/>
      <c r="I60" s="141"/>
      <c r="J60" s="142">
        <f>J166</f>
        <v>0</v>
      </c>
      <c r="K60" s="139"/>
      <c r="L60" s="143"/>
    </row>
    <row r="61" spans="1:47" s="9" customFormat="1" ht="24.95" customHeight="1">
      <c r="B61" s="132"/>
      <c r="C61" s="133"/>
      <c r="D61" s="134" t="s">
        <v>89</v>
      </c>
      <c r="E61" s="135"/>
      <c r="F61" s="135"/>
      <c r="G61" s="135"/>
      <c r="H61" s="135"/>
      <c r="I61" s="135"/>
      <c r="J61" s="136">
        <f>J169</f>
        <v>0</v>
      </c>
      <c r="K61" s="133"/>
      <c r="L61" s="137"/>
    </row>
    <row r="62" spans="1:47" s="10" customFormat="1" ht="19.899999999999999" customHeight="1">
      <c r="B62" s="138"/>
      <c r="C62" s="139"/>
      <c r="D62" s="140" t="s">
        <v>90</v>
      </c>
      <c r="E62" s="141"/>
      <c r="F62" s="141"/>
      <c r="G62" s="141"/>
      <c r="H62" s="141"/>
      <c r="I62" s="141"/>
      <c r="J62" s="142">
        <f>J170</f>
        <v>0</v>
      </c>
      <c r="K62" s="139"/>
      <c r="L62" s="143"/>
    </row>
    <row r="63" spans="1:47" s="10" customFormat="1" ht="19.899999999999999" customHeight="1">
      <c r="B63" s="138"/>
      <c r="C63" s="139"/>
      <c r="D63" s="140" t="s">
        <v>91</v>
      </c>
      <c r="E63" s="141"/>
      <c r="F63" s="141"/>
      <c r="G63" s="141"/>
      <c r="H63" s="141"/>
      <c r="I63" s="141"/>
      <c r="J63" s="142">
        <f>J173</f>
        <v>0</v>
      </c>
      <c r="K63" s="139"/>
      <c r="L63" s="143"/>
    </row>
    <row r="64" spans="1:47" s="10" customFormat="1" ht="19.899999999999999" customHeight="1">
      <c r="B64" s="138"/>
      <c r="C64" s="139"/>
      <c r="D64" s="140" t="s">
        <v>92</v>
      </c>
      <c r="E64" s="141"/>
      <c r="F64" s="141"/>
      <c r="G64" s="141"/>
      <c r="H64" s="141"/>
      <c r="I64" s="141"/>
      <c r="J64" s="142">
        <f>J178</f>
        <v>0</v>
      </c>
      <c r="K64" s="139"/>
      <c r="L64" s="143"/>
    </row>
    <row r="65" spans="1:31" s="10" customFormat="1" ht="19.899999999999999" customHeight="1">
      <c r="B65" s="138"/>
      <c r="C65" s="139"/>
      <c r="D65" s="140" t="s">
        <v>93</v>
      </c>
      <c r="E65" s="141"/>
      <c r="F65" s="141"/>
      <c r="G65" s="141"/>
      <c r="H65" s="141"/>
      <c r="I65" s="141"/>
      <c r="J65" s="142">
        <f>J195</f>
        <v>0</v>
      </c>
      <c r="K65" s="139"/>
      <c r="L65" s="143"/>
    </row>
    <row r="66" spans="1:31" s="10" customFormat="1" ht="19.899999999999999" customHeight="1">
      <c r="B66" s="138"/>
      <c r="C66" s="139"/>
      <c r="D66" s="140" t="s">
        <v>94</v>
      </c>
      <c r="E66" s="141"/>
      <c r="F66" s="141"/>
      <c r="G66" s="141"/>
      <c r="H66" s="141"/>
      <c r="I66" s="141"/>
      <c r="J66" s="142">
        <f>J235</f>
        <v>0</v>
      </c>
      <c r="K66" s="139"/>
      <c r="L66" s="143"/>
    </row>
    <row r="67" spans="1:31" s="10" customFormat="1" ht="19.899999999999999" customHeight="1">
      <c r="B67" s="138"/>
      <c r="C67" s="139"/>
      <c r="D67" s="140" t="s">
        <v>95</v>
      </c>
      <c r="E67" s="141"/>
      <c r="F67" s="141"/>
      <c r="G67" s="141"/>
      <c r="H67" s="141"/>
      <c r="I67" s="141"/>
      <c r="J67" s="142">
        <f>J251</f>
        <v>0</v>
      </c>
      <c r="K67" s="139"/>
      <c r="L67" s="143"/>
    </row>
    <row r="68" spans="1:31" s="9" customFormat="1" ht="24.95" customHeight="1">
      <c r="B68" s="132"/>
      <c r="C68" s="133"/>
      <c r="D68" s="134" t="s">
        <v>96</v>
      </c>
      <c r="E68" s="135"/>
      <c r="F68" s="135"/>
      <c r="G68" s="135"/>
      <c r="H68" s="135"/>
      <c r="I68" s="135"/>
      <c r="J68" s="136">
        <f>J276</f>
        <v>0</v>
      </c>
      <c r="K68" s="133"/>
      <c r="L68" s="137"/>
    </row>
    <row r="69" spans="1:31" s="2" customFormat="1" ht="21.75" customHeight="1">
      <c r="A69" s="37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104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pans="1:31" s="2" customFormat="1" ht="6.95" customHeight="1">
      <c r="A70" s="37"/>
      <c r="B70" s="50"/>
      <c r="C70" s="51"/>
      <c r="D70" s="51"/>
      <c r="E70" s="51"/>
      <c r="F70" s="51"/>
      <c r="G70" s="51"/>
      <c r="H70" s="51"/>
      <c r="I70" s="51"/>
      <c r="J70" s="51"/>
      <c r="K70" s="51"/>
      <c r="L70" s="104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4" spans="1:31" s="2" customFormat="1" ht="6.95" customHeight="1">
      <c r="A74" s="37"/>
      <c r="B74" s="52"/>
      <c r="C74" s="53"/>
      <c r="D74" s="53"/>
      <c r="E74" s="53"/>
      <c r="F74" s="53"/>
      <c r="G74" s="53"/>
      <c r="H74" s="53"/>
      <c r="I74" s="53"/>
      <c r="J74" s="53"/>
      <c r="K74" s="53"/>
      <c r="L74" s="104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24.95" customHeight="1">
      <c r="A75" s="37"/>
      <c r="B75" s="38"/>
      <c r="C75" s="26" t="s">
        <v>97</v>
      </c>
      <c r="D75" s="39"/>
      <c r="E75" s="39"/>
      <c r="F75" s="39"/>
      <c r="G75" s="39"/>
      <c r="H75" s="39"/>
      <c r="I75" s="39"/>
      <c r="J75" s="39"/>
      <c r="K75" s="39"/>
      <c r="L75" s="104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6.95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0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2" customHeight="1">
      <c r="A77" s="37"/>
      <c r="B77" s="38"/>
      <c r="C77" s="32" t="s">
        <v>16</v>
      </c>
      <c r="D77" s="39"/>
      <c r="E77" s="39"/>
      <c r="F77" s="39"/>
      <c r="G77" s="39"/>
      <c r="H77" s="39"/>
      <c r="I77" s="39"/>
      <c r="J77" s="39"/>
      <c r="K77" s="39"/>
      <c r="L77" s="10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6.5" customHeight="1">
      <c r="A78" s="37"/>
      <c r="B78" s="38"/>
      <c r="C78" s="39"/>
      <c r="D78" s="39"/>
      <c r="E78" s="355" t="str">
        <f>E7</f>
        <v>ZŠ Sokolov, Křižíkova 1916 - Rekonstrukce odborné učebny přírodopisu - stavební část</v>
      </c>
      <c r="F78" s="381"/>
      <c r="G78" s="381"/>
      <c r="H78" s="381"/>
      <c r="I78" s="39"/>
      <c r="J78" s="39"/>
      <c r="K78" s="39"/>
      <c r="L78" s="104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6.95" customHeight="1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04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2" customHeight="1">
      <c r="A80" s="37"/>
      <c r="B80" s="38"/>
      <c r="C80" s="32" t="s">
        <v>21</v>
      </c>
      <c r="D80" s="39"/>
      <c r="E80" s="39"/>
      <c r="F80" s="30" t="str">
        <f>F10</f>
        <v>Sokolov, Křižíkova 1916</v>
      </c>
      <c r="G80" s="39"/>
      <c r="H80" s="39"/>
      <c r="I80" s="32" t="s">
        <v>23</v>
      </c>
      <c r="J80" s="62" t="str">
        <f>IF(J10="","",J10)</f>
        <v>Vyplň údaj</v>
      </c>
      <c r="K80" s="39"/>
      <c r="L80" s="104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6.95" customHeight="1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0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15.2" customHeight="1">
      <c r="A82" s="37"/>
      <c r="B82" s="38"/>
      <c r="C82" s="32" t="s">
        <v>24</v>
      </c>
      <c r="D82" s="39"/>
      <c r="E82" s="39"/>
      <c r="F82" s="30" t="str">
        <f>E13</f>
        <v>Město Sokolov</v>
      </c>
      <c r="G82" s="39"/>
      <c r="H82" s="39"/>
      <c r="I82" s="32" t="s">
        <v>30</v>
      </c>
      <c r="J82" s="35" t="str">
        <f>E19</f>
        <v xml:space="preserve"> </v>
      </c>
      <c r="K82" s="39"/>
      <c r="L82" s="10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5.2" customHeight="1">
      <c r="A83" s="37"/>
      <c r="B83" s="38"/>
      <c r="C83" s="32" t="s">
        <v>28</v>
      </c>
      <c r="D83" s="39"/>
      <c r="E83" s="39"/>
      <c r="F83" s="30" t="str">
        <f>IF(E16="","",E16)</f>
        <v>Vyplň údaj</v>
      </c>
      <c r="G83" s="39"/>
      <c r="H83" s="39"/>
      <c r="I83" s="32" t="s">
        <v>33</v>
      </c>
      <c r="J83" s="35" t="str">
        <f>E22</f>
        <v>Michal Kubelka</v>
      </c>
      <c r="K83" s="39"/>
      <c r="L83" s="10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10.35" customHeight="1">
      <c r="A84" s="37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10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11" customFormat="1" ht="29.25" customHeight="1">
      <c r="A85" s="144"/>
      <c r="B85" s="145"/>
      <c r="C85" s="146" t="s">
        <v>98</v>
      </c>
      <c r="D85" s="147" t="s">
        <v>56</v>
      </c>
      <c r="E85" s="147" t="s">
        <v>52</v>
      </c>
      <c r="F85" s="147" t="s">
        <v>53</v>
      </c>
      <c r="G85" s="147" t="s">
        <v>99</v>
      </c>
      <c r="H85" s="147" t="s">
        <v>100</v>
      </c>
      <c r="I85" s="147" t="s">
        <v>101</v>
      </c>
      <c r="J85" s="147" t="s">
        <v>82</v>
      </c>
      <c r="K85" s="148" t="s">
        <v>102</v>
      </c>
      <c r="L85" s="149"/>
      <c r="M85" s="71" t="s">
        <v>19</v>
      </c>
      <c r="N85" s="72" t="s">
        <v>41</v>
      </c>
      <c r="O85" s="72" t="s">
        <v>103</v>
      </c>
      <c r="P85" s="72" t="s">
        <v>104</v>
      </c>
      <c r="Q85" s="72" t="s">
        <v>105</v>
      </c>
      <c r="R85" s="72" t="s">
        <v>106</v>
      </c>
      <c r="S85" s="72" t="s">
        <v>107</v>
      </c>
      <c r="T85" s="73" t="s">
        <v>108</v>
      </c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</row>
    <row r="86" spans="1:65" s="2" customFormat="1" ht="22.9" customHeight="1">
      <c r="A86" s="37"/>
      <c r="B86" s="38"/>
      <c r="C86" s="78" t="s">
        <v>109</v>
      </c>
      <c r="D86" s="39"/>
      <c r="E86" s="39"/>
      <c r="F86" s="39"/>
      <c r="G86" s="39"/>
      <c r="H86" s="39"/>
      <c r="I86" s="39"/>
      <c r="J86" s="150">
        <f>BK86</f>
        <v>0</v>
      </c>
      <c r="K86" s="39"/>
      <c r="L86" s="42"/>
      <c r="M86" s="74"/>
      <c r="N86" s="151"/>
      <c r="O86" s="75"/>
      <c r="P86" s="152">
        <f>P87+P169+P276</f>
        <v>0</v>
      </c>
      <c r="Q86" s="75"/>
      <c r="R86" s="152">
        <f>R87+R169+R276</f>
        <v>4.70528178</v>
      </c>
      <c r="S86" s="75"/>
      <c r="T86" s="153">
        <f>T87+T169+T276</f>
        <v>0.30963104000000002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T86" s="20" t="s">
        <v>70</v>
      </c>
      <c r="AU86" s="20" t="s">
        <v>83</v>
      </c>
      <c r="BK86" s="154">
        <f>BK87+BK169+BK276</f>
        <v>0</v>
      </c>
    </row>
    <row r="87" spans="1:65" s="12" customFormat="1" ht="25.9" customHeight="1">
      <c r="B87" s="155"/>
      <c r="C87" s="156"/>
      <c r="D87" s="157" t="s">
        <v>70</v>
      </c>
      <c r="E87" s="158" t="s">
        <v>110</v>
      </c>
      <c r="F87" s="158" t="s">
        <v>111</v>
      </c>
      <c r="G87" s="156"/>
      <c r="H87" s="156"/>
      <c r="I87" s="159"/>
      <c r="J87" s="160">
        <f>BK87</f>
        <v>0</v>
      </c>
      <c r="K87" s="156"/>
      <c r="L87" s="161"/>
      <c r="M87" s="162"/>
      <c r="N87" s="163"/>
      <c r="O87" s="163"/>
      <c r="P87" s="164">
        <f>P88+P131+P154+P166</f>
        <v>0</v>
      </c>
      <c r="Q87" s="163"/>
      <c r="R87" s="164">
        <f>R88+R131+R154+R166</f>
        <v>4.14137442</v>
      </c>
      <c r="S87" s="163"/>
      <c r="T87" s="165">
        <f>T88+T131+T154+T166</f>
        <v>0</v>
      </c>
      <c r="AR87" s="166" t="s">
        <v>76</v>
      </c>
      <c r="AT87" s="167" t="s">
        <v>70</v>
      </c>
      <c r="AU87" s="167" t="s">
        <v>71</v>
      </c>
      <c r="AY87" s="166" t="s">
        <v>112</v>
      </c>
      <c r="BK87" s="168">
        <f>BK88+BK131+BK154+BK166</f>
        <v>0</v>
      </c>
    </row>
    <row r="88" spans="1:65" s="12" customFormat="1" ht="22.9" customHeight="1">
      <c r="B88" s="155"/>
      <c r="C88" s="156"/>
      <c r="D88" s="157" t="s">
        <v>70</v>
      </c>
      <c r="E88" s="169" t="s">
        <v>113</v>
      </c>
      <c r="F88" s="169" t="s">
        <v>114</v>
      </c>
      <c r="G88" s="156"/>
      <c r="H88" s="156"/>
      <c r="I88" s="159"/>
      <c r="J88" s="170">
        <f>BK88</f>
        <v>0</v>
      </c>
      <c r="K88" s="156"/>
      <c r="L88" s="161"/>
      <c r="M88" s="162"/>
      <c r="N88" s="163"/>
      <c r="O88" s="163"/>
      <c r="P88" s="164">
        <f>SUM(P89:P130)</f>
        <v>0</v>
      </c>
      <c r="Q88" s="163"/>
      <c r="R88" s="164">
        <f>SUM(R89:R130)</f>
        <v>4.1379818999999998</v>
      </c>
      <c r="S88" s="163"/>
      <c r="T88" s="165">
        <f>SUM(T89:T130)</f>
        <v>0</v>
      </c>
      <c r="AR88" s="166" t="s">
        <v>76</v>
      </c>
      <c r="AT88" s="167" t="s">
        <v>70</v>
      </c>
      <c r="AU88" s="167" t="s">
        <v>76</v>
      </c>
      <c r="AY88" s="166" t="s">
        <v>112</v>
      </c>
      <c r="BK88" s="168">
        <f>SUM(BK89:BK130)</f>
        <v>0</v>
      </c>
    </row>
    <row r="89" spans="1:65" s="2" customFormat="1" ht="16.5" customHeight="1">
      <c r="A89" s="37"/>
      <c r="B89" s="38"/>
      <c r="C89" s="171" t="s">
        <v>76</v>
      </c>
      <c r="D89" s="171" t="s">
        <v>115</v>
      </c>
      <c r="E89" s="172" t="s">
        <v>116</v>
      </c>
      <c r="F89" s="173" t="s">
        <v>117</v>
      </c>
      <c r="G89" s="174" t="s">
        <v>118</v>
      </c>
      <c r="H89" s="175">
        <v>169.26599999999999</v>
      </c>
      <c r="I89" s="176"/>
      <c r="J89" s="177">
        <f>ROUND(I89*H89,2)</f>
        <v>0</v>
      </c>
      <c r="K89" s="173" t="s">
        <v>119</v>
      </c>
      <c r="L89" s="42"/>
      <c r="M89" s="178" t="s">
        <v>19</v>
      </c>
      <c r="N89" s="179" t="s">
        <v>42</v>
      </c>
      <c r="O89" s="67"/>
      <c r="P89" s="180">
        <f>O89*H89</f>
        <v>0</v>
      </c>
      <c r="Q89" s="180">
        <v>2.5999999999999998E-4</v>
      </c>
      <c r="R89" s="180">
        <f>Q89*H89</f>
        <v>4.4009159999999992E-2</v>
      </c>
      <c r="S89" s="180">
        <v>0</v>
      </c>
      <c r="T89" s="181">
        <f>S89*H89</f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182" t="s">
        <v>120</v>
      </c>
      <c r="AT89" s="182" t="s">
        <v>115</v>
      </c>
      <c r="AU89" s="182" t="s">
        <v>78</v>
      </c>
      <c r="AY89" s="20" t="s">
        <v>112</v>
      </c>
      <c r="BE89" s="183">
        <f>IF(N89="základní",J89,0)</f>
        <v>0</v>
      </c>
      <c r="BF89" s="183">
        <f>IF(N89="snížená",J89,0)</f>
        <v>0</v>
      </c>
      <c r="BG89" s="183">
        <f>IF(N89="zákl. přenesená",J89,0)</f>
        <v>0</v>
      </c>
      <c r="BH89" s="183">
        <f>IF(N89="sníž. přenesená",J89,0)</f>
        <v>0</v>
      </c>
      <c r="BI89" s="183">
        <f>IF(N89="nulová",J89,0)</f>
        <v>0</v>
      </c>
      <c r="BJ89" s="20" t="s">
        <v>76</v>
      </c>
      <c r="BK89" s="183">
        <f>ROUND(I89*H89,2)</f>
        <v>0</v>
      </c>
      <c r="BL89" s="20" t="s">
        <v>120</v>
      </c>
      <c r="BM89" s="182" t="s">
        <v>121</v>
      </c>
    </row>
    <row r="90" spans="1:65" s="2" customFormat="1" ht="11.25">
      <c r="A90" s="37"/>
      <c r="B90" s="38"/>
      <c r="C90" s="39"/>
      <c r="D90" s="184" t="s">
        <v>122</v>
      </c>
      <c r="E90" s="39"/>
      <c r="F90" s="185" t="s">
        <v>123</v>
      </c>
      <c r="G90" s="39"/>
      <c r="H90" s="39"/>
      <c r="I90" s="186"/>
      <c r="J90" s="39"/>
      <c r="K90" s="39"/>
      <c r="L90" s="42"/>
      <c r="M90" s="187"/>
      <c r="N90" s="188"/>
      <c r="O90" s="67"/>
      <c r="P90" s="67"/>
      <c r="Q90" s="67"/>
      <c r="R90" s="67"/>
      <c r="S90" s="67"/>
      <c r="T90" s="68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T90" s="20" t="s">
        <v>122</v>
      </c>
      <c r="AU90" s="20" t="s">
        <v>78</v>
      </c>
    </row>
    <row r="91" spans="1:65" s="13" customFormat="1" ht="11.25">
      <c r="B91" s="189"/>
      <c r="C91" s="190"/>
      <c r="D91" s="191" t="s">
        <v>124</v>
      </c>
      <c r="E91" s="192" t="s">
        <v>19</v>
      </c>
      <c r="F91" s="193" t="s">
        <v>125</v>
      </c>
      <c r="G91" s="190"/>
      <c r="H91" s="192" t="s">
        <v>19</v>
      </c>
      <c r="I91" s="194"/>
      <c r="J91" s="190"/>
      <c r="K91" s="190"/>
      <c r="L91" s="195"/>
      <c r="M91" s="196"/>
      <c r="N91" s="197"/>
      <c r="O91" s="197"/>
      <c r="P91" s="197"/>
      <c r="Q91" s="197"/>
      <c r="R91" s="197"/>
      <c r="S91" s="197"/>
      <c r="T91" s="198"/>
      <c r="AT91" s="199" t="s">
        <v>124</v>
      </c>
      <c r="AU91" s="199" t="s">
        <v>78</v>
      </c>
      <c r="AV91" s="13" t="s">
        <v>76</v>
      </c>
      <c r="AW91" s="13" t="s">
        <v>32</v>
      </c>
      <c r="AX91" s="13" t="s">
        <v>71</v>
      </c>
      <c r="AY91" s="199" t="s">
        <v>112</v>
      </c>
    </row>
    <row r="92" spans="1:65" s="14" customFormat="1" ht="11.25">
      <c r="B92" s="200"/>
      <c r="C92" s="201"/>
      <c r="D92" s="191" t="s">
        <v>124</v>
      </c>
      <c r="E92" s="202" t="s">
        <v>19</v>
      </c>
      <c r="F92" s="203" t="s">
        <v>126</v>
      </c>
      <c r="G92" s="201"/>
      <c r="H92" s="204">
        <v>85.025999999999996</v>
      </c>
      <c r="I92" s="205"/>
      <c r="J92" s="201"/>
      <c r="K92" s="201"/>
      <c r="L92" s="206"/>
      <c r="M92" s="207"/>
      <c r="N92" s="208"/>
      <c r="O92" s="208"/>
      <c r="P92" s="208"/>
      <c r="Q92" s="208"/>
      <c r="R92" s="208"/>
      <c r="S92" s="208"/>
      <c r="T92" s="209"/>
      <c r="AT92" s="210" t="s">
        <v>124</v>
      </c>
      <c r="AU92" s="210" t="s">
        <v>78</v>
      </c>
      <c r="AV92" s="14" t="s">
        <v>78</v>
      </c>
      <c r="AW92" s="14" t="s">
        <v>32</v>
      </c>
      <c r="AX92" s="14" t="s">
        <v>71</v>
      </c>
      <c r="AY92" s="210" t="s">
        <v>112</v>
      </c>
    </row>
    <row r="93" spans="1:65" s="14" customFormat="1" ht="11.25">
      <c r="B93" s="200"/>
      <c r="C93" s="201"/>
      <c r="D93" s="191" t="s">
        <v>124</v>
      </c>
      <c r="E93" s="202" t="s">
        <v>19</v>
      </c>
      <c r="F93" s="203" t="s">
        <v>127</v>
      </c>
      <c r="G93" s="201"/>
      <c r="H93" s="204">
        <v>-0.20200000000000001</v>
      </c>
      <c r="I93" s="205"/>
      <c r="J93" s="201"/>
      <c r="K93" s="201"/>
      <c r="L93" s="206"/>
      <c r="M93" s="207"/>
      <c r="N93" s="208"/>
      <c r="O93" s="208"/>
      <c r="P93" s="208"/>
      <c r="Q93" s="208"/>
      <c r="R93" s="208"/>
      <c r="S93" s="208"/>
      <c r="T93" s="209"/>
      <c r="AT93" s="210" t="s">
        <v>124</v>
      </c>
      <c r="AU93" s="210" t="s">
        <v>78</v>
      </c>
      <c r="AV93" s="14" t="s">
        <v>78</v>
      </c>
      <c r="AW93" s="14" t="s">
        <v>32</v>
      </c>
      <c r="AX93" s="14" t="s">
        <v>71</v>
      </c>
      <c r="AY93" s="210" t="s">
        <v>112</v>
      </c>
    </row>
    <row r="94" spans="1:65" s="14" customFormat="1" ht="11.25">
      <c r="B94" s="200"/>
      <c r="C94" s="201"/>
      <c r="D94" s="191" t="s">
        <v>124</v>
      </c>
      <c r="E94" s="202" t="s">
        <v>19</v>
      </c>
      <c r="F94" s="203" t="s">
        <v>128</v>
      </c>
      <c r="G94" s="201"/>
      <c r="H94" s="204">
        <v>-0.23400000000000001</v>
      </c>
      <c r="I94" s="205"/>
      <c r="J94" s="201"/>
      <c r="K94" s="201"/>
      <c r="L94" s="206"/>
      <c r="M94" s="207"/>
      <c r="N94" s="208"/>
      <c r="O94" s="208"/>
      <c r="P94" s="208"/>
      <c r="Q94" s="208"/>
      <c r="R94" s="208"/>
      <c r="S94" s="208"/>
      <c r="T94" s="209"/>
      <c r="AT94" s="210" t="s">
        <v>124</v>
      </c>
      <c r="AU94" s="210" t="s">
        <v>78</v>
      </c>
      <c r="AV94" s="14" t="s">
        <v>78</v>
      </c>
      <c r="AW94" s="14" t="s">
        <v>32</v>
      </c>
      <c r="AX94" s="14" t="s">
        <v>71</v>
      </c>
      <c r="AY94" s="210" t="s">
        <v>112</v>
      </c>
    </row>
    <row r="95" spans="1:65" s="14" customFormat="1" ht="11.25">
      <c r="B95" s="200"/>
      <c r="C95" s="201"/>
      <c r="D95" s="191" t="s">
        <v>124</v>
      </c>
      <c r="E95" s="202" t="s">
        <v>19</v>
      </c>
      <c r="F95" s="203" t="s">
        <v>129</v>
      </c>
      <c r="G95" s="201"/>
      <c r="H95" s="204">
        <v>0.23499999999999999</v>
      </c>
      <c r="I95" s="205"/>
      <c r="J95" s="201"/>
      <c r="K95" s="201"/>
      <c r="L95" s="206"/>
      <c r="M95" s="207"/>
      <c r="N95" s="208"/>
      <c r="O95" s="208"/>
      <c r="P95" s="208"/>
      <c r="Q95" s="208"/>
      <c r="R95" s="208"/>
      <c r="S95" s="208"/>
      <c r="T95" s="209"/>
      <c r="AT95" s="210" t="s">
        <v>124</v>
      </c>
      <c r="AU95" s="210" t="s">
        <v>78</v>
      </c>
      <c r="AV95" s="14" t="s">
        <v>78</v>
      </c>
      <c r="AW95" s="14" t="s">
        <v>32</v>
      </c>
      <c r="AX95" s="14" t="s">
        <v>71</v>
      </c>
      <c r="AY95" s="210" t="s">
        <v>112</v>
      </c>
    </row>
    <row r="96" spans="1:65" s="14" customFormat="1" ht="11.25">
      <c r="B96" s="200"/>
      <c r="C96" s="201"/>
      <c r="D96" s="191" t="s">
        <v>124</v>
      </c>
      <c r="E96" s="202" t="s">
        <v>19</v>
      </c>
      <c r="F96" s="203" t="s">
        <v>130</v>
      </c>
      <c r="G96" s="201"/>
      <c r="H96" s="204">
        <v>-0.192</v>
      </c>
      <c r="I96" s="205"/>
      <c r="J96" s="201"/>
      <c r="K96" s="201"/>
      <c r="L96" s="206"/>
      <c r="M96" s="207"/>
      <c r="N96" s="208"/>
      <c r="O96" s="208"/>
      <c r="P96" s="208"/>
      <c r="Q96" s="208"/>
      <c r="R96" s="208"/>
      <c r="S96" s="208"/>
      <c r="T96" s="209"/>
      <c r="AT96" s="210" t="s">
        <v>124</v>
      </c>
      <c r="AU96" s="210" t="s">
        <v>78</v>
      </c>
      <c r="AV96" s="14" t="s">
        <v>78</v>
      </c>
      <c r="AW96" s="14" t="s">
        <v>32</v>
      </c>
      <c r="AX96" s="14" t="s">
        <v>71</v>
      </c>
      <c r="AY96" s="210" t="s">
        <v>112</v>
      </c>
    </row>
    <row r="97" spans="1:65" s="15" customFormat="1" ht="11.25">
      <c r="B97" s="211"/>
      <c r="C97" s="212"/>
      <c r="D97" s="191" t="s">
        <v>124</v>
      </c>
      <c r="E97" s="213" t="s">
        <v>19</v>
      </c>
      <c r="F97" s="214" t="s">
        <v>131</v>
      </c>
      <c r="G97" s="212"/>
      <c r="H97" s="215">
        <v>84.63300000000001</v>
      </c>
      <c r="I97" s="216"/>
      <c r="J97" s="212"/>
      <c r="K97" s="212"/>
      <c r="L97" s="217"/>
      <c r="M97" s="218"/>
      <c r="N97" s="219"/>
      <c r="O97" s="219"/>
      <c r="P97" s="219"/>
      <c r="Q97" s="219"/>
      <c r="R97" s="219"/>
      <c r="S97" s="219"/>
      <c r="T97" s="220"/>
      <c r="AT97" s="221" t="s">
        <v>124</v>
      </c>
      <c r="AU97" s="221" t="s">
        <v>78</v>
      </c>
      <c r="AV97" s="15" t="s">
        <v>132</v>
      </c>
      <c r="AW97" s="15" t="s">
        <v>32</v>
      </c>
      <c r="AX97" s="15" t="s">
        <v>71</v>
      </c>
      <c r="AY97" s="221" t="s">
        <v>112</v>
      </c>
    </row>
    <row r="98" spans="1:65" s="13" customFormat="1" ht="11.25">
      <c r="B98" s="189"/>
      <c r="C98" s="190"/>
      <c r="D98" s="191" t="s">
        <v>124</v>
      </c>
      <c r="E98" s="192" t="s">
        <v>19</v>
      </c>
      <c r="F98" s="193" t="s">
        <v>133</v>
      </c>
      <c r="G98" s="190"/>
      <c r="H98" s="192" t="s">
        <v>19</v>
      </c>
      <c r="I98" s="194"/>
      <c r="J98" s="190"/>
      <c r="K98" s="190"/>
      <c r="L98" s="195"/>
      <c r="M98" s="196"/>
      <c r="N98" s="197"/>
      <c r="O98" s="197"/>
      <c r="P98" s="197"/>
      <c r="Q98" s="197"/>
      <c r="R98" s="197"/>
      <c r="S98" s="197"/>
      <c r="T98" s="198"/>
      <c r="AT98" s="199" t="s">
        <v>124</v>
      </c>
      <c r="AU98" s="199" t="s">
        <v>78</v>
      </c>
      <c r="AV98" s="13" t="s">
        <v>76</v>
      </c>
      <c r="AW98" s="13" t="s">
        <v>32</v>
      </c>
      <c r="AX98" s="13" t="s">
        <v>71</v>
      </c>
      <c r="AY98" s="199" t="s">
        <v>112</v>
      </c>
    </row>
    <row r="99" spans="1:65" s="14" customFormat="1" ht="11.25">
      <c r="B99" s="200"/>
      <c r="C99" s="201"/>
      <c r="D99" s="191" t="s">
        <v>124</v>
      </c>
      <c r="E99" s="202" t="s">
        <v>19</v>
      </c>
      <c r="F99" s="203" t="s">
        <v>134</v>
      </c>
      <c r="G99" s="201"/>
      <c r="H99" s="204">
        <v>84.632999999999996</v>
      </c>
      <c r="I99" s="205"/>
      <c r="J99" s="201"/>
      <c r="K99" s="201"/>
      <c r="L99" s="206"/>
      <c r="M99" s="207"/>
      <c r="N99" s="208"/>
      <c r="O99" s="208"/>
      <c r="P99" s="208"/>
      <c r="Q99" s="208"/>
      <c r="R99" s="208"/>
      <c r="S99" s="208"/>
      <c r="T99" s="209"/>
      <c r="AT99" s="210" t="s">
        <v>124</v>
      </c>
      <c r="AU99" s="210" t="s">
        <v>78</v>
      </c>
      <c r="AV99" s="14" t="s">
        <v>78</v>
      </c>
      <c r="AW99" s="14" t="s">
        <v>32</v>
      </c>
      <c r="AX99" s="14" t="s">
        <v>71</v>
      </c>
      <c r="AY99" s="210" t="s">
        <v>112</v>
      </c>
    </row>
    <row r="100" spans="1:65" s="15" customFormat="1" ht="11.25">
      <c r="B100" s="211"/>
      <c r="C100" s="212"/>
      <c r="D100" s="191" t="s">
        <v>124</v>
      </c>
      <c r="E100" s="213" t="s">
        <v>19</v>
      </c>
      <c r="F100" s="214" t="s">
        <v>131</v>
      </c>
      <c r="G100" s="212"/>
      <c r="H100" s="215">
        <v>84.632999999999996</v>
      </c>
      <c r="I100" s="216"/>
      <c r="J100" s="212"/>
      <c r="K100" s="212"/>
      <c r="L100" s="217"/>
      <c r="M100" s="218"/>
      <c r="N100" s="219"/>
      <c r="O100" s="219"/>
      <c r="P100" s="219"/>
      <c r="Q100" s="219"/>
      <c r="R100" s="219"/>
      <c r="S100" s="219"/>
      <c r="T100" s="220"/>
      <c r="AT100" s="221" t="s">
        <v>124</v>
      </c>
      <c r="AU100" s="221" t="s">
        <v>78</v>
      </c>
      <c r="AV100" s="15" t="s">
        <v>132</v>
      </c>
      <c r="AW100" s="15" t="s">
        <v>32</v>
      </c>
      <c r="AX100" s="15" t="s">
        <v>71</v>
      </c>
      <c r="AY100" s="221" t="s">
        <v>112</v>
      </c>
    </row>
    <row r="101" spans="1:65" s="16" customFormat="1" ht="11.25">
      <c r="B101" s="222"/>
      <c r="C101" s="223"/>
      <c r="D101" s="191" t="s">
        <v>124</v>
      </c>
      <c r="E101" s="224" t="s">
        <v>19</v>
      </c>
      <c r="F101" s="225" t="s">
        <v>135</v>
      </c>
      <c r="G101" s="223"/>
      <c r="H101" s="226">
        <v>169.26600000000002</v>
      </c>
      <c r="I101" s="227"/>
      <c r="J101" s="223"/>
      <c r="K101" s="223"/>
      <c r="L101" s="228"/>
      <c r="M101" s="229"/>
      <c r="N101" s="230"/>
      <c r="O101" s="230"/>
      <c r="P101" s="230"/>
      <c r="Q101" s="230"/>
      <c r="R101" s="230"/>
      <c r="S101" s="230"/>
      <c r="T101" s="231"/>
      <c r="AT101" s="232" t="s">
        <v>124</v>
      </c>
      <c r="AU101" s="232" t="s">
        <v>78</v>
      </c>
      <c r="AV101" s="16" t="s">
        <v>120</v>
      </c>
      <c r="AW101" s="16" t="s">
        <v>32</v>
      </c>
      <c r="AX101" s="16" t="s">
        <v>76</v>
      </c>
      <c r="AY101" s="232" t="s">
        <v>112</v>
      </c>
    </row>
    <row r="102" spans="1:65" s="2" customFormat="1" ht="24.2" customHeight="1">
      <c r="A102" s="37"/>
      <c r="B102" s="38"/>
      <c r="C102" s="171" t="s">
        <v>78</v>
      </c>
      <c r="D102" s="171" t="s">
        <v>115</v>
      </c>
      <c r="E102" s="172" t="s">
        <v>136</v>
      </c>
      <c r="F102" s="173" t="s">
        <v>137</v>
      </c>
      <c r="G102" s="174" t="s">
        <v>118</v>
      </c>
      <c r="H102" s="175">
        <v>84.632999999999996</v>
      </c>
      <c r="I102" s="176"/>
      <c r="J102" s="177">
        <f>ROUND(I102*H102,2)</f>
        <v>0</v>
      </c>
      <c r="K102" s="173" t="s">
        <v>119</v>
      </c>
      <c r="L102" s="42"/>
      <c r="M102" s="178" t="s">
        <v>19</v>
      </c>
      <c r="N102" s="179" t="s">
        <v>42</v>
      </c>
      <c r="O102" s="67"/>
      <c r="P102" s="180">
        <f>O102*H102</f>
        <v>0</v>
      </c>
      <c r="Q102" s="180">
        <v>4.3800000000000002E-3</v>
      </c>
      <c r="R102" s="180">
        <f>Q102*H102</f>
        <v>0.37069254000000001</v>
      </c>
      <c r="S102" s="180">
        <v>0</v>
      </c>
      <c r="T102" s="181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2" t="s">
        <v>120</v>
      </c>
      <c r="AT102" s="182" t="s">
        <v>115</v>
      </c>
      <c r="AU102" s="182" t="s">
        <v>78</v>
      </c>
      <c r="AY102" s="20" t="s">
        <v>112</v>
      </c>
      <c r="BE102" s="183">
        <f>IF(N102="základní",J102,0)</f>
        <v>0</v>
      </c>
      <c r="BF102" s="183">
        <f>IF(N102="snížená",J102,0)</f>
        <v>0</v>
      </c>
      <c r="BG102" s="183">
        <f>IF(N102="zákl. přenesená",J102,0)</f>
        <v>0</v>
      </c>
      <c r="BH102" s="183">
        <f>IF(N102="sníž. přenesená",J102,0)</f>
        <v>0</v>
      </c>
      <c r="BI102" s="183">
        <f>IF(N102="nulová",J102,0)</f>
        <v>0</v>
      </c>
      <c r="BJ102" s="20" t="s">
        <v>76</v>
      </c>
      <c r="BK102" s="183">
        <f>ROUND(I102*H102,2)</f>
        <v>0</v>
      </c>
      <c r="BL102" s="20" t="s">
        <v>120</v>
      </c>
      <c r="BM102" s="182" t="s">
        <v>138</v>
      </c>
    </row>
    <row r="103" spans="1:65" s="2" customFormat="1" ht="11.25">
      <c r="A103" s="37"/>
      <c r="B103" s="38"/>
      <c r="C103" s="39"/>
      <c r="D103" s="184" t="s">
        <v>122</v>
      </c>
      <c r="E103" s="39"/>
      <c r="F103" s="185" t="s">
        <v>139</v>
      </c>
      <c r="G103" s="39"/>
      <c r="H103" s="39"/>
      <c r="I103" s="186"/>
      <c r="J103" s="39"/>
      <c r="K103" s="39"/>
      <c r="L103" s="42"/>
      <c r="M103" s="187"/>
      <c r="N103" s="188"/>
      <c r="O103" s="67"/>
      <c r="P103" s="67"/>
      <c r="Q103" s="67"/>
      <c r="R103" s="67"/>
      <c r="S103" s="67"/>
      <c r="T103" s="68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20" t="s">
        <v>122</v>
      </c>
      <c r="AU103" s="20" t="s">
        <v>78</v>
      </c>
    </row>
    <row r="104" spans="1:65" s="2" customFormat="1" ht="21.75" customHeight="1">
      <c r="A104" s="37"/>
      <c r="B104" s="38"/>
      <c r="C104" s="171" t="s">
        <v>132</v>
      </c>
      <c r="D104" s="171" t="s">
        <v>115</v>
      </c>
      <c r="E104" s="172" t="s">
        <v>140</v>
      </c>
      <c r="F104" s="173" t="s">
        <v>141</v>
      </c>
      <c r="G104" s="174" t="s">
        <v>118</v>
      </c>
      <c r="H104" s="175">
        <v>84.632999999999996</v>
      </c>
      <c r="I104" s="176"/>
      <c r="J104" s="177">
        <f>ROUND(I104*H104,2)</f>
        <v>0</v>
      </c>
      <c r="K104" s="173" t="s">
        <v>119</v>
      </c>
      <c r="L104" s="42"/>
      <c r="M104" s="178" t="s">
        <v>19</v>
      </c>
      <c r="N104" s="179" t="s">
        <v>42</v>
      </c>
      <c r="O104" s="67"/>
      <c r="P104" s="180">
        <f>O104*H104</f>
        <v>0</v>
      </c>
      <c r="Q104" s="180">
        <v>3.0000000000000001E-3</v>
      </c>
      <c r="R104" s="180">
        <f>Q104*H104</f>
        <v>0.25389899999999999</v>
      </c>
      <c r="S104" s="180">
        <v>0</v>
      </c>
      <c r="T104" s="181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82" t="s">
        <v>120</v>
      </c>
      <c r="AT104" s="182" t="s">
        <v>115</v>
      </c>
      <c r="AU104" s="182" t="s">
        <v>78</v>
      </c>
      <c r="AY104" s="20" t="s">
        <v>112</v>
      </c>
      <c r="BE104" s="183">
        <f>IF(N104="základní",J104,0)</f>
        <v>0</v>
      </c>
      <c r="BF104" s="183">
        <f>IF(N104="snížená",J104,0)</f>
        <v>0</v>
      </c>
      <c r="BG104" s="183">
        <f>IF(N104="zákl. přenesená",J104,0)</f>
        <v>0</v>
      </c>
      <c r="BH104" s="183">
        <f>IF(N104="sníž. přenesená",J104,0)</f>
        <v>0</v>
      </c>
      <c r="BI104" s="183">
        <f>IF(N104="nulová",J104,0)</f>
        <v>0</v>
      </c>
      <c r="BJ104" s="20" t="s">
        <v>76</v>
      </c>
      <c r="BK104" s="183">
        <f>ROUND(I104*H104,2)</f>
        <v>0</v>
      </c>
      <c r="BL104" s="20" t="s">
        <v>120</v>
      </c>
      <c r="BM104" s="182" t="s">
        <v>142</v>
      </c>
    </row>
    <row r="105" spans="1:65" s="2" customFormat="1" ht="11.25">
      <c r="A105" s="37"/>
      <c r="B105" s="38"/>
      <c r="C105" s="39"/>
      <c r="D105" s="184" t="s">
        <v>122</v>
      </c>
      <c r="E105" s="39"/>
      <c r="F105" s="185" t="s">
        <v>143</v>
      </c>
      <c r="G105" s="39"/>
      <c r="H105" s="39"/>
      <c r="I105" s="186"/>
      <c r="J105" s="39"/>
      <c r="K105" s="39"/>
      <c r="L105" s="42"/>
      <c r="M105" s="187"/>
      <c r="N105" s="188"/>
      <c r="O105" s="67"/>
      <c r="P105" s="67"/>
      <c r="Q105" s="67"/>
      <c r="R105" s="67"/>
      <c r="S105" s="67"/>
      <c r="T105" s="68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T105" s="20" t="s">
        <v>122</v>
      </c>
      <c r="AU105" s="20" t="s">
        <v>78</v>
      </c>
    </row>
    <row r="106" spans="1:65" s="2" customFormat="1" ht="16.5" customHeight="1">
      <c r="A106" s="37"/>
      <c r="B106" s="38"/>
      <c r="C106" s="171" t="s">
        <v>120</v>
      </c>
      <c r="D106" s="171" t="s">
        <v>115</v>
      </c>
      <c r="E106" s="172" t="s">
        <v>144</v>
      </c>
      <c r="F106" s="173" t="s">
        <v>145</v>
      </c>
      <c r="G106" s="174" t="s">
        <v>118</v>
      </c>
      <c r="H106" s="175">
        <v>221.292</v>
      </c>
      <c r="I106" s="176"/>
      <c r="J106" s="177">
        <f>ROUND(I106*H106,2)</f>
        <v>0</v>
      </c>
      <c r="K106" s="173" t="s">
        <v>119</v>
      </c>
      <c r="L106" s="42"/>
      <c r="M106" s="178" t="s">
        <v>19</v>
      </c>
      <c r="N106" s="179" t="s">
        <v>42</v>
      </c>
      <c r="O106" s="67"/>
      <c r="P106" s="180">
        <f>O106*H106</f>
        <v>0</v>
      </c>
      <c r="Q106" s="180">
        <v>2.5999999999999998E-4</v>
      </c>
      <c r="R106" s="180">
        <f>Q106*H106</f>
        <v>5.7535919999999997E-2</v>
      </c>
      <c r="S106" s="180">
        <v>0</v>
      </c>
      <c r="T106" s="181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82" t="s">
        <v>120</v>
      </c>
      <c r="AT106" s="182" t="s">
        <v>115</v>
      </c>
      <c r="AU106" s="182" t="s">
        <v>78</v>
      </c>
      <c r="AY106" s="20" t="s">
        <v>112</v>
      </c>
      <c r="BE106" s="183">
        <f>IF(N106="základní",J106,0)</f>
        <v>0</v>
      </c>
      <c r="BF106" s="183">
        <f>IF(N106="snížená",J106,0)</f>
        <v>0</v>
      </c>
      <c r="BG106" s="183">
        <f>IF(N106="zákl. přenesená",J106,0)</f>
        <v>0</v>
      </c>
      <c r="BH106" s="183">
        <f>IF(N106="sníž. přenesená",J106,0)</f>
        <v>0</v>
      </c>
      <c r="BI106" s="183">
        <f>IF(N106="nulová",J106,0)</f>
        <v>0</v>
      </c>
      <c r="BJ106" s="20" t="s">
        <v>76</v>
      </c>
      <c r="BK106" s="183">
        <f>ROUND(I106*H106,2)</f>
        <v>0</v>
      </c>
      <c r="BL106" s="20" t="s">
        <v>120</v>
      </c>
      <c r="BM106" s="182" t="s">
        <v>146</v>
      </c>
    </row>
    <row r="107" spans="1:65" s="2" customFormat="1" ht="11.25">
      <c r="A107" s="37"/>
      <c r="B107" s="38"/>
      <c r="C107" s="39"/>
      <c r="D107" s="184" t="s">
        <v>122</v>
      </c>
      <c r="E107" s="39"/>
      <c r="F107" s="185" t="s">
        <v>147</v>
      </c>
      <c r="G107" s="39"/>
      <c r="H107" s="39"/>
      <c r="I107" s="186"/>
      <c r="J107" s="39"/>
      <c r="K107" s="39"/>
      <c r="L107" s="42"/>
      <c r="M107" s="187"/>
      <c r="N107" s="188"/>
      <c r="O107" s="67"/>
      <c r="P107" s="67"/>
      <c r="Q107" s="67"/>
      <c r="R107" s="67"/>
      <c r="S107" s="67"/>
      <c r="T107" s="68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20" t="s">
        <v>122</v>
      </c>
      <c r="AU107" s="20" t="s">
        <v>78</v>
      </c>
    </row>
    <row r="108" spans="1:65" s="13" customFormat="1" ht="11.25">
      <c r="B108" s="189"/>
      <c r="C108" s="190"/>
      <c r="D108" s="191" t="s">
        <v>124</v>
      </c>
      <c r="E108" s="192" t="s">
        <v>19</v>
      </c>
      <c r="F108" s="193" t="s">
        <v>125</v>
      </c>
      <c r="G108" s="190"/>
      <c r="H108" s="192" t="s">
        <v>19</v>
      </c>
      <c r="I108" s="194"/>
      <c r="J108" s="190"/>
      <c r="K108" s="190"/>
      <c r="L108" s="195"/>
      <c r="M108" s="196"/>
      <c r="N108" s="197"/>
      <c r="O108" s="197"/>
      <c r="P108" s="197"/>
      <c r="Q108" s="197"/>
      <c r="R108" s="197"/>
      <c r="S108" s="197"/>
      <c r="T108" s="198"/>
      <c r="AT108" s="199" t="s">
        <v>124</v>
      </c>
      <c r="AU108" s="199" t="s">
        <v>78</v>
      </c>
      <c r="AV108" s="13" t="s">
        <v>76</v>
      </c>
      <c r="AW108" s="13" t="s">
        <v>32</v>
      </c>
      <c r="AX108" s="13" t="s">
        <v>71</v>
      </c>
      <c r="AY108" s="199" t="s">
        <v>112</v>
      </c>
    </row>
    <row r="109" spans="1:65" s="14" customFormat="1" ht="11.25">
      <c r="B109" s="200"/>
      <c r="C109" s="201"/>
      <c r="D109" s="191" t="s">
        <v>124</v>
      </c>
      <c r="E109" s="202" t="s">
        <v>19</v>
      </c>
      <c r="F109" s="203" t="s">
        <v>148</v>
      </c>
      <c r="G109" s="201"/>
      <c r="H109" s="204">
        <v>130.43299999999999</v>
      </c>
      <c r="I109" s="205"/>
      <c r="J109" s="201"/>
      <c r="K109" s="201"/>
      <c r="L109" s="206"/>
      <c r="M109" s="207"/>
      <c r="N109" s="208"/>
      <c r="O109" s="208"/>
      <c r="P109" s="208"/>
      <c r="Q109" s="208"/>
      <c r="R109" s="208"/>
      <c r="S109" s="208"/>
      <c r="T109" s="209"/>
      <c r="AT109" s="210" t="s">
        <v>124</v>
      </c>
      <c r="AU109" s="210" t="s">
        <v>78</v>
      </c>
      <c r="AV109" s="14" t="s">
        <v>78</v>
      </c>
      <c r="AW109" s="14" t="s">
        <v>32</v>
      </c>
      <c r="AX109" s="14" t="s">
        <v>71</v>
      </c>
      <c r="AY109" s="210" t="s">
        <v>112</v>
      </c>
    </row>
    <row r="110" spans="1:65" s="14" customFormat="1" ht="11.25">
      <c r="B110" s="200"/>
      <c r="C110" s="201"/>
      <c r="D110" s="191" t="s">
        <v>124</v>
      </c>
      <c r="E110" s="202" t="s">
        <v>19</v>
      </c>
      <c r="F110" s="203" t="s">
        <v>149</v>
      </c>
      <c r="G110" s="201"/>
      <c r="H110" s="204">
        <v>-4</v>
      </c>
      <c r="I110" s="205"/>
      <c r="J110" s="201"/>
      <c r="K110" s="201"/>
      <c r="L110" s="206"/>
      <c r="M110" s="207"/>
      <c r="N110" s="208"/>
      <c r="O110" s="208"/>
      <c r="P110" s="208"/>
      <c r="Q110" s="208"/>
      <c r="R110" s="208"/>
      <c r="S110" s="208"/>
      <c r="T110" s="209"/>
      <c r="AT110" s="210" t="s">
        <v>124</v>
      </c>
      <c r="AU110" s="210" t="s">
        <v>78</v>
      </c>
      <c r="AV110" s="14" t="s">
        <v>78</v>
      </c>
      <c r="AW110" s="14" t="s">
        <v>32</v>
      </c>
      <c r="AX110" s="14" t="s">
        <v>71</v>
      </c>
      <c r="AY110" s="210" t="s">
        <v>112</v>
      </c>
    </row>
    <row r="111" spans="1:65" s="14" customFormat="1" ht="11.25">
      <c r="B111" s="200"/>
      <c r="C111" s="201"/>
      <c r="D111" s="191" t="s">
        <v>124</v>
      </c>
      <c r="E111" s="202" t="s">
        <v>19</v>
      </c>
      <c r="F111" s="203" t="s">
        <v>150</v>
      </c>
      <c r="G111" s="201"/>
      <c r="H111" s="204">
        <v>-14.632</v>
      </c>
      <c r="I111" s="205"/>
      <c r="J111" s="201"/>
      <c r="K111" s="201"/>
      <c r="L111" s="206"/>
      <c r="M111" s="207"/>
      <c r="N111" s="208"/>
      <c r="O111" s="208"/>
      <c r="P111" s="208"/>
      <c r="Q111" s="208"/>
      <c r="R111" s="208"/>
      <c r="S111" s="208"/>
      <c r="T111" s="209"/>
      <c r="AT111" s="210" t="s">
        <v>124</v>
      </c>
      <c r="AU111" s="210" t="s">
        <v>78</v>
      </c>
      <c r="AV111" s="14" t="s">
        <v>78</v>
      </c>
      <c r="AW111" s="14" t="s">
        <v>32</v>
      </c>
      <c r="AX111" s="14" t="s">
        <v>71</v>
      </c>
      <c r="AY111" s="210" t="s">
        <v>112</v>
      </c>
    </row>
    <row r="112" spans="1:65" s="14" customFormat="1" ht="11.25">
      <c r="B112" s="200"/>
      <c r="C112" s="201"/>
      <c r="D112" s="191" t="s">
        <v>124</v>
      </c>
      <c r="E112" s="202" t="s">
        <v>19</v>
      </c>
      <c r="F112" s="203" t="s">
        <v>151</v>
      </c>
      <c r="G112" s="201"/>
      <c r="H112" s="204">
        <v>4.2149999999999999</v>
      </c>
      <c r="I112" s="205"/>
      <c r="J112" s="201"/>
      <c r="K112" s="201"/>
      <c r="L112" s="206"/>
      <c r="M112" s="207"/>
      <c r="N112" s="208"/>
      <c r="O112" s="208"/>
      <c r="P112" s="208"/>
      <c r="Q112" s="208"/>
      <c r="R112" s="208"/>
      <c r="S112" s="208"/>
      <c r="T112" s="209"/>
      <c r="AT112" s="210" t="s">
        <v>124</v>
      </c>
      <c r="AU112" s="210" t="s">
        <v>78</v>
      </c>
      <c r="AV112" s="14" t="s">
        <v>78</v>
      </c>
      <c r="AW112" s="14" t="s">
        <v>32</v>
      </c>
      <c r="AX112" s="14" t="s">
        <v>71</v>
      </c>
      <c r="AY112" s="210" t="s">
        <v>112</v>
      </c>
    </row>
    <row r="113" spans="1:65" s="14" customFormat="1" ht="11.25">
      <c r="B113" s="200"/>
      <c r="C113" s="201"/>
      <c r="D113" s="191" t="s">
        <v>124</v>
      </c>
      <c r="E113" s="202" t="s">
        <v>19</v>
      </c>
      <c r="F113" s="203" t="s">
        <v>152</v>
      </c>
      <c r="G113" s="201"/>
      <c r="H113" s="204">
        <v>-5.37</v>
      </c>
      <c r="I113" s="205"/>
      <c r="J113" s="201"/>
      <c r="K113" s="201"/>
      <c r="L113" s="206"/>
      <c r="M113" s="207"/>
      <c r="N113" s="208"/>
      <c r="O113" s="208"/>
      <c r="P113" s="208"/>
      <c r="Q113" s="208"/>
      <c r="R113" s="208"/>
      <c r="S113" s="208"/>
      <c r="T113" s="209"/>
      <c r="AT113" s="210" t="s">
        <v>124</v>
      </c>
      <c r="AU113" s="210" t="s">
        <v>78</v>
      </c>
      <c r="AV113" s="14" t="s">
        <v>78</v>
      </c>
      <c r="AW113" s="14" t="s">
        <v>32</v>
      </c>
      <c r="AX113" s="14" t="s">
        <v>71</v>
      </c>
      <c r="AY113" s="210" t="s">
        <v>112</v>
      </c>
    </row>
    <row r="114" spans="1:65" s="15" customFormat="1" ht="11.25">
      <c r="B114" s="211"/>
      <c r="C114" s="212"/>
      <c r="D114" s="191" t="s">
        <v>124</v>
      </c>
      <c r="E114" s="213" t="s">
        <v>19</v>
      </c>
      <c r="F114" s="214" t="s">
        <v>131</v>
      </c>
      <c r="G114" s="212"/>
      <c r="H114" s="215">
        <v>110.64599999999999</v>
      </c>
      <c r="I114" s="216"/>
      <c r="J114" s="212"/>
      <c r="K114" s="212"/>
      <c r="L114" s="217"/>
      <c r="M114" s="218"/>
      <c r="N114" s="219"/>
      <c r="O114" s="219"/>
      <c r="P114" s="219"/>
      <c r="Q114" s="219"/>
      <c r="R114" s="219"/>
      <c r="S114" s="219"/>
      <c r="T114" s="220"/>
      <c r="AT114" s="221" t="s">
        <v>124</v>
      </c>
      <c r="AU114" s="221" t="s">
        <v>78</v>
      </c>
      <c r="AV114" s="15" t="s">
        <v>132</v>
      </c>
      <c r="AW114" s="15" t="s">
        <v>32</v>
      </c>
      <c r="AX114" s="15" t="s">
        <v>71</v>
      </c>
      <c r="AY114" s="221" t="s">
        <v>112</v>
      </c>
    </row>
    <row r="115" spans="1:65" s="13" customFormat="1" ht="11.25">
      <c r="B115" s="189"/>
      <c r="C115" s="190"/>
      <c r="D115" s="191" t="s">
        <v>124</v>
      </c>
      <c r="E115" s="192" t="s">
        <v>19</v>
      </c>
      <c r="F115" s="193" t="s">
        <v>133</v>
      </c>
      <c r="G115" s="190"/>
      <c r="H115" s="192" t="s">
        <v>19</v>
      </c>
      <c r="I115" s="194"/>
      <c r="J115" s="190"/>
      <c r="K115" s="190"/>
      <c r="L115" s="195"/>
      <c r="M115" s="196"/>
      <c r="N115" s="197"/>
      <c r="O115" s="197"/>
      <c r="P115" s="197"/>
      <c r="Q115" s="197"/>
      <c r="R115" s="197"/>
      <c r="S115" s="197"/>
      <c r="T115" s="198"/>
      <c r="AT115" s="199" t="s">
        <v>124</v>
      </c>
      <c r="AU115" s="199" t="s">
        <v>78</v>
      </c>
      <c r="AV115" s="13" t="s">
        <v>76</v>
      </c>
      <c r="AW115" s="13" t="s">
        <v>32</v>
      </c>
      <c r="AX115" s="13" t="s">
        <v>71</v>
      </c>
      <c r="AY115" s="199" t="s">
        <v>112</v>
      </c>
    </row>
    <row r="116" spans="1:65" s="14" customFormat="1" ht="11.25">
      <c r="B116" s="200"/>
      <c r="C116" s="201"/>
      <c r="D116" s="191" t="s">
        <v>124</v>
      </c>
      <c r="E116" s="202" t="s">
        <v>19</v>
      </c>
      <c r="F116" s="203" t="s">
        <v>153</v>
      </c>
      <c r="G116" s="201"/>
      <c r="H116" s="204">
        <v>110.646</v>
      </c>
      <c r="I116" s="205"/>
      <c r="J116" s="201"/>
      <c r="K116" s="201"/>
      <c r="L116" s="206"/>
      <c r="M116" s="207"/>
      <c r="N116" s="208"/>
      <c r="O116" s="208"/>
      <c r="P116" s="208"/>
      <c r="Q116" s="208"/>
      <c r="R116" s="208"/>
      <c r="S116" s="208"/>
      <c r="T116" s="209"/>
      <c r="AT116" s="210" t="s">
        <v>124</v>
      </c>
      <c r="AU116" s="210" t="s">
        <v>78</v>
      </c>
      <c r="AV116" s="14" t="s">
        <v>78</v>
      </c>
      <c r="AW116" s="14" t="s">
        <v>32</v>
      </c>
      <c r="AX116" s="14" t="s">
        <v>71</v>
      </c>
      <c r="AY116" s="210" t="s">
        <v>112</v>
      </c>
    </row>
    <row r="117" spans="1:65" s="15" customFormat="1" ht="11.25">
      <c r="B117" s="211"/>
      <c r="C117" s="212"/>
      <c r="D117" s="191" t="s">
        <v>124</v>
      </c>
      <c r="E117" s="213" t="s">
        <v>19</v>
      </c>
      <c r="F117" s="214" t="s">
        <v>131</v>
      </c>
      <c r="G117" s="212"/>
      <c r="H117" s="215">
        <v>110.646</v>
      </c>
      <c r="I117" s="216"/>
      <c r="J117" s="212"/>
      <c r="K117" s="212"/>
      <c r="L117" s="217"/>
      <c r="M117" s="218"/>
      <c r="N117" s="219"/>
      <c r="O117" s="219"/>
      <c r="P117" s="219"/>
      <c r="Q117" s="219"/>
      <c r="R117" s="219"/>
      <c r="S117" s="219"/>
      <c r="T117" s="220"/>
      <c r="AT117" s="221" t="s">
        <v>124</v>
      </c>
      <c r="AU117" s="221" t="s">
        <v>78</v>
      </c>
      <c r="AV117" s="15" t="s">
        <v>132</v>
      </c>
      <c r="AW117" s="15" t="s">
        <v>32</v>
      </c>
      <c r="AX117" s="15" t="s">
        <v>71</v>
      </c>
      <c r="AY117" s="221" t="s">
        <v>112</v>
      </c>
    </row>
    <row r="118" spans="1:65" s="16" customFormat="1" ht="11.25">
      <c r="B118" s="222"/>
      <c r="C118" s="223"/>
      <c r="D118" s="191" t="s">
        <v>124</v>
      </c>
      <c r="E118" s="224" t="s">
        <v>19</v>
      </c>
      <c r="F118" s="225" t="s">
        <v>135</v>
      </c>
      <c r="G118" s="223"/>
      <c r="H118" s="226">
        <v>221.29199999999997</v>
      </c>
      <c r="I118" s="227"/>
      <c r="J118" s="223"/>
      <c r="K118" s="223"/>
      <c r="L118" s="228"/>
      <c r="M118" s="229"/>
      <c r="N118" s="230"/>
      <c r="O118" s="230"/>
      <c r="P118" s="230"/>
      <c r="Q118" s="230"/>
      <c r="R118" s="230"/>
      <c r="S118" s="230"/>
      <c r="T118" s="231"/>
      <c r="AT118" s="232" t="s">
        <v>124</v>
      </c>
      <c r="AU118" s="232" t="s">
        <v>78</v>
      </c>
      <c r="AV118" s="16" t="s">
        <v>120</v>
      </c>
      <c r="AW118" s="16" t="s">
        <v>32</v>
      </c>
      <c r="AX118" s="16" t="s">
        <v>76</v>
      </c>
      <c r="AY118" s="232" t="s">
        <v>112</v>
      </c>
    </row>
    <row r="119" spans="1:65" s="2" customFormat="1" ht="24.2" customHeight="1">
      <c r="A119" s="37"/>
      <c r="B119" s="38"/>
      <c r="C119" s="171" t="s">
        <v>154</v>
      </c>
      <c r="D119" s="171" t="s">
        <v>115</v>
      </c>
      <c r="E119" s="172" t="s">
        <v>155</v>
      </c>
      <c r="F119" s="173" t="s">
        <v>156</v>
      </c>
      <c r="G119" s="174" t="s">
        <v>118</v>
      </c>
      <c r="H119" s="175">
        <v>110.646</v>
      </c>
      <c r="I119" s="176"/>
      <c r="J119" s="177">
        <f>ROUND(I119*H119,2)</f>
        <v>0</v>
      </c>
      <c r="K119" s="173" t="s">
        <v>119</v>
      </c>
      <c r="L119" s="42"/>
      <c r="M119" s="178" t="s">
        <v>19</v>
      </c>
      <c r="N119" s="179" t="s">
        <v>42</v>
      </c>
      <c r="O119" s="67"/>
      <c r="P119" s="180">
        <f>O119*H119</f>
        <v>0</v>
      </c>
      <c r="Q119" s="180">
        <v>4.3800000000000002E-3</v>
      </c>
      <c r="R119" s="180">
        <f>Q119*H119</f>
        <v>0.48462948</v>
      </c>
      <c r="S119" s="180">
        <v>0</v>
      </c>
      <c r="T119" s="181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82" t="s">
        <v>120</v>
      </c>
      <c r="AT119" s="182" t="s">
        <v>115</v>
      </c>
      <c r="AU119" s="182" t="s">
        <v>78</v>
      </c>
      <c r="AY119" s="20" t="s">
        <v>112</v>
      </c>
      <c r="BE119" s="183">
        <f>IF(N119="základní",J119,0)</f>
        <v>0</v>
      </c>
      <c r="BF119" s="183">
        <f>IF(N119="snížená",J119,0)</f>
        <v>0</v>
      </c>
      <c r="BG119" s="183">
        <f>IF(N119="zákl. přenesená",J119,0)</f>
        <v>0</v>
      </c>
      <c r="BH119" s="183">
        <f>IF(N119="sníž. přenesená",J119,0)</f>
        <v>0</v>
      </c>
      <c r="BI119" s="183">
        <f>IF(N119="nulová",J119,0)</f>
        <v>0</v>
      </c>
      <c r="BJ119" s="20" t="s">
        <v>76</v>
      </c>
      <c r="BK119" s="183">
        <f>ROUND(I119*H119,2)</f>
        <v>0</v>
      </c>
      <c r="BL119" s="20" t="s">
        <v>120</v>
      </c>
      <c r="BM119" s="182" t="s">
        <v>157</v>
      </c>
    </row>
    <row r="120" spans="1:65" s="2" customFormat="1" ht="11.25">
      <c r="A120" s="37"/>
      <c r="B120" s="38"/>
      <c r="C120" s="39"/>
      <c r="D120" s="184" t="s">
        <v>122</v>
      </c>
      <c r="E120" s="39"/>
      <c r="F120" s="185" t="s">
        <v>158</v>
      </c>
      <c r="G120" s="39"/>
      <c r="H120" s="39"/>
      <c r="I120" s="186"/>
      <c r="J120" s="39"/>
      <c r="K120" s="39"/>
      <c r="L120" s="42"/>
      <c r="M120" s="187"/>
      <c r="N120" s="188"/>
      <c r="O120" s="67"/>
      <c r="P120" s="67"/>
      <c r="Q120" s="67"/>
      <c r="R120" s="67"/>
      <c r="S120" s="67"/>
      <c r="T120" s="68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20" t="s">
        <v>122</v>
      </c>
      <c r="AU120" s="20" t="s">
        <v>78</v>
      </c>
    </row>
    <row r="121" spans="1:65" s="2" customFormat="1" ht="16.5" customHeight="1">
      <c r="A121" s="37"/>
      <c r="B121" s="38"/>
      <c r="C121" s="171" t="s">
        <v>113</v>
      </c>
      <c r="D121" s="171" t="s">
        <v>115</v>
      </c>
      <c r="E121" s="172" t="s">
        <v>159</v>
      </c>
      <c r="F121" s="173" t="s">
        <v>160</v>
      </c>
      <c r="G121" s="174" t="s">
        <v>118</v>
      </c>
      <c r="H121" s="175">
        <v>110.646</v>
      </c>
      <c r="I121" s="176"/>
      <c r="J121" s="177">
        <f>ROUND(I121*H121,2)</f>
        <v>0</v>
      </c>
      <c r="K121" s="173" t="s">
        <v>119</v>
      </c>
      <c r="L121" s="42"/>
      <c r="M121" s="178" t="s">
        <v>19</v>
      </c>
      <c r="N121" s="179" t="s">
        <v>42</v>
      </c>
      <c r="O121" s="67"/>
      <c r="P121" s="180">
        <f>O121*H121</f>
        <v>0</v>
      </c>
      <c r="Q121" s="180">
        <v>3.0000000000000001E-3</v>
      </c>
      <c r="R121" s="180">
        <f>Q121*H121</f>
        <v>0.33193800000000001</v>
      </c>
      <c r="S121" s="180">
        <v>0</v>
      </c>
      <c r="T121" s="181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82" t="s">
        <v>120</v>
      </c>
      <c r="AT121" s="182" t="s">
        <v>115</v>
      </c>
      <c r="AU121" s="182" t="s">
        <v>78</v>
      </c>
      <c r="AY121" s="20" t="s">
        <v>112</v>
      </c>
      <c r="BE121" s="183">
        <f>IF(N121="základní",J121,0)</f>
        <v>0</v>
      </c>
      <c r="BF121" s="183">
        <f>IF(N121="snížená",J121,0)</f>
        <v>0</v>
      </c>
      <c r="BG121" s="183">
        <f>IF(N121="zákl. přenesená",J121,0)</f>
        <v>0</v>
      </c>
      <c r="BH121" s="183">
        <f>IF(N121="sníž. přenesená",J121,0)</f>
        <v>0</v>
      </c>
      <c r="BI121" s="183">
        <f>IF(N121="nulová",J121,0)</f>
        <v>0</v>
      </c>
      <c r="BJ121" s="20" t="s">
        <v>76</v>
      </c>
      <c r="BK121" s="183">
        <f>ROUND(I121*H121,2)</f>
        <v>0</v>
      </c>
      <c r="BL121" s="20" t="s">
        <v>120</v>
      </c>
      <c r="BM121" s="182" t="s">
        <v>161</v>
      </c>
    </row>
    <row r="122" spans="1:65" s="2" customFormat="1" ht="11.25">
      <c r="A122" s="37"/>
      <c r="B122" s="38"/>
      <c r="C122" s="39"/>
      <c r="D122" s="184" t="s">
        <v>122</v>
      </c>
      <c r="E122" s="39"/>
      <c r="F122" s="185" t="s">
        <v>162</v>
      </c>
      <c r="G122" s="39"/>
      <c r="H122" s="39"/>
      <c r="I122" s="186"/>
      <c r="J122" s="39"/>
      <c r="K122" s="39"/>
      <c r="L122" s="42"/>
      <c r="M122" s="187"/>
      <c r="N122" s="188"/>
      <c r="O122" s="67"/>
      <c r="P122" s="67"/>
      <c r="Q122" s="67"/>
      <c r="R122" s="67"/>
      <c r="S122" s="67"/>
      <c r="T122" s="68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20" t="s">
        <v>122</v>
      </c>
      <c r="AU122" s="20" t="s">
        <v>78</v>
      </c>
    </row>
    <row r="123" spans="1:65" s="2" customFormat="1" ht="21.75" customHeight="1">
      <c r="A123" s="37"/>
      <c r="B123" s="38"/>
      <c r="C123" s="171" t="s">
        <v>163</v>
      </c>
      <c r="D123" s="171" t="s">
        <v>115</v>
      </c>
      <c r="E123" s="172" t="s">
        <v>164</v>
      </c>
      <c r="F123" s="173" t="s">
        <v>165</v>
      </c>
      <c r="G123" s="174" t="s">
        <v>118</v>
      </c>
      <c r="H123" s="175">
        <v>84.813000000000002</v>
      </c>
      <c r="I123" s="176"/>
      <c r="J123" s="177">
        <f>ROUND(I123*H123,2)</f>
        <v>0</v>
      </c>
      <c r="K123" s="173" t="s">
        <v>19</v>
      </c>
      <c r="L123" s="42"/>
      <c r="M123" s="178" t="s">
        <v>19</v>
      </c>
      <c r="N123" s="179" t="s">
        <v>42</v>
      </c>
      <c r="O123" s="67"/>
      <c r="P123" s="180">
        <f>O123*H123</f>
        <v>0</v>
      </c>
      <c r="Q123" s="180">
        <v>3.0599999999999999E-2</v>
      </c>
      <c r="R123" s="180">
        <f>Q123*H123</f>
        <v>2.5952777999999999</v>
      </c>
      <c r="S123" s="180">
        <v>0</v>
      </c>
      <c r="T123" s="181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2" t="s">
        <v>120</v>
      </c>
      <c r="AT123" s="182" t="s">
        <v>115</v>
      </c>
      <c r="AU123" s="182" t="s">
        <v>78</v>
      </c>
      <c r="AY123" s="20" t="s">
        <v>112</v>
      </c>
      <c r="BE123" s="183">
        <f>IF(N123="základní",J123,0)</f>
        <v>0</v>
      </c>
      <c r="BF123" s="183">
        <f>IF(N123="snížená",J123,0)</f>
        <v>0</v>
      </c>
      <c r="BG123" s="183">
        <f>IF(N123="zákl. přenesená",J123,0)</f>
        <v>0</v>
      </c>
      <c r="BH123" s="183">
        <f>IF(N123="sníž. přenesená",J123,0)</f>
        <v>0</v>
      </c>
      <c r="BI123" s="183">
        <f>IF(N123="nulová",J123,0)</f>
        <v>0</v>
      </c>
      <c r="BJ123" s="20" t="s">
        <v>76</v>
      </c>
      <c r="BK123" s="183">
        <f>ROUND(I123*H123,2)</f>
        <v>0</v>
      </c>
      <c r="BL123" s="20" t="s">
        <v>120</v>
      </c>
      <c r="BM123" s="182" t="s">
        <v>166</v>
      </c>
    </row>
    <row r="124" spans="1:65" s="14" customFormat="1" ht="11.25">
      <c r="B124" s="200"/>
      <c r="C124" s="201"/>
      <c r="D124" s="191" t="s">
        <v>124</v>
      </c>
      <c r="E124" s="202" t="s">
        <v>19</v>
      </c>
      <c r="F124" s="203" t="s">
        <v>126</v>
      </c>
      <c r="G124" s="201"/>
      <c r="H124" s="204">
        <v>85.025999999999996</v>
      </c>
      <c r="I124" s="205"/>
      <c r="J124" s="201"/>
      <c r="K124" s="201"/>
      <c r="L124" s="206"/>
      <c r="M124" s="207"/>
      <c r="N124" s="208"/>
      <c r="O124" s="208"/>
      <c r="P124" s="208"/>
      <c r="Q124" s="208"/>
      <c r="R124" s="208"/>
      <c r="S124" s="208"/>
      <c r="T124" s="209"/>
      <c r="AT124" s="210" t="s">
        <v>124</v>
      </c>
      <c r="AU124" s="210" t="s">
        <v>78</v>
      </c>
      <c r="AV124" s="14" t="s">
        <v>78</v>
      </c>
      <c r="AW124" s="14" t="s">
        <v>32</v>
      </c>
      <c r="AX124" s="14" t="s">
        <v>71</v>
      </c>
      <c r="AY124" s="210" t="s">
        <v>112</v>
      </c>
    </row>
    <row r="125" spans="1:65" s="14" customFormat="1" ht="11.25">
      <c r="B125" s="200"/>
      <c r="C125" s="201"/>
      <c r="D125" s="191" t="s">
        <v>124</v>
      </c>
      <c r="E125" s="202" t="s">
        <v>19</v>
      </c>
      <c r="F125" s="203" t="s">
        <v>127</v>
      </c>
      <c r="G125" s="201"/>
      <c r="H125" s="204">
        <v>-0.20200000000000001</v>
      </c>
      <c r="I125" s="205"/>
      <c r="J125" s="201"/>
      <c r="K125" s="201"/>
      <c r="L125" s="206"/>
      <c r="M125" s="207"/>
      <c r="N125" s="208"/>
      <c r="O125" s="208"/>
      <c r="P125" s="208"/>
      <c r="Q125" s="208"/>
      <c r="R125" s="208"/>
      <c r="S125" s="208"/>
      <c r="T125" s="209"/>
      <c r="AT125" s="210" t="s">
        <v>124</v>
      </c>
      <c r="AU125" s="210" t="s">
        <v>78</v>
      </c>
      <c r="AV125" s="14" t="s">
        <v>78</v>
      </c>
      <c r="AW125" s="14" t="s">
        <v>32</v>
      </c>
      <c r="AX125" s="14" t="s">
        <v>71</v>
      </c>
      <c r="AY125" s="210" t="s">
        <v>112</v>
      </c>
    </row>
    <row r="126" spans="1:65" s="14" customFormat="1" ht="11.25">
      <c r="B126" s="200"/>
      <c r="C126" s="201"/>
      <c r="D126" s="191" t="s">
        <v>124</v>
      </c>
      <c r="E126" s="202" t="s">
        <v>19</v>
      </c>
      <c r="F126" s="203" t="s">
        <v>128</v>
      </c>
      <c r="G126" s="201"/>
      <c r="H126" s="204">
        <v>-0.23400000000000001</v>
      </c>
      <c r="I126" s="205"/>
      <c r="J126" s="201"/>
      <c r="K126" s="201"/>
      <c r="L126" s="206"/>
      <c r="M126" s="207"/>
      <c r="N126" s="208"/>
      <c r="O126" s="208"/>
      <c r="P126" s="208"/>
      <c r="Q126" s="208"/>
      <c r="R126" s="208"/>
      <c r="S126" s="208"/>
      <c r="T126" s="209"/>
      <c r="AT126" s="210" t="s">
        <v>124</v>
      </c>
      <c r="AU126" s="210" t="s">
        <v>78</v>
      </c>
      <c r="AV126" s="14" t="s">
        <v>78</v>
      </c>
      <c r="AW126" s="14" t="s">
        <v>32</v>
      </c>
      <c r="AX126" s="14" t="s">
        <v>71</v>
      </c>
      <c r="AY126" s="210" t="s">
        <v>112</v>
      </c>
    </row>
    <row r="127" spans="1:65" s="14" customFormat="1" ht="11.25">
      <c r="B127" s="200"/>
      <c r="C127" s="201"/>
      <c r="D127" s="191" t="s">
        <v>124</v>
      </c>
      <c r="E127" s="202" t="s">
        <v>19</v>
      </c>
      <c r="F127" s="203" t="s">
        <v>129</v>
      </c>
      <c r="G127" s="201"/>
      <c r="H127" s="204">
        <v>0.23499999999999999</v>
      </c>
      <c r="I127" s="205"/>
      <c r="J127" s="201"/>
      <c r="K127" s="201"/>
      <c r="L127" s="206"/>
      <c r="M127" s="207"/>
      <c r="N127" s="208"/>
      <c r="O127" s="208"/>
      <c r="P127" s="208"/>
      <c r="Q127" s="208"/>
      <c r="R127" s="208"/>
      <c r="S127" s="208"/>
      <c r="T127" s="209"/>
      <c r="AT127" s="210" t="s">
        <v>124</v>
      </c>
      <c r="AU127" s="210" t="s">
        <v>78</v>
      </c>
      <c r="AV127" s="14" t="s">
        <v>78</v>
      </c>
      <c r="AW127" s="14" t="s">
        <v>32</v>
      </c>
      <c r="AX127" s="14" t="s">
        <v>71</v>
      </c>
      <c r="AY127" s="210" t="s">
        <v>112</v>
      </c>
    </row>
    <row r="128" spans="1:65" s="14" customFormat="1" ht="11.25">
      <c r="B128" s="200"/>
      <c r="C128" s="201"/>
      <c r="D128" s="191" t="s">
        <v>124</v>
      </c>
      <c r="E128" s="202" t="s">
        <v>19</v>
      </c>
      <c r="F128" s="203" t="s">
        <v>130</v>
      </c>
      <c r="G128" s="201"/>
      <c r="H128" s="204">
        <v>-0.192</v>
      </c>
      <c r="I128" s="205"/>
      <c r="J128" s="201"/>
      <c r="K128" s="201"/>
      <c r="L128" s="206"/>
      <c r="M128" s="207"/>
      <c r="N128" s="208"/>
      <c r="O128" s="208"/>
      <c r="P128" s="208"/>
      <c r="Q128" s="208"/>
      <c r="R128" s="208"/>
      <c r="S128" s="208"/>
      <c r="T128" s="209"/>
      <c r="AT128" s="210" t="s">
        <v>124</v>
      </c>
      <c r="AU128" s="210" t="s">
        <v>78</v>
      </c>
      <c r="AV128" s="14" t="s">
        <v>78</v>
      </c>
      <c r="AW128" s="14" t="s">
        <v>32</v>
      </c>
      <c r="AX128" s="14" t="s">
        <v>71</v>
      </c>
      <c r="AY128" s="210" t="s">
        <v>112</v>
      </c>
    </row>
    <row r="129" spans="1:65" s="14" customFormat="1" ht="11.25">
      <c r="B129" s="200"/>
      <c r="C129" s="201"/>
      <c r="D129" s="191" t="s">
        <v>124</v>
      </c>
      <c r="E129" s="202" t="s">
        <v>19</v>
      </c>
      <c r="F129" s="203" t="s">
        <v>167</v>
      </c>
      <c r="G129" s="201"/>
      <c r="H129" s="204">
        <v>0.18</v>
      </c>
      <c r="I129" s="205"/>
      <c r="J129" s="201"/>
      <c r="K129" s="201"/>
      <c r="L129" s="206"/>
      <c r="M129" s="207"/>
      <c r="N129" s="208"/>
      <c r="O129" s="208"/>
      <c r="P129" s="208"/>
      <c r="Q129" s="208"/>
      <c r="R129" s="208"/>
      <c r="S129" s="208"/>
      <c r="T129" s="209"/>
      <c r="AT129" s="210" t="s">
        <v>124</v>
      </c>
      <c r="AU129" s="210" t="s">
        <v>78</v>
      </c>
      <c r="AV129" s="14" t="s">
        <v>78</v>
      </c>
      <c r="AW129" s="14" t="s">
        <v>32</v>
      </c>
      <c r="AX129" s="14" t="s">
        <v>71</v>
      </c>
      <c r="AY129" s="210" t="s">
        <v>112</v>
      </c>
    </row>
    <row r="130" spans="1:65" s="16" customFormat="1" ht="11.25">
      <c r="B130" s="222"/>
      <c r="C130" s="223"/>
      <c r="D130" s="191" t="s">
        <v>124</v>
      </c>
      <c r="E130" s="224" t="s">
        <v>19</v>
      </c>
      <c r="F130" s="225" t="s">
        <v>135</v>
      </c>
      <c r="G130" s="223"/>
      <c r="H130" s="226">
        <v>84.813000000000017</v>
      </c>
      <c r="I130" s="227"/>
      <c r="J130" s="223"/>
      <c r="K130" s="223"/>
      <c r="L130" s="228"/>
      <c r="M130" s="229"/>
      <c r="N130" s="230"/>
      <c r="O130" s="230"/>
      <c r="P130" s="230"/>
      <c r="Q130" s="230"/>
      <c r="R130" s="230"/>
      <c r="S130" s="230"/>
      <c r="T130" s="231"/>
      <c r="AT130" s="232" t="s">
        <v>124</v>
      </c>
      <c r="AU130" s="232" t="s">
        <v>78</v>
      </c>
      <c r="AV130" s="16" t="s">
        <v>120</v>
      </c>
      <c r="AW130" s="16" t="s">
        <v>32</v>
      </c>
      <c r="AX130" s="16" t="s">
        <v>76</v>
      </c>
      <c r="AY130" s="232" t="s">
        <v>112</v>
      </c>
    </row>
    <row r="131" spans="1:65" s="12" customFormat="1" ht="22.9" customHeight="1">
      <c r="B131" s="155"/>
      <c r="C131" s="156"/>
      <c r="D131" s="157" t="s">
        <v>70</v>
      </c>
      <c r="E131" s="169" t="s">
        <v>168</v>
      </c>
      <c r="F131" s="169" t="s">
        <v>169</v>
      </c>
      <c r="G131" s="156"/>
      <c r="H131" s="156"/>
      <c r="I131" s="159"/>
      <c r="J131" s="170">
        <f>BK131</f>
        <v>0</v>
      </c>
      <c r="K131" s="156"/>
      <c r="L131" s="161"/>
      <c r="M131" s="162"/>
      <c r="N131" s="163"/>
      <c r="O131" s="163"/>
      <c r="P131" s="164">
        <f>SUM(P132:P153)</f>
        <v>0</v>
      </c>
      <c r="Q131" s="163"/>
      <c r="R131" s="164">
        <f>SUM(R132:R153)</f>
        <v>3.3925200000000004E-3</v>
      </c>
      <c r="S131" s="163"/>
      <c r="T131" s="165">
        <f>SUM(T132:T153)</f>
        <v>0</v>
      </c>
      <c r="AR131" s="166" t="s">
        <v>76</v>
      </c>
      <c r="AT131" s="167" t="s">
        <v>70</v>
      </c>
      <c r="AU131" s="167" t="s">
        <v>76</v>
      </c>
      <c r="AY131" s="166" t="s">
        <v>112</v>
      </c>
      <c r="BK131" s="168">
        <f>SUM(BK132:BK153)</f>
        <v>0</v>
      </c>
    </row>
    <row r="132" spans="1:65" s="2" customFormat="1" ht="16.5" customHeight="1">
      <c r="A132" s="37"/>
      <c r="B132" s="38"/>
      <c r="C132" s="171" t="s">
        <v>170</v>
      </c>
      <c r="D132" s="171" t="s">
        <v>115</v>
      </c>
      <c r="E132" s="172" t="s">
        <v>171</v>
      </c>
      <c r="F132" s="173" t="s">
        <v>172</v>
      </c>
      <c r="G132" s="174" t="s">
        <v>173</v>
      </c>
      <c r="H132" s="175">
        <v>1</v>
      </c>
      <c r="I132" s="176"/>
      <c r="J132" s="177">
        <f>ROUND(I132*H132,2)</f>
        <v>0</v>
      </c>
      <c r="K132" s="173" t="s">
        <v>19</v>
      </c>
      <c r="L132" s="42"/>
      <c r="M132" s="178" t="s">
        <v>19</v>
      </c>
      <c r="N132" s="179" t="s">
        <v>42</v>
      </c>
      <c r="O132" s="67"/>
      <c r="P132" s="180">
        <f>O132*H132</f>
        <v>0</v>
      </c>
      <c r="Q132" s="180">
        <v>0</v>
      </c>
      <c r="R132" s="180">
        <f>Q132*H132</f>
        <v>0</v>
      </c>
      <c r="S132" s="180">
        <v>0</v>
      </c>
      <c r="T132" s="181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2" t="s">
        <v>120</v>
      </c>
      <c r="AT132" s="182" t="s">
        <v>115</v>
      </c>
      <c r="AU132" s="182" t="s">
        <v>78</v>
      </c>
      <c r="AY132" s="20" t="s">
        <v>112</v>
      </c>
      <c r="BE132" s="183">
        <f>IF(N132="základní",J132,0)</f>
        <v>0</v>
      </c>
      <c r="BF132" s="183">
        <f>IF(N132="snížená",J132,0)</f>
        <v>0</v>
      </c>
      <c r="BG132" s="183">
        <f>IF(N132="zákl. přenesená",J132,0)</f>
        <v>0</v>
      </c>
      <c r="BH132" s="183">
        <f>IF(N132="sníž. přenesená",J132,0)</f>
        <v>0</v>
      </c>
      <c r="BI132" s="183">
        <f>IF(N132="nulová",J132,0)</f>
        <v>0</v>
      </c>
      <c r="BJ132" s="20" t="s">
        <v>76</v>
      </c>
      <c r="BK132" s="183">
        <f>ROUND(I132*H132,2)</f>
        <v>0</v>
      </c>
      <c r="BL132" s="20" t="s">
        <v>120</v>
      </c>
      <c r="BM132" s="182" t="s">
        <v>174</v>
      </c>
    </row>
    <row r="133" spans="1:65" s="2" customFormat="1" ht="16.5" customHeight="1">
      <c r="A133" s="37"/>
      <c r="B133" s="38"/>
      <c r="C133" s="171" t="s">
        <v>168</v>
      </c>
      <c r="D133" s="171" t="s">
        <v>115</v>
      </c>
      <c r="E133" s="172" t="s">
        <v>175</v>
      </c>
      <c r="F133" s="173" t="s">
        <v>176</v>
      </c>
      <c r="G133" s="174" t="s">
        <v>173</v>
      </c>
      <c r="H133" s="175">
        <v>1</v>
      </c>
      <c r="I133" s="176"/>
      <c r="J133" s="177">
        <f>ROUND(I133*H133,2)</f>
        <v>0</v>
      </c>
      <c r="K133" s="173" t="s">
        <v>19</v>
      </c>
      <c r="L133" s="42"/>
      <c r="M133" s="178" t="s">
        <v>19</v>
      </c>
      <c r="N133" s="179" t="s">
        <v>42</v>
      </c>
      <c r="O133" s="67"/>
      <c r="P133" s="180">
        <f>O133*H133</f>
        <v>0</v>
      </c>
      <c r="Q133" s="180">
        <v>0</v>
      </c>
      <c r="R133" s="180">
        <f>Q133*H133</f>
        <v>0</v>
      </c>
      <c r="S133" s="180">
        <v>0</v>
      </c>
      <c r="T133" s="181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2" t="s">
        <v>120</v>
      </c>
      <c r="AT133" s="182" t="s">
        <v>115</v>
      </c>
      <c r="AU133" s="182" t="s">
        <v>78</v>
      </c>
      <c r="AY133" s="20" t="s">
        <v>112</v>
      </c>
      <c r="BE133" s="183">
        <f>IF(N133="základní",J133,0)</f>
        <v>0</v>
      </c>
      <c r="BF133" s="183">
        <f>IF(N133="snížená",J133,0)</f>
        <v>0</v>
      </c>
      <c r="BG133" s="183">
        <f>IF(N133="zákl. přenesená",J133,0)</f>
        <v>0</v>
      </c>
      <c r="BH133" s="183">
        <f>IF(N133="sníž. přenesená",J133,0)</f>
        <v>0</v>
      </c>
      <c r="BI133" s="183">
        <f>IF(N133="nulová",J133,0)</f>
        <v>0</v>
      </c>
      <c r="BJ133" s="20" t="s">
        <v>76</v>
      </c>
      <c r="BK133" s="183">
        <f>ROUND(I133*H133,2)</f>
        <v>0</v>
      </c>
      <c r="BL133" s="20" t="s">
        <v>120</v>
      </c>
      <c r="BM133" s="182" t="s">
        <v>177</v>
      </c>
    </row>
    <row r="134" spans="1:65" s="2" customFormat="1" ht="16.5" customHeight="1">
      <c r="A134" s="37"/>
      <c r="B134" s="38"/>
      <c r="C134" s="171" t="s">
        <v>178</v>
      </c>
      <c r="D134" s="171" t="s">
        <v>115</v>
      </c>
      <c r="E134" s="172" t="s">
        <v>179</v>
      </c>
      <c r="F134" s="173" t="s">
        <v>180</v>
      </c>
      <c r="G134" s="174" t="s">
        <v>173</v>
      </c>
      <c r="H134" s="175">
        <v>1</v>
      </c>
      <c r="I134" s="176"/>
      <c r="J134" s="177">
        <f>ROUND(I134*H134,2)</f>
        <v>0</v>
      </c>
      <c r="K134" s="173" t="s">
        <v>19</v>
      </c>
      <c r="L134" s="42"/>
      <c r="M134" s="178" t="s">
        <v>19</v>
      </c>
      <c r="N134" s="179" t="s">
        <v>42</v>
      </c>
      <c r="O134" s="67"/>
      <c r="P134" s="180">
        <f>O134*H134</f>
        <v>0</v>
      </c>
      <c r="Q134" s="180">
        <v>0</v>
      </c>
      <c r="R134" s="180">
        <f>Q134*H134</f>
        <v>0</v>
      </c>
      <c r="S134" s="180">
        <v>0</v>
      </c>
      <c r="T134" s="181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2" t="s">
        <v>120</v>
      </c>
      <c r="AT134" s="182" t="s">
        <v>115</v>
      </c>
      <c r="AU134" s="182" t="s">
        <v>78</v>
      </c>
      <c r="AY134" s="20" t="s">
        <v>112</v>
      </c>
      <c r="BE134" s="183">
        <f>IF(N134="základní",J134,0)</f>
        <v>0</v>
      </c>
      <c r="BF134" s="183">
        <f>IF(N134="snížená",J134,0)</f>
        <v>0</v>
      </c>
      <c r="BG134" s="183">
        <f>IF(N134="zákl. přenesená",J134,0)</f>
        <v>0</v>
      </c>
      <c r="BH134" s="183">
        <f>IF(N134="sníž. přenesená",J134,0)</f>
        <v>0</v>
      </c>
      <c r="BI134" s="183">
        <f>IF(N134="nulová",J134,0)</f>
        <v>0</v>
      </c>
      <c r="BJ134" s="20" t="s">
        <v>76</v>
      </c>
      <c r="BK134" s="183">
        <f>ROUND(I134*H134,2)</f>
        <v>0</v>
      </c>
      <c r="BL134" s="20" t="s">
        <v>120</v>
      </c>
      <c r="BM134" s="182" t="s">
        <v>181</v>
      </c>
    </row>
    <row r="135" spans="1:65" s="2" customFormat="1" ht="16.5" customHeight="1">
      <c r="A135" s="37"/>
      <c r="B135" s="38"/>
      <c r="C135" s="171" t="s">
        <v>182</v>
      </c>
      <c r="D135" s="171" t="s">
        <v>115</v>
      </c>
      <c r="E135" s="172" t="s">
        <v>183</v>
      </c>
      <c r="F135" s="173" t="s">
        <v>184</v>
      </c>
      <c r="G135" s="174" t="s">
        <v>118</v>
      </c>
      <c r="H135" s="175">
        <v>84.813000000000002</v>
      </c>
      <c r="I135" s="176"/>
      <c r="J135" s="177">
        <f>ROUND(I135*H135,2)</f>
        <v>0</v>
      </c>
      <c r="K135" s="173" t="s">
        <v>119</v>
      </c>
      <c r="L135" s="42"/>
      <c r="M135" s="178" t="s">
        <v>19</v>
      </c>
      <c r="N135" s="179" t="s">
        <v>42</v>
      </c>
      <c r="O135" s="67"/>
      <c r="P135" s="180">
        <f>O135*H135</f>
        <v>0</v>
      </c>
      <c r="Q135" s="180">
        <v>0</v>
      </c>
      <c r="R135" s="180">
        <f>Q135*H135</f>
        <v>0</v>
      </c>
      <c r="S135" s="180">
        <v>0</v>
      </c>
      <c r="T135" s="181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2" t="s">
        <v>120</v>
      </c>
      <c r="AT135" s="182" t="s">
        <v>115</v>
      </c>
      <c r="AU135" s="182" t="s">
        <v>78</v>
      </c>
      <c r="AY135" s="20" t="s">
        <v>112</v>
      </c>
      <c r="BE135" s="183">
        <f>IF(N135="základní",J135,0)</f>
        <v>0</v>
      </c>
      <c r="BF135" s="183">
        <f>IF(N135="snížená",J135,0)</f>
        <v>0</v>
      </c>
      <c r="BG135" s="183">
        <f>IF(N135="zákl. přenesená",J135,0)</f>
        <v>0</v>
      </c>
      <c r="BH135" s="183">
        <f>IF(N135="sníž. přenesená",J135,0)</f>
        <v>0</v>
      </c>
      <c r="BI135" s="183">
        <f>IF(N135="nulová",J135,0)</f>
        <v>0</v>
      </c>
      <c r="BJ135" s="20" t="s">
        <v>76</v>
      </c>
      <c r="BK135" s="183">
        <f>ROUND(I135*H135,2)</f>
        <v>0</v>
      </c>
      <c r="BL135" s="20" t="s">
        <v>120</v>
      </c>
      <c r="BM135" s="182" t="s">
        <v>185</v>
      </c>
    </row>
    <row r="136" spans="1:65" s="2" customFormat="1" ht="11.25">
      <c r="A136" s="37"/>
      <c r="B136" s="38"/>
      <c r="C136" s="39"/>
      <c r="D136" s="184" t="s">
        <v>122</v>
      </c>
      <c r="E136" s="39"/>
      <c r="F136" s="185" t="s">
        <v>186</v>
      </c>
      <c r="G136" s="39"/>
      <c r="H136" s="39"/>
      <c r="I136" s="186"/>
      <c r="J136" s="39"/>
      <c r="K136" s="39"/>
      <c r="L136" s="42"/>
      <c r="M136" s="187"/>
      <c r="N136" s="188"/>
      <c r="O136" s="67"/>
      <c r="P136" s="67"/>
      <c r="Q136" s="67"/>
      <c r="R136" s="67"/>
      <c r="S136" s="67"/>
      <c r="T136" s="68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20" t="s">
        <v>122</v>
      </c>
      <c r="AU136" s="20" t="s">
        <v>78</v>
      </c>
    </row>
    <row r="137" spans="1:65" s="14" customFormat="1" ht="11.25">
      <c r="B137" s="200"/>
      <c r="C137" s="201"/>
      <c r="D137" s="191" t="s">
        <v>124</v>
      </c>
      <c r="E137" s="202" t="s">
        <v>19</v>
      </c>
      <c r="F137" s="203" t="s">
        <v>126</v>
      </c>
      <c r="G137" s="201"/>
      <c r="H137" s="204">
        <v>85.025999999999996</v>
      </c>
      <c r="I137" s="205"/>
      <c r="J137" s="201"/>
      <c r="K137" s="201"/>
      <c r="L137" s="206"/>
      <c r="M137" s="207"/>
      <c r="N137" s="208"/>
      <c r="O137" s="208"/>
      <c r="P137" s="208"/>
      <c r="Q137" s="208"/>
      <c r="R137" s="208"/>
      <c r="S137" s="208"/>
      <c r="T137" s="209"/>
      <c r="AT137" s="210" t="s">
        <v>124</v>
      </c>
      <c r="AU137" s="210" t="s">
        <v>78</v>
      </c>
      <c r="AV137" s="14" t="s">
        <v>78</v>
      </c>
      <c r="AW137" s="14" t="s">
        <v>32</v>
      </c>
      <c r="AX137" s="14" t="s">
        <v>71</v>
      </c>
      <c r="AY137" s="210" t="s">
        <v>112</v>
      </c>
    </row>
    <row r="138" spans="1:65" s="14" customFormat="1" ht="11.25">
      <c r="B138" s="200"/>
      <c r="C138" s="201"/>
      <c r="D138" s="191" t="s">
        <v>124</v>
      </c>
      <c r="E138" s="202" t="s">
        <v>19</v>
      </c>
      <c r="F138" s="203" t="s">
        <v>127</v>
      </c>
      <c r="G138" s="201"/>
      <c r="H138" s="204">
        <v>-0.20200000000000001</v>
      </c>
      <c r="I138" s="205"/>
      <c r="J138" s="201"/>
      <c r="K138" s="201"/>
      <c r="L138" s="206"/>
      <c r="M138" s="207"/>
      <c r="N138" s="208"/>
      <c r="O138" s="208"/>
      <c r="P138" s="208"/>
      <c r="Q138" s="208"/>
      <c r="R138" s="208"/>
      <c r="S138" s="208"/>
      <c r="T138" s="209"/>
      <c r="AT138" s="210" t="s">
        <v>124</v>
      </c>
      <c r="AU138" s="210" t="s">
        <v>78</v>
      </c>
      <c r="AV138" s="14" t="s">
        <v>78</v>
      </c>
      <c r="AW138" s="14" t="s">
        <v>32</v>
      </c>
      <c r="AX138" s="14" t="s">
        <v>71</v>
      </c>
      <c r="AY138" s="210" t="s">
        <v>112</v>
      </c>
    </row>
    <row r="139" spans="1:65" s="14" customFormat="1" ht="11.25">
      <c r="B139" s="200"/>
      <c r="C139" s="201"/>
      <c r="D139" s="191" t="s">
        <v>124</v>
      </c>
      <c r="E139" s="202" t="s">
        <v>19</v>
      </c>
      <c r="F139" s="203" t="s">
        <v>128</v>
      </c>
      <c r="G139" s="201"/>
      <c r="H139" s="204">
        <v>-0.23400000000000001</v>
      </c>
      <c r="I139" s="205"/>
      <c r="J139" s="201"/>
      <c r="K139" s="201"/>
      <c r="L139" s="206"/>
      <c r="M139" s="207"/>
      <c r="N139" s="208"/>
      <c r="O139" s="208"/>
      <c r="P139" s="208"/>
      <c r="Q139" s="208"/>
      <c r="R139" s="208"/>
      <c r="S139" s="208"/>
      <c r="T139" s="209"/>
      <c r="AT139" s="210" t="s">
        <v>124</v>
      </c>
      <c r="AU139" s="210" t="s">
        <v>78</v>
      </c>
      <c r="AV139" s="14" t="s">
        <v>78</v>
      </c>
      <c r="AW139" s="14" t="s">
        <v>32</v>
      </c>
      <c r="AX139" s="14" t="s">
        <v>71</v>
      </c>
      <c r="AY139" s="210" t="s">
        <v>112</v>
      </c>
    </row>
    <row r="140" spans="1:65" s="14" customFormat="1" ht="11.25">
      <c r="B140" s="200"/>
      <c r="C140" s="201"/>
      <c r="D140" s="191" t="s">
        <v>124</v>
      </c>
      <c r="E140" s="202" t="s">
        <v>19</v>
      </c>
      <c r="F140" s="203" t="s">
        <v>129</v>
      </c>
      <c r="G140" s="201"/>
      <c r="H140" s="204">
        <v>0.23499999999999999</v>
      </c>
      <c r="I140" s="205"/>
      <c r="J140" s="201"/>
      <c r="K140" s="201"/>
      <c r="L140" s="206"/>
      <c r="M140" s="207"/>
      <c r="N140" s="208"/>
      <c r="O140" s="208"/>
      <c r="P140" s="208"/>
      <c r="Q140" s="208"/>
      <c r="R140" s="208"/>
      <c r="S140" s="208"/>
      <c r="T140" s="209"/>
      <c r="AT140" s="210" t="s">
        <v>124</v>
      </c>
      <c r="AU140" s="210" t="s">
        <v>78</v>
      </c>
      <c r="AV140" s="14" t="s">
        <v>78</v>
      </c>
      <c r="AW140" s="14" t="s">
        <v>32</v>
      </c>
      <c r="AX140" s="14" t="s">
        <v>71</v>
      </c>
      <c r="AY140" s="210" t="s">
        <v>112</v>
      </c>
    </row>
    <row r="141" spans="1:65" s="14" customFormat="1" ht="11.25">
      <c r="B141" s="200"/>
      <c r="C141" s="201"/>
      <c r="D141" s="191" t="s">
        <v>124</v>
      </c>
      <c r="E141" s="202" t="s">
        <v>19</v>
      </c>
      <c r="F141" s="203" t="s">
        <v>130</v>
      </c>
      <c r="G141" s="201"/>
      <c r="H141" s="204">
        <v>-0.192</v>
      </c>
      <c r="I141" s="205"/>
      <c r="J141" s="201"/>
      <c r="K141" s="201"/>
      <c r="L141" s="206"/>
      <c r="M141" s="207"/>
      <c r="N141" s="208"/>
      <c r="O141" s="208"/>
      <c r="P141" s="208"/>
      <c r="Q141" s="208"/>
      <c r="R141" s="208"/>
      <c r="S141" s="208"/>
      <c r="T141" s="209"/>
      <c r="AT141" s="210" t="s">
        <v>124</v>
      </c>
      <c r="AU141" s="210" t="s">
        <v>78</v>
      </c>
      <c r="AV141" s="14" t="s">
        <v>78</v>
      </c>
      <c r="AW141" s="14" t="s">
        <v>32</v>
      </c>
      <c r="AX141" s="14" t="s">
        <v>71</v>
      </c>
      <c r="AY141" s="210" t="s">
        <v>112</v>
      </c>
    </row>
    <row r="142" spans="1:65" s="14" customFormat="1" ht="11.25">
      <c r="B142" s="200"/>
      <c r="C142" s="201"/>
      <c r="D142" s="191" t="s">
        <v>124</v>
      </c>
      <c r="E142" s="202" t="s">
        <v>19</v>
      </c>
      <c r="F142" s="203" t="s">
        <v>167</v>
      </c>
      <c r="G142" s="201"/>
      <c r="H142" s="204">
        <v>0.18</v>
      </c>
      <c r="I142" s="205"/>
      <c r="J142" s="201"/>
      <c r="K142" s="201"/>
      <c r="L142" s="206"/>
      <c r="M142" s="207"/>
      <c r="N142" s="208"/>
      <c r="O142" s="208"/>
      <c r="P142" s="208"/>
      <c r="Q142" s="208"/>
      <c r="R142" s="208"/>
      <c r="S142" s="208"/>
      <c r="T142" s="209"/>
      <c r="AT142" s="210" t="s">
        <v>124</v>
      </c>
      <c r="AU142" s="210" t="s">
        <v>78</v>
      </c>
      <c r="AV142" s="14" t="s">
        <v>78</v>
      </c>
      <c r="AW142" s="14" t="s">
        <v>32</v>
      </c>
      <c r="AX142" s="14" t="s">
        <v>71</v>
      </c>
      <c r="AY142" s="210" t="s">
        <v>112</v>
      </c>
    </row>
    <row r="143" spans="1:65" s="16" customFormat="1" ht="11.25">
      <c r="B143" s="222"/>
      <c r="C143" s="223"/>
      <c r="D143" s="191" t="s">
        <v>124</v>
      </c>
      <c r="E143" s="224" t="s">
        <v>19</v>
      </c>
      <c r="F143" s="225" t="s">
        <v>135</v>
      </c>
      <c r="G143" s="223"/>
      <c r="H143" s="226">
        <v>84.813000000000017</v>
      </c>
      <c r="I143" s="227"/>
      <c r="J143" s="223"/>
      <c r="K143" s="223"/>
      <c r="L143" s="228"/>
      <c r="M143" s="229"/>
      <c r="N143" s="230"/>
      <c r="O143" s="230"/>
      <c r="P143" s="230"/>
      <c r="Q143" s="230"/>
      <c r="R143" s="230"/>
      <c r="S143" s="230"/>
      <c r="T143" s="231"/>
      <c r="AT143" s="232" t="s">
        <v>124</v>
      </c>
      <c r="AU143" s="232" t="s">
        <v>78</v>
      </c>
      <c r="AV143" s="16" t="s">
        <v>120</v>
      </c>
      <c r="AW143" s="16" t="s">
        <v>32</v>
      </c>
      <c r="AX143" s="16" t="s">
        <v>76</v>
      </c>
      <c r="AY143" s="232" t="s">
        <v>112</v>
      </c>
    </row>
    <row r="144" spans="1:65" s="2" customFormat="1" ht="16.5" customHeight="1">
      <c r="A144" s="37"/>
      <c r="B144" s="38"/>
      <c r="C144" s="171" t="s">
        <v>8</v>
      </c>
      <c r="D144" s="171" t="s">
        <v>115</v>
      </c>
      <c r="E144" s="172" t="s">
        <v>187</v>
      </c>
      <c r="F144" s="173" t="s">
        <v>188</v>
      </c>
      <c r="G144" s="174" t="s">
        <v>118</v>
      </c>
      <c r="H144" s="175">
        <v>169.626</v>
      </c>
      <c r="I144" s="176"/>
      <c r="J144" s="177">
        <f>ROUND(I144*H144,2)</f>
        <v>0</v>
      </c>
      <c r="K144" s="173" t="s">
        <v>119</v>
      </c>
      <c r="L144" s="42"/>
      <c r="M144" s="178" t="s">
        <v>19</v>
      </c>
      <c r="N144" s="179" t="s">
        <v>42</v>
      </c>
      <c r="O144" s="67"/>
      <c r="P144" s="180">
        <f>O144*H144</f>
        <v>0</v>
      </c>
      <c r="Q144" s="180">
        <v>0</v>
      </c>
      <c r="R144" s="180">
        <f>Q144*H144</f>
        <v>0</v>
      </c>
      <c r="S144" s="180">
        <v>0</v>
      </c>
      <c r="T144" s="181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82" t="s">
        <v>120</v>
      </c>
      <c r="AT144" s="182" t="s">
        <v>115</v>
      </c>
      <c r="AU144" s="182" t="s">
        <v>78</v>
      </c>
      <c r="AY144" s="20" t="s">
        <v>112</v>
      </c>
      <c r="BE144" s="183">
        <f>IF(N144="základní",J144,0)</f>
        <v>0</v>
      </c>
      <c r="BF144" s="183">
        <f>IF(N144="snížená",J144,0)</f>
        <v>0</v>
      </c>
      <c r="BG144" s="183">
        <f>IF(N144="zákl. přenesená",J144,0)</f>
        <v>0</v>
      </c>
      <c r="BH144" s="183">
        <f>IF(N144="sníž. přenesená",J144,0)</f>
        <v>0</v>
      </c>
      <c r="BI144" s="183">
        <f>IF(N144="nulová",J144,0)</f>
        <v>0</v>
      </c>
      <c r="BJ144" s="20" t="s">
        <v>76</v>
      </c>
      <c r="BK144" s="183">
        <f>ROUND(I144*H144,2)</f>
        <v>0</v>
      </c>
      <c r="BL144" s="20" t="s">
        <v>120</v>
      </c>
      <c r="BM144" s="182" t="s">
        <v>189</v>
      </c>
    </row>
    <row r="145" spans="1:65" s="2" customFormat="1" ht="11.25">
      <c r="A145" s="37"/>
      <c r="B145" s="38"/>
      <c r="C145" s="39"/>
      <c r="D145" s="184" t="s">
        <v>122</v>
      </c>
      <c r="E145" s="39"/>
      <c r="F145" s="185" t="s">
        <v>190</v>
      </c>
      <c r="G145" s="39"/>
      <c r="H145" s="39"/>
      <c r="I145" s="186"/>
      <c r="J145" s="39"/>
      <c r="K145" s="39"/>
      <c r="L145" s="42"/>
      <c r="M145" s="187"/>
      <c r="N145" s="188"/>
      <c r="O145" s="67"/>
      <c r="P145" s="67"/>
      <c r="Q145" s="67"/>
      <c r="R145" s="67"/>
      <c r="S145" s="67"/>
      <c r="T145" s="68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20" t="s">
        <v>122</v>
      </c>
      <c r="AU145" s="20" t="s">
        <v>78</v>
      </c>
    </row>
    <row r="146" spans="1:65" s="14" customFormat="1" ht="11.25">
      <c r="B146" s="200"/>
      <c r="C146" s="201"/>
      <c r="D146" s="191" t="s">
        <v>124</v>
      </c>
      <c r="E146" s="202" t="s">
        <v>19</v>
      </c>
      <c r="F146" s="203" t="s">
        <v>191</v>
      </c>
      <c r="G146" s="201"/>
      <c r="H146" s="204">
        <v>169.626</v>
      </c>
      <c r="I146" s="205"/>
      <c r="J146" s="201"/>
      <c r="K146" s="201"/>
      <c r="L146" s="206"/>
      <c r="M146" s="207"/>
      <c r="N146" s="208"/>
      <c r="O146" s="208"/>
      <c r="P146" s="208"/>
      <c r="Q146" s="208"/>
      <c r="R146" s="208"/>
      <c r="S146" s="208"/>
      <c r="T146" s="209"/>
      <c r="AT146" s="210" t="s">
        <v>124</v>
      </c>
      <c r="AU146" s="210" t="s">
        <v>78</v>
      </c>
      <c r="AV146" s="14" t="s">
        <v>78</v>
      </c>
      <c r="AW146" s="14" t="s">
        <v>32</v>
      </c>
      <c r="AX146" s="14" t="s">
        <v>76</v>
      </c>
      <c r="AY146" s="210" t="s">
        <v>112</v>
      </c>
    </row>
    <row r="147" spans="1:65" s="2" customFormat="1" ht="16.5" customHeight="1">
      <c r="A147" s="37"/>
      <c r="B147" s="38"/>
      <c r="C147" s="171" t="s">
        <v>192</v>
      </c>
      <c r="D147" s="171" t="s">
        <v>115</v>
      </c>
      <c r="E147" s="172" t="s">
        <v>193</v>
      </c>
      <c r="F147" s="173" t="s">
        <v>194</v>
      </c>
      <c r="G147" s="174" t="s">
        <v>118</v>
      </c>
      <c r="H147" s="175">
        <v>84.813000000000002</v>
      </c>
      <c r="I147" s="176"/>
      <c r="J147" s="177">
        <f>ROUND(I147*H147,2)</f>
        <v>0</v>
      </c>
      <c r="K147" s="173" t="s">
        <v>119</v>
      </c>
      <c r="L147" s="42"/>
      <c r="M147" s="178" t="s">
        <v>19</v>
      </c>
      <c r="N147" s="179" t="s">
        <v>42</v>
      </c>
      <c r="O147" s="67"/>
      <c r="P147" s="180">
        <f>O147*H147</f>
        <v>0</v>
      </c>
      <c r="Q147" s="180">
        <v>0</v>
      </c>
      <c r="R147" s="180">
        <f>Q147*H147</f>
        <v>0</v>
      </c>
      <c r="S147" s="180">
        <v>0</v>
      </c>
      <c r="T147" s="181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2" t="s">
        <v>120</v>
      </c>
      <c r="AT147" s="182" t="s">
        <v>115</v>
      </c>
      <c r="AU147" s="182" t="s">
        <v>78</v>
      </c>
      <c r="AY147" s="20" t="s">
        <v>112</v>
      </c>
      <c r="BE147" s="183">
        <f>IF(N147="základní",J147,0)</f>
        <v>0</v>
      </c>
      <c r="BF147" s="183">
        <f>IF(N147="snížená",J147,0)</f>
        <v>0</v>
      </c>
      <c r="BG147" s="183">
        <f>IF(N147="zákl. přenesená",J147,0)</f>
        <v>0</v>
      </c>
      <c r="BH147" s="183">
        <f>IF(N147="sníž. přenesená",J147,0)</f>
        <v>0</v>
      </c>
      <c r="BI147" s="183">
        <f>IF(N147="nulová",J147,0)</f>
        <v>0</v>
      </c>
      <c r="BJ147" s="20" t="s">
        <v>76</v>
      </c>
      <c r="BK147" s="183">
        <f>ROUND(I147*H147,2)</f>
        <v>0</v>
      </c>
      <c r="BL147" s="20" t="s">
        <v>120</v>
      </c>
      <c r="BM147" s="182" t="s">
        <v>195</v>
      </c>
    </row>
    <row r="148" spans="1:65" s="2" customFormat="1" ht="11.25">
      <c r="A148" s="37"/>
      <c r="B148" s="38"/>
      <c r="C148" s="39"/>
      <c r="D148" s="184" t="s">
        <v>122</v>
      </c>
      <c r="E148" s="39"/>
      <c r="F148" s="185" t="s">
        <v>196</v>
      </c>
      <c r="G148" s="39"/>
      <c r="H148" s="39"/>
      <c r="I148" s="186"/>
      <c r="J148" s="39"/>
      <c r="K148" s="39"/>
      <c r="L148" s="42"/>
      <c r="M148" s="187"/>
      <c r="N148" s="188"/>
      <c r="O148" s="67"/>
      <c r="P148" s="67"/>
      <c r="Q148" s="67"/>
      <c r="R148" s="67"/>
      <c r="S148" s="67"/>
      <c r="T148" s="68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20" t="s">
        <v>122</v>
      </c>
      <c r="AU148" s="20" t="s">
        <v>78</v>
      </c>
    </row>
    <row r="149" spans="1:65" s="2" customFormat="1" ht="24.2" customHeight="1">
      <c r="A149" s="37"/>
      <c r="B149" s="38"/>
      <c r="C149" s="171" t="s">
        <v>197</v>
      </c>
      <c r="D149" s="171" t="s">
        <v>115</v>
      </c>
      <c r="E149" s="172" t="s">
        <v>198</v>
      </c>
      <c r="F149" s="173" t="s">
        <v>199</v>
      </c>
      <c r="G149" s="174" t="s">
        <v>173</v>
      </c>
      <c r="H149" s="175">
        <v>1</v>
      </c>
      <c r="I149" s="176"/>
      <c r="J149" s="177">
        <f>ROUND(I149*H149,2)</f>
        <v>0</v>
      </c>
      <c r="K149" s="173" t="s">
        <v>19</v>
      </c>
      <c r="L149" s="42"/>
      <c r="M149" s="178" t="s">
        <v>19</v>
      </c>
      <c r="N149" s="179" t="s">
        <v>42</v>
      </c>
      <c r="O149" s="67"/>
      <c r="P149" s="180">
        <f>O149*H149</f>
        <v>0</v>
      </c>
      <c r="Q149" s="180">
        <v>0</v>
      </c>
      <c r="R149" s="180">
        <f>Q149*H149</f>
        <v>0</v>
      </c>
      <c r="S149" s="180">
        <v>0</v>
      </c>
      <c r="T149" s="181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2" t="s">
        <v>120</v>
      </c>
      <c r="AT149" s="182" t="s">
        <v>115</v>
      </c>
      <c r="AU149" s="182" t="s">
        <v>78</v>
      </c>
      <c r="AY149" s="20" t="s">
        <v>112</v>
      </c>
      <c r="BE149" s="183">
        <f>IF(N149="základní",J149,0)</f>
        <v>0</v>
      </c>
      <c r="BF149" s="183">
        <f>IF(N149="snížená",J149,0)</f>
        <v>0</v>
      </c>
      <c r="BG149" s="183">
        <f>IF(N149="zákl. přenesená",J149,0)</f>
        <v>0</v>
      </c>
      <c r="BH149" s="183">
        <f>IF(N149="sníž. přenesená",J149,0)</f>
        <v>0</v>
      </c>
      <c r="BI149" s="183">
        <f>IF(N149="nulová",J149,0)</f>
        <v>0</v>
      </c>
      <c r="BJ149" s="20" t="s">
        <v>76</v>
      </c>
      <c r="BK149" s="183">
        <f>ROUND(I149*H149,2)</f>
        <v>0</v>
      </c>
      <c r="BL149" s="20" t="s">
        <v>120</v>
      </c>
      <c r="BM149" s="182" t="s">
        <v>200</v>
      </c>
    </row>
    <row r="150" spans="1:65" s="2" customFormat="1" ht="24.2" customHeight="1">
      <c r="A150" s="37"/>
      <c r="B150" s="38"/>
      <c r="C150" s="171" t="s">
        <v>201</v>
      </c>
      <c r="D150" s="171" t="s">
        <v>115</v>
      </c>
      <c r="E150" s="172" t="s">
        <v>202</v>
      </c>
      <c r="F150" s="173" t="s">
        <v>203</v>
      </c>
      <c r="G150" s="174" t="s">
        <v>118</v>
      </c>
      <c r="H150" s="175">
        <v>84.813000000000002</v>
      </c>
      <c r="I150" s="176"/>
      <c r="J150" s="177">
        <f>ROUND(I150*H150,2)</f>
        <v>0</v>
      </c>
      <c r="K150" s="173" t="s">
        <v>119</v>
      </c>
      <c r="L150" s="42"/>
      <c r="M150" s="178" t="s">
        <v>19</v>
      </c>
      <c r="N150" s="179" t="s">
        <v>42</v>
      </c>
      <c r="O150" s="67"/>
      <c r="P150" s="180">
        <f>O150*H150</f>
        <v>0</v>
      </c>
      <c r="Q150" s="180">
        <v>0</v>
      </c>
      <c r="R150" s="180">
        <f>Q150*H150</f>
        <v>0</v>
      </c>
      <c r="S150" s="180">
        <v>0</v>
      </c>
      <c r="T150" s="181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2" t="s">
        <v>120</v>
      </c>
      <c r="AT150" s="182" t="s">
        <v>115</v>
      </c>
      <c r="AU150" s="182" t="s">
        <v>78</v>
      </c>
      <c r="AY150" s="20" t="s">
        <v>112</v>
      </c>
      <c r="BE150" s="183">
        <f>IF(N150="základní",J150,0)</f>
        <v>0</v>
      </c>
      <c r="BF150" s="183">
        <f>IF(N150="snížená",J150,0)</f>
        <v>0</v>
      </c>
      <c r="BG150" s="183">
        <f>IF(N150="zákl. přenesená",J150,0)</f>
        <v>0</v>
      </c>
      <c r="BH150" s="183">
        <f>IF(N150="sníž. přenesená",J150,0)</f>
        <v>0</v>
      </c>
      <c r="BI150" s="183">
        <f>IF(N150="nulová",J150,0)</f>
        <v>0</v>
      </c>
      <c r="BJ150" s="20" t="s">
        <v>76</v>
      </c>
      <c r="BK150" s="183">
        <f>ROUND(I150*H150,2)</f>
        <v>0</v>
      </c>
      <c r="BL150" s="20" t="s">
        <v>120</v>
      </c>
      <c r="BM150" s="182" t="s">
        <v>204</v>
      </c>
    </row>
    <row r="151" spans="1:65" s="2" customFormat="1" ht="11.25">
      <c r="A151" s="37"/>
      <c r="B151" s="38"/>
      <c r="C151" s="39"/>
      <c r="D151" s="184" t="s">
        <v>122</v>
      </c>
      <c r="E151" s="39"/>
      <c r="F151" s="185" t="s">
        <v>205</v>
      </c>
      <c r="G151" s="39"/>
      <c r="H151" s="39"/>
      <c r="I151" s="186"/>
      <c r="J151" s="39"/>
      <c r="K151" s="39"/>
      <c r="L151" s="42"/>
      <c r="M151" s="187"/>
      <c r="N151" s="188"/>
      <c r="O151" s="67"/>
      <c r="P151" s="67"/>
      <c r="Q151" s="67"/>
      <c r="R151" s="67"/>
      <c r="S151" s="67"/>
      <c r="T151" s="68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20" t="s">
        <v>122</v>
      </c>
      <c r="AU151" s="20" t="s">
        <v>78</v>
      </c>
    </row>
    <row r="152" spans="1:65" s="2" customFormat="1" ht="24.2" customHeight="1">
      <c r="A152" s="37"/>
      <c r="B152" s="38"/>
      <c r="C152" s="171" t="s">
        <v>206</v>
      </c>
      <c r="D152" s="171" t="s">
        <v>115</v>
      </c>
      <c r="E152" s="172" t="s">
        <v>207</v>
      </c>
      <c r="F152" s="173" t="s">
        <v>208</v>
      </c>
      <c r="G152" s="174" t="s">
        <v>118</v>
      </c>
      <c r="H152" s="175">
        <v>84.813000000000002</v>
      </c>
      <c r="I152" s="176"/>
      <c r="J152" s="177">
        <f>ROUND(I152*H152,2)</f>
        <v>0</v>
      </c>
      <c r="K152" s="173" t="s">
        <v>119</v>
      </c>
      <c r="L152" s="42"/>
      <c r="M152" s="178" t="s">
        <v>19</v>
      </c>
      <c r="N152" s="179" t="s">
        <v>42</v>
      </c>
      <c r="O152" s="67"/>
      <c r="P152" s="180">
        <f>O152*H152</f>
        <v>0</v>
      </c>
      <c r="Q152" s="180">
        <v>4.0000000000000003E-5</v>
      </c>
      <c r="R152" s="180">
        <f>Q152*H152</f>
        <v>3.3925200000000004E-3</v>
      </c>
      <c r="S152" s="180">
        <v>0</v>
      </c>
      <c r="T152" s="181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2" t="s">
        <v>120</v>
      </c>
      <c r="AT152" s="182" t="s">
        <v>115</v>
      </c>
      <c r="AU152" s="182" t="s">
        <v>78</v>
      </c>
      <c r="AY152" s="20" t="s">
        <v>112</v>
      </c>
      <c r="BE152" s="183">
        <f>IF(N152="základní",J152,0)</f>
        <v>0</v>
      </c>
      <c r="BF152" s="183">
        <f>IF(N152="snížená",J152,0)</f>
        <v>0</v>
      </c>
      <c r="BG152" s="183">
        <f>IF(N152="zákl. přenesená",J152,0)</f>
        <v>0</v>
      </c>
      <c r="BH152" s="183">
        <f>IF(N152="sníž. přenesená",J152,0)</f>
        <v>0</v>
      </c>
      <c r="BI152" s="183">
        <f>IF(N152="nulová",J152,0)</f>
        <v>0</v>
      </c>
      <c r="BJ152" s="20" t="s">
        <v>76</v>
      </c>
      <c r="BK152" s="183">
        <f>ROUND(I152*H152,2)</f>
        <v>0</v>
      </c>
      <c r="BL152" s="20" t="s">
        <v>120</v>
      </c>
      <c r="BM152" s="182" t="s">
        <v>209</v>
      </c>
    </row>
    <row r="153" spans="1:65" s="2" customFormat="1" ht="11.25">
      <c r="A153" s="37"/>
      <c r="B153" s="38"/>
      <c r="C153" s="39"/>
      <c r="D153" s="184" t="s">
        <v>122</v>
      </c>
      <c r="E153" s="39"/>
      <c r="F153" s="185" t="s">
        <v>210</v>
      </c>
      <c r="G153" s="39"/>
      <c r="H153" s="39"/>
      <c r="I153" s="186"/>
      <c r="J153" s="39"/>
      <c r="K153" s="39"/>
      <c r="L153" s="42"/>
      <c r="M153" s="187"/>
      <c r="N153" s="188"/>
      <c r="O153" s="67"/>
      <c r="P153" s="67"/>
      <c r="Q153" s="67"/>
      <c r="R153" s="67"/>
      <c r="S153" s="67"/>
      <c r="T153" s="68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20" t="s">
        <v>122</v>
      </c>
      <c r="AU153" s="20" t="s">
        <v>78</v>
      </c>
    </row>
    <row r="154" spans="1:65" s="12" customFormat="1" ht="22.9" customHeight="1">
      <c r="B154" s="155"/>
      <c r="C154" s="156"/>
      <c r="D154" s="157" t="s">
        <v>70</v>
      </c>
      <c r="E154" s="169" t="s">
        <v>211</v>
      </c>
      <c r="F154" s="169" t="s">
        <v>212</v>
      </c>
      <c r="G154" s="156"/>
      <c r="H154" s="156"/>
      <c r="I154" s="159"/>
      <c r="J154" s="170">
        <f>BK154</f>
        <v>0</v>
      </c>
      <c r="K154" s="156"/>
      <c r="L154" s="161"/>
      <c r="M154" s="162"/>
      <c r="N154" s="163"/>
      <c r="O154" s="163"/>
      <c r="P154" s="164">
        <f>SUM(P155:P165)</f>
        <v>0</v>
      </c>
      <c r="Q154" s="163"/>
      <c r="R154" s="164">
        <f>SUM(R155:R165)</f>
        <v>0</v>
      </c>
      <c r="S154" s="163"/>
      <c r="T154" s="165">
        <f>SUM(T155:T165)</f>
        <v>0</v>
      </c>
      <c r="AR154" s="166" t="s">
        <v>76</v>
      </c>
      <c r="AT154" s="167" t="s">
        <v>70</v>
      </c>
      <c r="AU154" s="167" t="s">
        <v>76</v>
      </c>
      <c r="AY154" s="166" t="s">
        <v>112</v>
      </c>
      <c r="BK154" s="168">
        <f>SUM(BK155:BK165)</f>
        <v>0</v>
      </c>
    </row>
    <row r="155" spans="1:65" s="2" customFormat="1" ht="16.5" customHeight="1">
      <c r="A155" s="37"/>
      <c r="B155" s="38"/>
      <c r="C155" s="171" t="s">
        <v>213</v>
      </c>
      <c r="D155" s="171" t="s">
        <v>115</v>
      </c>
      <c r="E155" s="172" t="s">
        <v>214</v>
      </c>
      <c r="F155" s="173" t="s">
        <v>215</v>
      </c>
      <c r="G155" s="174" t="s">
        <v>216</v>
      </c>
      <c r="H155" s="175">
        <v>0.31</v>
      </c>
      <c r="I155" s="176"/>
      <c r="J155" s="177">
        <f>ROUND(I155*H155,2)</f>
        <v>0</v>
      </c>
      <c r="K155" s="173" t="s">
        <v>119</v>
      </c>
      <c r="L155" s="42"/>
      <c r="M155" s="178" t="s">
        <v>19</v>
      </c>
      <c r="N155" s="179" t="s">
        <v>42</v>
      </c>
      <c r="O155" s="67"/>
      <c r="P155" s="180">
        <f>O155*H155</f>
        <v>0</v>
      </c>
      <c r="Q155" s="180">
        <v>0</v>
      </c>
      <c r="R155" s="180">
        <f>Q155*H155</f>
        <v>0</v>
      </c>
      <c r="S155" s="180">
        <v>0</v>
      </c>
      <c r="T155" s="181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2" t="s">
        <v>120</v>
      </c>
      <c r="AT155" s="182" t="s">
        <v>115</v>
      </c>
      <c r="AU155" s="182" t="s">
        <v>78</v>
      </c>
      <c r="AY155" s="20" t="s">
        <v>112</v>
      </c>
      <c r="BE155" s="183">
        <f>IF(N155="základní",J155,0)</f>
        <v>0</v>
      </c>
      <c r="BF155" s="183">
        <f>IF(N155="snížená",J155,0)</f>
        <v>0</v>
      </c>
      <c r="BG155" s="183">
        <f>IF(N155="zákl. přenesená",J155,0)</f>
        <v>0</v>
      </c>
      <c r="BH155" s="183">
        <f>IF(N155="sníž. přenesená",J155,0)</f>
        <v>0</v>
      </c>
      <c r="BI155" s="183">
        <f>IF(N155="nulová",J155,0)</f>
        <v>0</v>
      </c>
      <c r="BJ155" s="20" t="s">
        <v>76</v>
      </c>
      <c r="BK155" s="183">
        <f>ROUND(I155*H155,2)</f>
        <v>0</v>
      </c>
      <c r="BL155" s="20" t="s">
        <v>120</v>
      </c>
      <c r="BM155" s="182" t="s">
        <v>217</v>
      </c>
    </row>
    <row r="156" spans="1:65" s="2" customFormat="1" ht="11.25">
      <c r="A156" s="37"/>
      <c r="B156" s="38"/>
      <c r="C156" s="39"/>
      <c r="D156" s="184" t="s">
        <v>122</v>
      </c>
      <c r="E156" s="39"/>
      <c r="F156" s="185" t="s">
        <v>218</v>
      </c>
      <c r="G156" s="39"/>
      <c r="H156" s="39"/>
      <c r="I156" s="186"/>
      <c r="J156" s="39"/>
      <c r="K156" s="39"/>
      <c r="L156" s="42"/>
      <c r="M156" s="187"/>
      <c r="N156" s="188"/>
      <c r="O156" s="67"/>
      <c r="P156" s="67"/>
      <c r="Q156" s="67"/>
      <c r="R156" s="67"/>
      <c r="S156" s="67"/>
      <c r="T156" s="68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20" t="s">
        <v>122</v>
      </c>
      <c r="AU156" s="20" t="s">
        <v>78</v>
      </c>
    </row>
    <row r="157" spans="1:65" s="2" customFormat="1" ht="24.2" customHeight="1">
      <c r="A157" s="37"/>
      <c r="B157" s="38"/>
      <c r="C157" s="171" t="s">
        <v>219</v>
      </c>
      <c r="D157" s="171" t="s">
        <v>115</v>
      </c>
      <c r="E157" s="172" t="s">
        <v>220</v>
      </c>
      <c r="F157" s="173" t="s">
        <v>221</v>
      </c>
      <c r="G157" s="174" t="s">
        <v>216</v>
      </c>
      <c r="H157" s="175">
        <v>0.31</v>
      </c>
      <c r="I157" s="176"/>
      <c r="J157" s="177">
        <f>ROUND(I157*H157,2)</f>
        <v>0</v>
      </c>
      <c r="K157" s="173" t="s">
        <v>119</v>
      </c>
      <c r="L157" s="42"/>
      <c r="M157" s="178" t="s">
        <v>19</v>
      </c>
      <c r="N157" s="179" t="s">
        <v>42</v>
      </c>
      <c r="O157" s="67"/>
      <c r="P157" s="180">
        <f>O157*H157</f>
        <v>0</v>
      </c>
      <c r="Q157" s="180">
        <v>0</v>
      </c>
      <c r="R157" s="180">
        <f>Q157*H157</f>
        <v>0</v>
      </c>
      <c r="S157" s="180">
        <v>0</v>
      </c>
      <c r="T157" s="181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2" t="s">
        <v>120</v>
      </c>
      <c r="AT157" s="182" t="s">
        <v>115</v>
      </c>
      <c r="AU157" s="182" t="s">
        <v>78</v>
      </c>
      <c r="AY157" s="20" t="s">
        <v>112</v>
      </c>
      <c r="BE157" s="183">
        <f>IF(N157="základní",J157,0)</f>
        <v>0</v>
      </c>
      <c r="BF157" s="183">
        <f>IF(N157="snížená",J157,0)</f>
        <v>0</v>
      </c>
      <c r="BG157" s="183">
        <f>IF(N157="zákl. přenesená",J157,0)</f>
        <v>0</v>
      </c>
      <c r="BH157" s="183">
        <f>IF(N157="sníž. přenesená",J157,0)</f>
        <v>0</v>
      </c>
      <c r="BI157" s="183">
        <f>IF(N157="nulová",J157,0)</f>
        <v>0</v>
      </c>
      <c r="BJ157" s="20" t="s">
        <v>76</v>
      </c>
      <c r="BK157" s="183">
        <f>ROUND(I157*H157,2)</f>
        <v>0</v>
      </c>
      <c r="BL157" s="20" t="s">
        <v>120</v>
      </c>
      <c r="BM157" s="182" t="s">
        <v>222</v>
      </c>
    </row>
    <row r="158" spans="1:65" s="2" customFormat="1" ht="11.25">
      <c r="A158" s="37"/>
      <c r="B158" s="38"/>
      <c r="C158" s="39"/>
      <c r="D158" s="184" t="s">
        <v>122</v>
      </c>
      <c r="E158" s="39"/>
      <c r="F158" s="185" t="s">
        <v>223</v>
      </c>
      <c r="G158" s="39"/>
      <c r="H158" s="39"/>
      <c r="I158" s="186"/>
      <c r="J158" s="39"/>
      <c r="K158" s="39"/>
      <c r="L158" s="42"/>
      <c r="M158" s="187"/>
      <c r="N158" s="188"/>
      <c r="O158" s="67"/>
      <c r="P158" s="67"/>
      <c r="Q158" s="67"/>
      <c r="R158" s="67"/>
      <c r="S158" s="67"/>
      <c r="T158" s="68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20" t="s">
        <v>122</v>
      </c>
      <c r="AU158" s="20" t="s">
        <v>78</v>
      </c>
    </row>
    <row r="159" spans="1:65" s="2" customFormat="1" ht="21.75" customHeight="1">
      <c r="A159" s="37"/>
      <c r="B159" s="38"/>
      <c r="C159" s="171" t="s">
        <v>224</v>
      </c>
      <c r="D159" s="171" t="s">
        <v>115</v>
      </c>
      <c r="E159" s="172" t="s">
        <v>225</v>
      </c>
      <c r="F159" s="173" t="s">
        <v>226</v>
      </c>
      <c r="G159" s="174" t="s">
        <v>216</v>
      </c>
      <c r="H159" s="175">
        <v>0.31</v>
      </c>
      <c r="I159" s="176"/>
      <c r="J159" s="177">
        <f>ROUND(I159*H159,2)</f>
        <v>0</v>
      </c>
      <c r="K159" s="173" t="s">
        <v>119</v>
      </c>
      <c r="L159" s="42"/>
      <c r="M159" s="178" t="s">
        <v>19</v>
      </c>
      <c r="N159" s="179" t="s">
        <v>42</v>
      </c>
      <c r="O159" s="67"/>
      <c r="P159" s="180">
        <f>O159*H159</f>
        <v>0</v>
      </c>
      <c r="Q159" s="180">
        <v>0</v>
      </c>
      <c r="R159" s="180">
        <f>Q159*H159</f>
        <v>0</v>
      </c>
      <c r="S159" s="180">
        <v>0</v>
      </c>
      <c r="T159" s="181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2" t="s">
        <v>120</v>
      </c>
      <c r="AT159" s="182" t="s">
        <v>115</v>
      </c>
      <c r="AU159" s="182" t="s">
        <v>78</v>
      </c>
      <c r="AY159" s="20" t="s">
        <v>112</v>
      </c>
      <c r="BE159" s="183">
        <f>IF(N159="základní",J159,0)</f>
        <v>0</v>
      </c>
      <c r="BF159" s="183">
        <f>IF(N159="snížená",J159,0)</f>
        <v>0</v>
      </c>
      <c r="BG159" s="183">
        <f>IF(N159="zákl. přenesená",J159,0)</f>
        <v>0</v>
      </c>
      <c r="BH159" s="183">
        <f>IF(N159="sníž. přenesená",J159,0)</f>
        <v>0</v>
      </c>
      <c r="BI159" s="183">
        <f>IF(N159="nulová",J159,0)</f>
        <v>0</v>
      </c>
      <c r="BJ159" s="20" t="s">
        <v>76</v>
      </c>
      <c r="BK159" s="183">
        <f>ROUND(I159*H159,2)</f>
        <v>0</v>
      </c>
      <c r="BL159" s="20" t="s">
        <v>120</v>
      </c>
      <c r="BM159" s="182" t="s">
        <v>227</v>
      </c>
    </row>
    <row r="160" spans="1:65" s="2" customFormat="1" ht="11.25">
      <c r="A160" s="37"/>
      <c r="B160" s="38"/>
      <c r="C160" s="39"/>
      <c r="D160" s="184" t="s">
        <v>122</v>
      </c>
      <c r="E160" s="39"/>
      <c r="F160" s="185" t="s">
        <v>228</v>
      </c>
      <c r="G160" s="39"/>
      <c r="H160" s="39"/>
      <c r="I160" s="186"/>
      <c r="J160" s="39"/>
      <c r="K160" s="39"/>
      <c r="L160" s="42"/>
      <c r="M160" s="187"/>
      <c r="N160" s="188"/>
      <c r="O160" s="67"/>
      <c r="P160" s="67"/>
      <c r="Q160" s="67"/>
      <c r="R160" s="67"/>
      <c r="S160" s="67"/>
      <c r="T160" s="68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20" t="s">
        <v>122</v>
      </c>
      <c r="AU160" s="20" t="s">
        <v>78</v>
      </c>
    </row>
    <row r="161" spans="1:65" s="2" customFormat="1" ht="24.2" customHeight="1">
      <c r="A161" s="37"/>
      <c r="B161" s="38"/>
      <c r="C161" s="171" t="s">
        <v>229</v>
      </c>
      <c r="D161" s="171" t="s">
        <v>115</v>
      </c>
      <c r="E161" s="172" t="s">
        <v>230</v>
      </c>
      <c r="F161" s="173" t="s">
        <v>231</v>
      </c>
      <c r="G161" s="174" t="s">
        <v>216</v>
      </c>
      <c r="H161" s="175">
        <v>2.79</v>
      </c>
      <c r="I161" s="176"/>
      <c r="J161" s="177">
        <f>ROUND(I161*H161,2)</f>
        <v>0</v>
      </c>
      <c r="K161" s="173" t="s">
        <v>119</v>
      </c>
      <c r="L161" s="42"/>
      <c r="M161" s="178" t="s">
        <v>19</v>
      </c>
      <c r="N161" s="179" t="s">
        <v>42</v>
      </c>
      <c r="O161" s="67"/>
      <c r="P161" s="180">
        <f>O161*H161</f>
        <v>0</v>
      </c>
      <c r="Q161" s="180">
        <v>0</v>
      </c>
      <c r="R161" s="180">
        <f>Q161*H161</f>
        <v>0</v>
      </c>
      <c r="S161" s="180">
        <v>0</v>
      </c>
      <c r="T161" s="181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2" t="s">
        <v>120</v>
      </c>
      <c r="AT161" s="182" t="s">
        <v>115</v>
      </c>
      <c r="AU161" s="182" t="s">
        <v>78</v>
      </c>
      <c r="AY161" s="20" t="s">
        <v>112</v>
      </c>
      <c r="BE161" s="183">
        <f>IF(N161="základní",J161,0)</f>
        <v>0</v>
      </c>
      <c r="BF161" s="183">
        <f>IF(N161="snížená",J161,0)</f>
        <v>0</v>
      </c>
      <c r="BG161" s="183">
        <f>IF(N161="zákl. přenesená",J161,0)</f>
        <v>0</v>
      </c>
      <c r="BH161" s="183">
        <f>IF(N161="sníž. přenesená",J161,0)</f>
        <v>0</v>
      </c>
      <c r="BI161" s="183">
        <f>IF(N161="nulová",J161,0)</f>
        <v>0</v>
      </c>
      <c r="BJ161" s="20" t="s">
        <v>76</v>
      </c>
      <c r="BK161" s="183">
        <f>ROUND(I161*H161,2)</f>
        <v>0</v>
      </c>
      <c r="BL161" s="20" t="s">
        <v>120</v>
      </c>
      <c r="BM161" s="182" t="s">
        <v>232</v>
      </c>
    </row>
    <row r="162" spans="1:65" s="2" customFormat="1" ht="11.25">
      <c r="A162" s="37"/>
      <c r="B162" s="38"/>
      <c r="C162" s="39"/>
      <c r="D162" s="184" t="s">
        <v>122</v>
      </c>
      <c r="E162" s="39"/>
      <c r="F162" s="185" t="s">
        <v>233</v>
      </c>
      <c r="G162" s="39"/>
      <c r="H162" s="39"/>
      <c r="I162" s="186"/>
      <c r="J162" s="39"/>
      <c r="K162" s="39"/>
      <c r="L162" s="42"/>
      <c r="M162" s="187"/>
      <c r="N162" s="188"/>
      <c r="O162" s="67"/>
      <c r="P162" s="67"/>
      <c r="Q162" s="67"/>
      <c r="R162" s="67"/>
      <c r="S162" s="67"/>
      <c r="T162" s="68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20" t="s">
        <v>122</v>
      </c>
      <c r="AU162" s="20" t="s">
        <v>78</v>
      </c>
    </row>
    <row r="163" spans="1:65" s="14" customFormat="1" ht="11.25">
      <c r="B163" s="200"/>
      <c r="C163" s="201"/>
      <c r="D163" s="191" t="s">
        <v>124</v>
      </c>
      <c r="E163" s="202" t="s">
        <v>19</v>
      </c>
      <c r="F163" s="203" t="s">
        <v>234</v>
      </c>
      <c r="G163" s="201"/>
      <c r="H163" s="204">
        <v>2.79</v>
      </c>
      <c r="I163" s="205"/>
      <c r="J163" s="201"/>
      <c r="K163" s="201"/>
      <c r="L163" s="206"/>
      <c r="M163" s="207"/>
      <c r="N163" s="208"/>
      <c r="O163" s="208"/>
      <c r="P163" s="208"/>
      <c r="Q163" s="208"/>
      <c r="R163" s="208"/>
      <c r="S163" s="208"/>
      <c r="T163" s="209"/>
      <c r="AT163" s="210" t="s">
        <v>124</v>
      </c>
      <c r="AU163" s="210" t="s">
        <v>78</v>
      </c>
      <c r="AV163" s="14" t="s">
        <v>78</v>
      </c>
      <c r="AW163" s="14" t="s">
        <v>32</v>
      </c>
      <c r="AX163" s="14" t="s">
        <v>76</v>
      </c>
      <c r="AY163" s="210" t="s">
        <v>112</v>
      </c>
    </row>
    <row r="164" spans="1:65" s="2" customFormat="1" ht="24.2" customHeight="1">
      <c r="A164" s="37"/>
      <c r="B164" s="38"/>
      <c r="C164" s="171" t="s">
        <v>7</v>
      </c>
      <c r="D164" s="171" t="s">
        <v>115</v>
      </c>
      <c r="E164" s="172" t="s">
        <v>235</v>
      </c>
      <c r="F164" s="173" t="s">
        <v>236</v>
      </c>
      <c r="G164" s="174" t="s">
        <v>216</v>
      </c>
      <c r="H164" s="175">
        <v>0.31</v>
      </c>
      <c r="I164" s="176"/>
      <c r="J164" s="177">
        <f>ROUND(I164*H164,2)</f>
        <v>0</v>
      </c>
      <c r="K164" s="173" t="s">
        <v>119</v>
      </c>
      <c r="L164" s="42"/>
      <c r="M164" s="178" t="s">
        <v>19</v>
      </c>
      <c r="N164" s="179" t="s">
        <v>42</v>
      </c>
      <c r="O164" s="67"/>
      <c r="P164" s="180">
        <f>O164*H164</f>
        <v>0</v>
      </c>
      <c r="Q164" s="180">
        <v>0</v>
      </c>
      <c r="R164" s="180">
        <f>Q164*H164</f>
        <v>0</v>
      </c>
      <c r="S164" s="180">
        <v>0</v>
      </c>
      <c r="T164" s="181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82" t="s">
        <v>120</v>
      </c>
      <c r="AT164" s="182" t="s">
        <v>115</v>
      </c>
      <c r="AU164" s="182" t="s">
        <v>78</v>
      </c>
      <c r="AY164" s="20" t="s">
        <v>112</v>
      </c>
      <c r="BE164" s="183">
        <f>IF(N164="základní",J164,0)</f>
        <v>0</v>
      </c>
      <c r="BF164" s="183">
        <f>IF(N164="snížená",J164,0)</f>
        <v>0</v>
      </c>
      <c r="BG164" s="183">
        <f>IF(N164="zákl. přenesená",J164,0)</f>
        <v>0</v>
      </c>
      <c r="BH164" s="183">
        <f>IF(N164="sníž. přenesená",J164,0)</f>
        <v>0</v>
      </c>
      <c r="BI164" s="183">
        <f>IF(N164="nulová",J164,0)</f>
        <v>0</v>
      </c>
      <c r="BJ164" s="20" t="s">
        <v>76</v>
      </c>
      <c r="BK164" s="183">
        <f>ROUND(I164*H164,2)</f>
        <v>0</v>
      </c>
      <c r="BL164" s="20" t="s">
        <v>120</v>
      </c>
      <c r="BM164" s="182" t="s">
        <v>237</v>
      </c>
    </row>
    <row r="165" spans="1:65" s="2" customFormat="1" ht="11.25">
      <c r="A165" s="37"/>
      <c r="B165" s="38"/>
      <c r="C165" s="39"/>
      <c r="D165" s="184" t="s">
        <v>122</v>
      </c>
      <c r="E165" s="39"/>
      <c r="F165" s="185" t="s">
        <v>238</v>
      </c>
      <c r="G165" s="39"/>
      <c r="H165" s="39"/>
      <c r="I165" s="186"/>
      <c r="J165" s="39"/>
      <c r="K165" s="39"/>
      <c r="L165" s="42"/>
      <c r="M165" s="187"/>
      <c r="N165" s="188"/>
      <c r="O165" s="67"/>
      <c r="P165" s="67"/>
      <c r="Q165" s="67"/>
      <c r="R165" s="67"/>
      <c r="S165" s="67"/>
      <c r="T165" s="68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20" t="s">
        <v>122</v>
      </c>
      <c r="AU165" s="20" t="s">
        <v>78</v>
      </c>
    </row>
    <row r="166" spans="1:65" s="12" customFormat="1" ht="22.9" customHeight="1">
      <c r="B166" s="155"/>
      <c r="C166" s="156"/>
      <c r="D166" s="157" t="s">
        <v>70</v>
      </c>
      <c r="E166" s="169" t="s">
        <v>239</v>
      </c>
      <c r="F166" s="169" t="s">
        <v>240</v>
      </c>
      <c r="G166" s="156"/>
      <c r="H166" s="156"/>
      <c r="I166" s="159"/>
      <c r="J166" s="170">
        <f>BK166</f>
        <v>0</v>
      </c>
      <c r="K166" s="156"/>
      <c r="L166" s="161"/>
      <c r="M166" s="162"/>
      <c r="N166" s="163"/>
      <c r="O166" s="163"/>
      <c r="P166" s="164">
        <f>SUM(P167:P168)</f>
        <v>0</v>
      </c>
      <c r="Q166" s="163"/>
      <c r="R166" s="164">
        <f>SUM(R167:R168)</f>
        <v>0</v>
      </c>
      <c r="S166" s="163"/>
      <c r="T166" s="165">
        <f>SUM(T167:T168)</f>
        <v>0</v>
      </c>
      <c r="AR166" s="166" t="s">
        <v>76</v>
      </c>
      <c r="AT166" s="167" t="s">
        <v>70</v>
      </c>
      <c r="AU166" s="167" t="s">
        <v>76</v>
      </c>
      <c r="AY166" s="166" t="s">
        <v>112</v>
      </c>
      <c r="BK166" s="168">
        <f>SUM(BK167:BK168)</f>
        <v>0</v>
      </c>
    </row>
    <row r="167" spans="1:65" s="2" customFormat="1" ht="33" customHeight="1">
      <c r="A167" s="37"/>
      <c r="B167" s="38"/>
      <c r="C167" s="171" t="s">
        <v>241</v>
      </c>
      <c r="D167" s="171" t="s">
        <v>115</v>
      </c>
      <c r="E167" s="172" t="s">
        <v>242</v>
      </c>
      <c r="F167" s="173" t="s">
        <v>243</v>
      </c>
      <c r="G167" s="174" t="s">
        <v>216</v>
      </c>
      <c r="H167" s="175">
        <v>4.141</v>
      </c>
      <c r="I167" s="176"/>
      <c r="J167" s="177">
        <f>ROUND(I167*H167,2)</f>
        <v>0</v>
      </c>
      <c r="K167" s="173" t="s">
        <v>119</v>
      </c>
      <c r="L167" s="42"/>
      <c r="M167" s="178" t="s">
        <v>19</v>
      </c>
      <c r="N167" s="179" t="s">
        <v>42</v>
      </c>
      <c r="O167" s="67"/>
      <c r="P167" s="180">
        <f>O167*H167</f>
        <v>0</v>
      </c>
      <c r="Q167" s="180">
        <v>0</v>
      </c>
      <c r="R167" s="180">
        <f>Q167*H167</f>
        <v>0</v>
      </c>
      <c r="S167" s="180">
        <v>0</v>
      </c>
      <c r="T167" s="181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2" t="s">
        <v>120</v>
      </c>
      <c r="AT167" s="182" t="s">
        <v>115</v>
      </c>
      <c r="AU167" s="182" t="s">
        <v>78</v>
      </c>
      <c r="AY167" s="20" t="s">
        <v>112</v>
      </c>
      <c r="BE167" s="183">
        <f>IF(N167="základní",J167,0)</f>
        <v>0</v>
      </c>
      <c r="BF167" s="183">
        <f>IF(N167="snížená",J167,0)</f>
        <v>0</v>
      </c>
      <c r="BG167" s="183">
        <f>IF(N167="zákl. přenesená",J167,0)</f>
        <v>0</v>
      </c>
      <c r="BH167" s="183">
        <f>IF(N167="sníž. přenesená",J167,0)</f>
        <v>0</v>
      </c>
      <c r="BI167" s="183">
        <f>IF(N167="nulová",J167,0)</f>
        <v>0</v>
      </c>
      <c r="BJ167" s="20" t="s">
        <v>76</v>
      </c>
      <c r="BK167" s="183">
        <f>ROUND(I167*H167,2)</f>
        <v>0</v>
      </c>
      <c r="BL167" s="20" t="s">
        <v>120</v>
      </c>
      <c r="BM167" s="182" t="s">
        <v>244</v>
      </c>
    </row>
    <row r="168" spans="1:65" s="2" customFormat="1" ht="11.25">
      <c r="A168" s="37"/>
      <c r="B168" s="38"/>
      <c r="C168" s="39"/>
      <c r="D168" s="184" t="s">
        <v>122</v>
      </c>
      <c r="E168" s="39"/>
      <c r="F168" s="185" t="s">
        <v>245</v>
      </c>
      <c r="G168" s="39"/>
      <c r="H168" s="39"/>
      <c r="I168" s="186"/>
      <c r="J168" s="39"/>
      <c r="K168" s="39"/>
      <c r="L168" s="42"/>
      <c r="M168" s="187"/>
      <c r="N168" s="188"/>
      <c r="O168" s="67"/>
      <c r="P168" s="67"/>
      <c r="Q168" s="67"/>
      <c r="R168" s="67"/>
      <c r="S168" s="67"/>
      <c r="T168" s="68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20" t="s">
        <v>122</v>
      </c>
      <c r="AU168" s="20" t="s">
        <v>78</v>
      </c>
    </row>
    <row r="169" spans="1:65" s="12" customFormat="1" ht="25.9" customHeight="1">
      <c r="B169" s="155"/>
      <c r="C169" s="156"/>
      <c r="D169" s="157" t="s">
        <v>70</v>
      </c>
      <c r="E169" s="158" t="s">
        <v>246</v>
      </c>
      <c r="F169" s="158" t="s">
        <v>247</v>
      </c>
      <c r="G169" s="156"/>
      <c r="H169" s="156"/>
      <c r="I169" s="159"/>
      <c r="J169" s="160">
        <f>BK169</f>
        <v>0</v>
      </c>
      <c r="K169" s="156"/>
      <c r="L169" s="161"/>
      <c r="M169" s="162"/>
      <c r="N169" s="163"/>
      <c r="O169" s="163"/>
      <c r="P169" s="164">
        <f>P170+P173+P178+P195+P235+P251</f>
        <v>0</v>
      </c>
      <c r="Q169" s="163"/>
      <c r="R169" s="164">
        <f>R170+R173+R178+R195+R235+R251</f>
        <v>0.56390735999999997</v>
      </c>
      <c r="S169" s="163"/>
      <c r="T169" s="165">
        <f>T170+T173+T178+T195+T235+T251</f>
        <v>0.30963104000000002</v>
      </c>
      <c r="AR169" s="166" t="s">
        <v>78</v>
      </c>
      <c r="AT169" s="167" t="s">
        <v>70</v>
      </c>
      <c r="AU169" s="167" t="s">
        <v>71</v>
      </c>
      <c r="AY169" s="166" t="s">
        <v>112</v>
      </c>
      <c r="BK169" s="168">
        <f>BK170+BK173+BK178+BK195+BK235+BK251</f>
        <v>0</v>
      </c>
    </row>
    <row r="170" spans="1:65" s="12" customFormat="1" ht="22.9" customHeight="1">
      <c r="B170" s="155"/>
      <c r="C170" s="156"/>
      <c r="D170" s="157" t="s">
        <v>70</v>
      </c>
      <c r="E170" s="169" t="s">
        <v>248</v>
      </c>
      <c r="F170" s="169" t="s">
        <v>249</v>
      </c>
      <c r="G170" s="156"/>
      <c r="H170" s="156"/>
      <c r="I170" s="159"/>
      <c r="J170" s="170">
        <f>BK170</f>
        <v>0</v>
      </c>
      <c r="K170" s="156"/>
      <c r="L170" s="161"/>
      <c r="M170" s="162"/>
      <c r="N170" s="163"/>
      <c r="O170" s="163"/>
      <c r="P170" s="164">
        <f>SUM(P171:P172)</f>
        <v>0</v>
      </c>
      <c r="Q170" s="163"/>
      <c r="R170" s="164">
        <f>SUM(R171:R172)</f>
        <v>0</v>
      </c>
      <c r="S170" s="163"/>
      <c r="T170" s="165">
        <f>SUM(T171:T172)</f>
        <v>0</v>
      </c>
      <c r="AR170" s="166" t="s">
        <v>78</v>
      </c>
      <c r="AT170" s="167" t="s">
        <v>70</v>
      </c>
      <c r="AU170" s="167" t="s">
        <v>76</v>
      </c>
      <c r="AY170" s="166" t="s">
        <v>112</v>
      </c>
      <c r="BK170" s="168">
        <f>SUM(BK171:BK172)</f>
        <v>0</v>
      </c>
    </row>
    <row r="171" spans="1:65" s="2" customFormat="1" ht="16.5" customHeight="1">
      <c r="A171" s="37"/>
      <c r="B171" s="38"/>
      <c r="C171" s="171" t="s">
        <v>250</v>
      </c>
      <c r="D171" s="171" t="s">
        <v>115</v>
      </c>
      <c r="E171" s="172" t="s">
        <v>251</v>
      </c>
      <c r="F171" s="173" t="s">
        <v>252</v>
      </c>
      <c r="G171" s="174" t="s">
        <v>173</v>
      </c>
      <c r="H171" s="175">
        <v>1</v>
      </c>
      <c r="I171" s="176"/>
      <c r="J171" s="177">
        <f>ROUND(I171*H171,2)</f>
        <v>0</v>
      </c>
      <c r="K171" s="173" t="s">
        <v>19</v>
      </c>
      <c r="L171" s="42"/>
      <c r="M171" s="178" t="s">
        <v>19</v>
      </c>
      <c r="N171" s="179" t="s">
        <v>42</v>
      </c>
      <c r="O171" s="67"/>
      <c r="P171" s="180">
        <f>O171*H171</f>
        <v>0</v>
      </c>
      <c r="Q171" s="180">
        <v>0</v>
      </c>
      <c r="R171" s="180">
        <f>Q171*H171</f>
        <v>0</v>
      </c>
      <c r="S171" s="180">
        <v>0</v>
      </c>
      <c r="T171" s="181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2" t="s">
        <v>206</v>
      </c>
      <c r="AT171" s="182" t="s">
        <v>115</v>
      </c>
      <c r="AU171" s="182" t="s">
        <v>78</v>
      </c>
      <c r="AY171" s="20" t="s">
        <v>112</v>
      </c>
      <c r="BE171" s="183">
        <f>IF(N171="základní",J171,0)</f>
        <v>0</v>
      </c>
      <c r="BF171" s="183">
        <f>IF(N171="snížená",J171,0)</f>
        <v>0</v>
      </c>
      <c r="BG171" s="183">
        <f>IF(N171="zákl. přenesená",J171,0)</f>
        <v>0</v>
      </c>
      <c r="BH171" s="183">
        <f>IF(N171="sníž. přenesená",J171,0)</f>
        <v>0</v>
      </c>
      <c r="BI171" s="183">
        <f>IF(N171="nulová",J171,0)</f>
        <v>0</v>
      </c>
      <c r="BJ171" s="20" t="s">
        <v>76</v>
      </c>
      <c r="BK171" s="183">
        <f>ROUND(I171*H171,2)</f>
        <v>0</v>
      </c>
      <c r="BL171" s="20" t="s">
        <v>206</v>
      </c>
      <c r="BM171" s="182" t="s">
        <v>253</v>
      </c>
    </row>
    <row r="172" spans="1:65" s="2" customFormat="1" ht="24.2" customHeight="1">
      <c r="A172" s="37"/>
      <c r="B172" s="38"/>
      <c r="C172" s="171" t="s">
        <v>254</v>
      </c>
      <c r="D172" s="171" t="s">
        <v>115</v>
      </c>
      <c r="E172" s="172" t="s">
        <v>255</v>
      </c>
      <c r="F172" s="173" t="s">
        <v>256</v>
      </c>
      <c r="G172" s="174" t="s">
        <v>257</v>
      </c>
      <c r="H172" s="233"/>
      <c r="I172" s="176"/>
      <c r="J172" s="177">
        <f>ROUND(I172*H172,2)</f>
        <v>0</v>
      </c>
      <c r="K172" s="173" t="s">
        <v>19</v>
      </c>
      <c r="L172" s="42"/>
      <c r="M172" s="178" t="s">
        <v>19</v>
      </c>
      <c r="N172" s="179" t="s">
        <v>42</v>
      </c>
      <c r="O172" s="67"/>
      <c r="P172" s="180">
        <f>O172*H172</f>
        <v>0</v>
      </c>
      <c r="Q172" s="180">
        <v>0</v>
      </c>
      <c r="R172" s="180">
        <f>Q172*H172</f>
        <v>0</v>
      </c>
      <c r="S172" s="180">
        <v>0</v>
      </c>
      <c r="T172" s="181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82" t="s">
        <v>206</v>
      </c>
      <c r="AT172" s="182" t="s">
        <v>115</v>
      </c>
      <c r="AU172" s="182" t="s">
        <v>78</v>
      </c>
      <c r="AY172" s="20" t="s">
        <v>112</v>
      </c>
      <c r="BE172" s="183">
        <f>IF(N172="základní",J172,0)</f>
        <v>0</v>
      </c>
      <c r="BF172" s="183">
        <f>IF(N172="snížená",J172,0)</f>
        <v>0</v>
      </c>
      <c r="BG172" s="183">
        <f>IF(N172="zákl. přenesená",J172,0)</f>
        <v>0</v>
      </c>
      <c r="BH172" s="183">
        <f>IF(N172="sníž. přenesená",J172,0)</f>
        <v>0</v>
      </c>
      <c r="BI172" s="183">
        <f>IF(N172="nulová",J172,0)</f>
        <v>0</v>
      </c>
      <c r="BJ172" s="20" t="s">
        <v>76</v>
      </c>
      <c r="BK172" s="183">
        <f>ROUND(I172*H172,2)</f>
        <v>0</v>
      </c>
      <c r="BL172" s="20" t="s">
        <v>206</v>
      </c>
      <c r="BM172" s="182" t="s">
        <v>258</v>
      </c>
    </row>
    <row r="173" spans="1:65" s="12" customFormat="1" ht="22.9" customHeight="1">
      <c r="B173" s="155"/>
      <c r="C173" s="156"/>
      <c r="D173" s="157" t="s">
        <v>70</v>
      </c>
      <c r="E173" s="169" t="s">
        <v>259</v>
      </c>
      <c r="F173" s="169" t="s">
        <v>260</v>
      </c>
      <c r="G173" s="156"/>
      <c r="H173" s="156"/>
      <c r="I173" s="159"/>
      <c r="J173" s="170">
        <f>BK173</f>
        <v>0</v>
      </c>
      <c r="K173" s="156"/>
      <c r="L173" s="161"/>
      <c r="M173" s="162"/>
      <c r="N173" s="163"/>
      <c r="O173" s="163"/>
      <c r="P173" s="164">
        <f>SUM(P174:P177)</f>
        <v>0</v>
      </c>
      <c r="Q173" s="163"/>
      <c r="R173" s="164">
        <f>SUM(R174:R177)</f>
        <v>0</v>
      </c>
      <c r="S173" s="163"/>
      <c r="T173" s="165">
        <f>SUM(T174:T177)</f>
        <v>0</v>
      </c>
      <c r="AR173" s="166" t="s">
        <v>78</v>
      </c>
      <c r="AT173" s="167" t="s">
        <v>70</v>
      </c>
      <c r="AU173" s="167" t="s">
        <v>76</v>
      </c>
      <c r="AY173" s="166" t="s">
        <v>112</v>
      </c>
      <c r="BK173" s="168">
        <f>SUM(BK174:BK177)</f>
        <v>0</v>
      </c>
    </row>
    <row r="174" spans="1:65" s="2" customFormat="1" ht="24.2" customHeight="1">
      <c r="A174" s="37"/>
      <c r="B174" s="38"/>
      <c r="C174" s="171" t="s">
        <v>261</v>
      </c>
      <c r="D174" s="171" t="s">
        <v>115</v>
      </c>
      <c r="E174" s="172" t="s">
        <v>262</v>
      </c>
      <c r="F174" s="173" t="s">
        <v>263</v>
      </c>
      <c r="G174" s="174" t="s">
        <v>173</v>
      </c>
      <c r="H174" s="175">
        <v>1</v>
      </c>
      <c r="I174" s="176"/>
      <c r="J174" s="177">
        <f>ROUND(I174*H174,2)</f>
        <v>0</v>
      </c>
      <c r="K174" s="173" t="s">
        <v>19</v>
      </c>
      <c r="L174" s="42"/>
      <c r="M174" s="178" t="s">
        <v>19</v>
      </c>
      <c r="N174" s="179" t="s">
        <v>42</v>
      </c>
      <c r="O174" s="67"/>
      <c r="P174" s="180">
        <f>O174*H174</f>
        <v>0</v>
      </c>
      <c r="Q174" s="180">
        <v>0</v>
      </c>
      <c r="R174" s="180">
        <f>Q174*H174</f>
        <v>0</v>
      </c>
      <c r="S174" s="180">
        <v>0</v>
      </c>
      <c r="T174" s="181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82" t="s">
        <v>206</v>
      </c>
      <c r="AT174" s="182" t="s">
        <v>115</v>
      </c>
      <c r="AU174" s="182" t="s">
        <v>78</v>
      </c>
      <c r="AY174" s="20" t="s">
        <v>112</v>
      </c>
      <c r="BE174" s="183">
        <f>IF(N174="základní",J174,0)</f>
        <v>0</v>
      </c>
      <c r="BF174" s="183">
        <f>IF(N174="snížená",J174,0)</f>
        <v>0</v>
      </c>
      <c r="BG174" s="183">
        <f>IF(N174="zákl. přenesená",J174,0)</f>
        <v>0</v>
      </c>
      <c r="BH174" s="183">
        <f>IF(N174="sníž. přenesená",J174,0)</f>
        <v>0</v>
      </c>
      <c r="BI174" s="183">
        <f>IF(N174="nulová",J174,0)</f>
        <v>0</v>
      </c>
      <c r="BJ174" s="20" t="s">
        <v>76</v>
      </c>
      <c r="BK174" s="183">
        <f>ROUND(I174*H174,2)</f>
        <v>0</v>
      </c>
      <c r="BL174" s="20" t="s">
        <v>206</v>
      </c>
      <c r="BM174" s="182" t="s">
        <v>264</v>
      </c>
    </row>
    <row r="175" spans="1:65" s="2" customFormat="1" ht="16.5" customHeight="1">
      <c r="A175" s="37"/>
      <c r="B175" s="38"/>
      <c r="C175" s="171" t="s">
        <v>265</v>
      </c>
      <c r="D175" s="171" t="s">
        <v>115</v>
      </c>
      <c r="E175" s="172" t="s">
        <v>266</v>
      </c>
      <c r="F175" s="173" t="s">
        <v>267</v>
      </c>
      <c r="G175" s="174" t="s">
        <v>173</v>
      </c>
      <c r="H175" s="175">
        <v>1</v>
      </c>
      <c r="I175" s="176"/>
      <c r="J175" s="177">
        <f>ROUND(I175*H175,2)</f>
        <v>0</v>
      </c>
      <c r="K175" s="173" t="s">
        <v>19</v>
      </c>
      <c r="L175" s="42"/>
      <c r="M175" s="178" t="s">
        <v>19</v>
      </c>
      <c r="N175" s="179" t="s">
        <v>42</v>
      </c>
      <c r="O175" s="67"/>
      <c r="P175" s="180">
        <f>O175*H175</f>
        <v>0</v>
      </c>
      <c r="Q175" s="180">
        <v>0</v>
      </c>
      <c r="R175" s="180">
        <f>Q175*H175</f>
        <v>0</v>
      </c>
      <c r="S175" s="180">
        <v>0</v>
      </c>
      <c r="T175" s="181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2" t="s">
        <v>206</v>
      </c>
      <c r="AT175" s="182" t="s">
        <v>115</v>
      </c>
      <c r="AU175" s="182" t="s">
        <v>78</v>
      </c>
      <c r="AY175" s="20" t="s">
        <v>112</v>
      </c>
      <c r="BE175" s="183">
        <f>IF(N175="základní",J175,0)</f>
        <v>0</v>
      </c>
      <c r="BF175" s="183">
        <f>IF(N175="snížená",J175,0)</f>
        <v>0</v>
      </c>
      <c r="BG175" s="183">
        <f>IF(N175="zákl. přenesená",J175,0)</f>
        <v>0</v>
      </c>
      <c r="BH175" s="183">
        <f>IF(N175="sníž. přenesená",J175,0)</f>
        <v>0</v>
      </c>
      <c r="BI175" s="183">
        <f>IF(N175="nulová",J175,0)</f>
        <v>0</v>
      </c>
      <c r="BJ175" s="20" t="s">
        <v>76</v>
      </c>
      <c r="BK175" s="183">
        <f>ROUND(I175*H175,2)</f>
        <v>0</v>
      </c>
      <c r="BL175" s="20" t="s">
        <v>206</v>
      </c>
      <c r="BM175" s="182" t="s">
        <v>268</v>
      </c>
    </row>
    <row r="176" spans="1:65" s="2" customFormat="1" ht="24.2" customHeight="1">
      <c r="A176" s="37"/>
      <c r="B176" s="38"/>
      <c r="C176" s="171" t="s">
        <v>269</v>
      </c>
      <c r="D176" s="171" t="s">
        <v>115</v>
      </c>
      <c r="E176" s="172" t="s">
        <v>270</v>
      </c>
      <c r="F176" s="173" t="s">
        <v>271</v>
      </c>
      <c r="G176" s="174" t="s">
        <v>257</v>
      </c>
      <c r="H176" s="233"/>
      <c r="I176" s="176"/>
      <c r="J176" s="177">
        <f>ROUND(I176*H176,2)</f>
        <v>0</v>
      </c>
      <c r="K176" s="173" t="s">
        <v>119</v>
      </c>
      <c r="L176" s="42"/>
      <c r="M176" s="178" t="s">
        <v>19</v>
      </c>
      <c r="N176" s="179" t="s">
        <v>42</v>
      </c>
      <c r="O176" s="67"/>
      <c r="P176" s="180">
        <f>O176*H176</f>
        <v>0</v>
      </c>
      <c r="Q176" s="180">
        <v>0</v>
      </c>
      <c r="R176" s="180">
        <f>Q176*H176</f>
        <v>0</v>
      </c>
      <c r="S176" s="180">
        <v>0</v>
      </c>
      <c r="T176" s="181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82" t="s">
        <v>206</v>
      </c>
      <c r="AT176" s="182" t="s">
        <v>115</v>
      </c>
      <c r="AU176" s="182" t="s">
        <v>78</v>
      </c>
      <c r="AY176" s="20" t="s">
        <v>112</v>
      </c>
      <c r="BE176" s="183">
        <f>IF(N176="základní",J176,0)</f>
        <v>0</v>
      </c>
      <c r="BF176" s="183">
        <f>IF(N176="snížená",J176,0)</f>
        <v>0</v>
      </c>
      <c r="BG176" s="183">
        <f>IF(N176="zákl. přenesená",J176,0)</f>
        <v>0</v>
      </c>
      <c r="BH176" s="183">
        <f>IF(N176="sníž. přenesená",J176,0)</f>
        <v>0</v>
      </c>
      <c r="BI176" s="183">
        <f>IF(N176="nulová",J176,0)</f>
        <v>0</v>
      </c>
      <c r="BJ176" s="20" t="s">
        <v>76</v>
      </c>
      <c r="BK176" s="183">
        <f>ROUND(I176*H176,2)</f>
        <v>0</v>
      </c>
      <c r="BL176" s="20" t="s">
        <v>206</v>
      </c>
      <c r="BM176" s="182" t="s">
        <v>272</v>
      </c>
    </row>
    <row r="177" spans="1:65" s="2" customFormat="1" ht="11.25">
      <c r="A177" s="37"/>
      <c r="B177" s="38"/>
      <c r="C177" s="39"/>
      <c r="D177" s="184" t="s">
        <v>122</v>
      </c>
      <c r="E177" s="39"/>
      <c r="F177" s="185" t="s">
        <v>273</v>
      </c>
      <c r="G177" s="39"/>
      <c r="H177" s="39"/>
      <c r="I177" s="186"/>
      <c r="J177" s="39"/>
      <c r="K177" s="39"/>
      <c r="L177" s="42"/>
      <c r="M177" s="187"/>
      <c r="N177" s="188"/>
      <c r="O177" s="67"/>
      <c r="P177" s="67"/>
      <c r="Q177" s="67"/>
      <c r="R177" s="67"/>
      <c r="S177" s="67"/>
      <c r="T177" s="68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20" t="s">
        <v>122</v>
      </c>
      <c r="AU177" s="20" t="s">
        <v>78</v>
      </c>
    </row>
    <row r="178" spans="1:65" s="12" customFormat="1" ht="22.9" customHeight="1">
      <c r="B178" s="155"/>
      <c r="C178" s="156"/>
      <c r="D178" s="157" t="s">
        <v>70</v>
      </c>
      <c r="E178" s="169" t="s">
        <v>274</v>
      </c>
      <c r="F178" s="169" t="s">
        <v>275</v>
      </c>
      <c r="G178" s="156"/>
      <c r="H178" s="156"/>
      <c r="I178" s="159"/>
      <c r="J178" s="170">
        <f>BK178</f>
        <v>0</v>
      </c>
      <c r="K178" s="156"/>
      <c r="L178" s="161"/>
      <c r="M178" s="162"/>
      <c r="N178" s="163"/>
      <c r="O178" s="163"/>
      <c r="P178" s="164">
        <f>SUM(P179:P194)</f>
        <v>0</v>
      </c>
      <c r="Q178" s="163"/>
      <c r="R178" s="164">
        <f>SUM(R179:R194)</f>
        <v>4.5700000000000005E-2</v>
      </c>
      <c r="S178" s="163"/>
      <c r="T178" s="165">
        <f>SUM(T179:T194)</f>
        <v>0.05</v>
      </c>
      <c r="AR178" s="166" t="s">
        <v>78</v>
      </c>
      <c r="AT178" s="167" t="s">
        <v>70</v>
      </c>
      <c r="AU178" s="167" t="s">
        <v>76</v>
      </c>
      <c r="AY178" s="166" t="s">
        <v>112</v>
      </c>
      <c r="BK178" s="168">
        <f>SUM(BK179:BK194)</f>
        <v>0</v>
      </c>
    </row>
    <row r="179" spans="1:65" s="2" customFormat="1" ht="16.5" customHeight="1">
      <c r="A179" s="37"/>
      <c r="B179" s="38"/>
      <c r="C179" s="171" t="s">
        <v>276</v>
      </c>
      <c r="D179" s="171" t="s">
        <v>115</v>
      </c>
      <c r="E179" s="172" t="s">
        <v>277</v>
      </c>
      <c r="F179" s="173" t="s">
        <v>278</v>
      </c>
      <c r="G179" s="174" t="s">
        <v>279</v>
      </c>
      <c r="H179" s="175">
        <v>2</v>
      </c>
      <c r="I179" s="176"/>
      <c r="J179" s="177">
        <f>ROUND(I179*H179,2)</f>
        <v>0</v>
      </c>
      <c r="K179" s="173" t="s">
        <v>119</v>
      </c>
      <c r="L179" s="42"/>
      <c r="M179" s="178" t="s">
        <v>19</v>
      </c>
      <c r="N179" s="179" t="s">
        <v>42</v>
      </c>
      <c r="O179" s="67"/>
      <c r="P179" s="180">
        <f>O179*H179</f>
        <v>0</v>
      </c>
      <c r="Q179" s="180">
        <v>0</v>
      </c>
      <c r="R179" s="180">
        <f>Q179*H179</f>
        <v>0</v>
      </c>
      <c r="S179" s="180">
        <v>2.4E-2</v>
      </c>
      <c r="T179" s="181">
        <f>S179*H179</f>
        <v>4.8000000000000001E-2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82" t="s">
        <v>206</v>
      </c>
      <c r="AT179" s="182" t="s">
        <v>115</v>
      </c>
      <c r="AU179" s="182" t="s">
        <v>78</v>
      </c>
      <c r="AY179" s="20" t="s">
        <v>112</v>
      </c>
      <c r="BE179" s="183">
        <f>IF(N179="základní",J179,0)</f>
        <v>0</v>
      </c>
      <c r="BF179" s="183">
        <f>IF(N179="snížená",J179,0)</f>
        <v>0</v>
      </c>
      <c r="BG179" s="183">
        <f>IF(N179="zákl. přenesená",J179,0)</f>
        <v>0</v>
      </c>
      <c r="BH179" s="183">
        <f>IF(N179="sníž. přenesená",J179,0)</f>
        <v>0</v>
      </c>
      <c r="BI179" s="183">
        <f>IF(N179="nulová",J179,0)</f>
        <v>0</v>
      </c>
      <c r="BJ179" s="20" t="s">
        <v>76</v>
      </c>
      <c r="BK179" s="183">
        <f>ROUND(I179*H179,2)</f>
        <v>0</v>
      </c>
      <c r="BL179" s="20" t="s">
        <v>206</v>
      </c>
      <c r="BM179" s="182" t="s">
        <v>280</v>
      </c>
    </row>
    <row r="180" spans="1:65" s="2" customFormat="1" ht="11.25">
      <c r="A180" s="37"/>
      <c r="B180" s="38"/>
      <c r="C180" s="39"/>
      <c r="D180" s="184" t="s">
        <v>122</v>
      </c>
      <c r="E180" s="39"/>
      <c r="F180" s="185" t="s">
        <v>281</v>
      </c>
      <c r="G180" s="39"/>
      <c r="H180" s="39"/>
      <c r="I180" s="186"/>
      <c r="J180" s="39"/>
      <c r="K180" s="39"/>
      <c r="L180" s="42"/>
      <c r="M180" s="187"/>
      <c r="N180" s="188"/>
      <c r="O180" s="67"/>
      <c r="P180" s="67"/>
      <c r="Q180" s="67"/>
      <c r="R180" s="67"/>
      <c r="S180" s="67"/>
      <c r="T180" s="68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20" t="s">
        <v>122</v>
      </c>
      <c r="AU180" s="20" t="s">
        <v>78</v>
      </c>
    </row>
    <row r="181" spans="1:65" s="2" customFormat="1" ht="16.5" customHeight="1">
      <c r="A181" s="37"/>
      <c r="B181" s="38"/>
      <c r="C181" s="171" t="s">
        <v>282</v>
      </c>
      <c r="D181" s="171" t="s">
        <v>115</v>
      </c>
      <c r="E181" s="172" t="s">
        <v>283</v>
      </c>
      <c r="F181" s="173" t="s">
        <v>284</v>
      </c>
      <c r="G181" s="174" t="s">
        <v>279</v>
      </c>
      <c r="H181" s="175">
        <v>2</v>
      </c>
      <c r="I181" s="176"/>
      <c r="J181" s="177">
        <f>ROUND(I181*H181,2)</f>
        <v>0</v>
      </c>
      <c r="K181" s="173" t="s">
        <v>119</v>
      </c>
      <c r="L181" s="42"/>
      <c r="M181" s="178" t="s">
        <v>19</v>
      </c>
      <c r="N181" s="179" t="s">
        <v>42</v>
      </c>
      <c r="O181" s="67"/>
      <c r="P181" s="180">
        <f>O181*H181</f>
        <v>0</v>
      </c>
      <c r="Q181" s="180">
        <v>0</v>
      </c>
      <c r="R181" s="180">
        <f>Q181*H181</f>
        <v>0</v>
      </c>
      <c r="S181" s="180">
        <v>1E-3</v>
      </c>
      <c r="T181" s="181">
        <f>S181*H181</f>
        <v>2E-3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2" t="s">
        <v>206</v>
      </c>
      <c r="AT181" s="182" t="s">
        <v>115</v>
      </c>
      <c r="AU181" s="182" t="s">
        <v>78</v>
      </c>
      <c r="AY181" s="20" t="s">
        <v>112</v>
      </c>
      <c r="BE181" s="183">
        <f>IF(N181="základní",J181,0)</f>
        <v>0</v>
      </c>
      <c r="BF181" s="183">
        <f>IF(N181="snížená",J181,0)</f>
        <v>0</v>
      </c>
      <c r="BG181" s="183">
        <f>IF(N181="zákl. přenesená",J181,0)</f>
        <v>0</v>
      </c>
      <c r="BH181" s="183">
        <f>IF(N181="sníž. přenesená",J181,0)</f>
        <v>0</v>
      </c>
      <c r="BI181" s="183">
        <f>IF(N181="nulová",J181,0)</f>
        <v>0</v>
      </c>
      <c r="BJ181" s="20" t="s">
        <v>76</v>
      </c>
      <c r="BK181" s="183">
        <f>ROUND(I181*H181,2)</f>
        <v>0</v>
      </c>
      <c r="BL181" s="20" t="s">
        <v>206</v>
      </c>
      <c r="BM181" s="182" t="s">
        <v>285</v>
      </c>
    </row>
    <row r="182" spans="1:65" s="2" customFormat="1" ht="11.25">
      <c r="A182" s="37"/>
      <c r="B182" s="38"/>
      <c r="C182" s="39"/>
      <c r="D182" s="184" t="s">
        <v>122</v>
      </c>
      <c r="E182" s="39"/>
      <c r="F182" s="185" t="s">
        <v>286</v>
      </c>
      <c r="G182" s="39"/>
      <c r="H182" s="39"/>
      <c r="I182" s="186"/>
      <c r="J182" s="39"/>
      <c r="K182" s="39"/>
      <c r="L182" s="42"/>
      <c r="M182" s="187"/>
      <c r="N182" s="188"/>
      <c r="O182" s="67"/>
      <c r="P182" s="67"/>
      <c r="Q182" s="67"/>
      <c r="R182" s="67"/>
      <c r="S182" s="67"/>
      <c r="T182" s="68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20" t="s">
        <v>122</v>
      </c>
      <c r="AU182" s="20" t="s">
        <v>78</v>
      </c>
    </row>
    <row r="183" spans="1:65" s="2" customFormat="1" ht="24.2" customHeight="1">
      <c r="A183" s="37"/>
      <c r="B183" s="38"/>
      <c r="C183" s="171" t="s">
        <v>287</v>
      </c>
      <c r="D183" s="171" t="s">
        <v>115</v>
      </c>
      <c r="E183" s="172" t="s">
        <v>288</v>
      </c>
      <c r="F183" s="173" t="s">
        <v>289</v>
      </c>
      <c r="G183" s="174" t="s">
        <v>279</v>
      </c>
      <c r="H183" s="175">
        <v>2</v>
      </c>
      <c r="I183" s="176"/>
      <c r="J183" s="177">
        <f>ROUND(I183*H183,2)</f>
        <v>0</v>
      </c>
      <c r="K183" s="173" t="s">
        <v>119</v>
      </c>
      <c r="L183" s="42"/>
      <c r="M183" s="178" t="s">
        <v>19</v>
      </c>
      <c r="N183" s="179" t="s">
        <v>42</v>
      </c>
      <c r="O183" s="67"/>
      <c r="P183" s="180">
        <f>O183*H183</f>
        <v>0</v>
      </c>
      <c r="Q183" s="180">
        <v>0</v>
      </c>
      <c r="R183" s="180">
        <f>Q183*H183</f>
        <v>0</v>
      </c>
      <c r="S183" s="180">
        <v>0</v>
      </c>
      <c r="T183" s="181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82" t="s">
        <v>206</v>
      </c>
      <c r="AT183" s="182" t="s">
        <v>115</v>
      </c>
      <c r="AU183" s="182" t="s">
        <v>78</v>
      </c>
      <c r="AY183" s="20" t="s">
        <v>112</v>
      </c>
      <c r="BE183" s="183">
        <f>IF(N183="základní",J183,0)</f>
        <v>0</v>
      </c>
      <c r="BF183" s="183">
        <f>IF(N183="snížená",J183,0)</f>
        <v>0</v>
      </c>
      <c r="BG183" s="183">
        <f>IF(N183="zákl. přenesená",J183,0)</f>
        <v>0</v>
      </c>
      <c r="BH183" s="183">
        <f>IF(N183="sníž. přenesená",J183,0)</f>
        <v>0</v>
      </c>
      <c r="BI183" s="183">
        <f>IF(N183="nulová",J183,0)</f>
        <v>0</v>
      </c>
      <c r="BJ183" s="20" t="s">
        <v>76</v>
      </c>
      <c r="BK183" s="183">
        <f>ROUND(I183*H183,2)</f>
        <v>0</v>
      </c>
      <c r="BL183" s="20" t="s">
        <v>206</v>
      </c>
      <c r="BM183" s="182" t="s">
        <v>290</v>
      </c>
    </row>
    <row r="184" spans="1:65" s="2" customFormat="1" ht="11.25">
      <c r="A184" s="37"/>
      <c r="B184" s="38"/>
      <c r="C184" s="39"/>
      <c r="D184" s="184" t="s">
        <v>122</v>
      </c>
      <c r="E184" s="39"/>
      <c r="F184" s="185" t="s">
        <v>291</v>
      </c>
      <c r="G184" s="39"/>
      <c r="H184" s="39"/>
      <c r="I184" s="186"/>
      <c r="J184" s="39"/>
      <c r="K184" s="39"/>
      <c r="L184" s="42"/>
      <c r="M184" s="187"/>
      <c r="N184" s="188"/>
      <c r="O184" s="67"/>
      <c r="P184" s="67"/>
      <c r="Q184" s="67"/>
      <c r="R184" s="67"/>
      <c r="S184" s="67"/>
      <c r="T184" s="68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20" t="s">
        <v>122</v>
      </c>
      <c r="AU184" s="20" t="s">
        <v>78</v>
      </c>
    </row>
    <row r="185" spans="1:65" s="2" customFormat="1" ht="16.5" customHeight="1">
      <c r="A185" s="37"/>
      <c r="B185" s="38"/>
      <c r="C185" s="234" t="s">
        <v>292</v>
      </c>
      <c r="D185" s="234" t="s">
        <v>293</v>
      </c>
      <c r="E185" s="235" t="s">
        <v>294</v>
      </c>
      <c r="F185" s="236" t="s">
        <v>295</v>
      </c>
      <c r="G185" s="237" t="s">
        <v>279</v>
      </c>
      <c r="H185" s="238">
        <v>2</v>
      </c>
      <c r="I185" s="239"/>
      <c r="J185" s="240">
        <f>ROUND(I185*H185,2)</f>
        <v>0</v>
      </c>
      <c r="K185" s="236" t="s">
        <v>119</v>
      </c>
      <c r="L185" s="241"/>
      <c r="M185" s="242" t="s">
        <v>19</v>
      </c>
      <c r="N185" s="243" t="s">
        <v>42</v>
      </c>
      <c r="O185" s="67"/>
      <c r="P185" s="180">
        <f>O185*H185</f>
        <v>0</v>
      </c>
      <c r="Q185" s="180">
        <v>2.0500000000000001E-2</v>
      </c>
      <c r="R185" s="180">
        <f>Q185*H185</f>
        <v>4.1000000000000002E-2</v>
      </c>
      <c r="S185" s="180">
        <v>0</v>
      </c>
      <c r="T185" s="181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82" t="s">
        <v>296</v>
      </c>
      <c r="AT185" s="182" t="s">
        <v>293</v>
      </c>
      <c r="AU185" s="182" t="s">
        <v>78</v>
      </c>
      <c r="AY185" s="20" t="s">
        <v>112</v>
      </c>
      <c r="BE185" s="183">
        <f>IF(N185="základní",J185,0)</f>
        <v>0</v>
      </c>
      <c r="BF185" s="183">
        <f>IF(N185="snížená",J185,0)</f>
        <v>0</v>
      </c>
      <c r="BG185" s="183">
        <f>IF(N185="zákl. přenesená",J185,0)</f>
        <v>0</v>
      </c>
      <c r="BH185" s="183">
        <f>IF(N185="sníž. přenesená",J185,0)</f>
        <v>0</v>
      </c>
      <c r="BI185" s="183">
        <f>IF(N185="nulová",J185,0)</f>
        <v>0</v>
      </c>
      <c r="BJ185" s="20" t="s">
        <v>76</v>
      </c>
      <c r="BK185" s="183">
        <f>ROUND(I185*H185,2)</f>
        <v>0</v>
      </c>
      <c r="BL185" s="20" t="s">
        <v>206</v>
      </c>
      <c r="BM185" s="182" t="s">
        <v>297</v>
      </c>
    </row>
    <row r="186" spans="1:65" s="2" customFormat="1" ht="16.5" customHeight="1">
      <c r="A186" s="37"/>
      <c r="B186" s="38"/>
      <c r="C186" s="171" t="s">
        <v>296</v>
      </c>
      <c r="D186" s="171" t="s">
        <v>115</v>
      </c>
      <c r="E186" s="172" t="s">
        <v>298</v>
      </c>
      <c r="F186" s="173" t="s">
        <v>299</v>
      </c>
      <c r="G186" s="174" t="s">
        <v>279</v>
      </c>
      <c r="H186" s="175">
        <v>2</v>
      </c>
      <c r="I186" s="176"/>
      <c r="J186" s="177">
        <f>ROUND(I186*H186,2)</f>
        <v>0</v>
      </c>
      <c r="K186" s="173" t="s">
        <v>119</v>
      </c>
      <c r="L186" s="42"/>
      <c r="M186" s="178" t="s">
        <v>19</v>
      </c>
      <c r="N186" s="179" t="s">
        <v>42</v>
      </c>
      <c r="O186" s="67"/>
      <c r="P186" s="180">
        <f>O186*H186</f>
        <v>0</v>
      </c>
      <c r="Q186" s="180">
        <v>0</v>
      </c>
      <c r="R186" s="180">
        <f>Q186*H186</f>
        <v>0</v>
      </c>
      <c r="S186" s="180">
        <v>0</v>
      </c>
      <c r="T186" s="181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2" t="s">
        <v>206</v>
      </c>
      <c r="AT186" s="182" t="s">
        <v>115</v>
      </c>
      <c r="AU186" s="182" t="s">
        <v>78</v>
      </c>
      <c r="AY186" s="20" t="s">
        <v>112</v>
      </c>
      <c r="BE186" s="183">
        <f>IF(N186="základní",J186,0)</f>
        <v>0</v>
      </c>
      <c r="BF186" s="183">
        <f>IF(N186="snížená",J186,0)</f>
        <v>0</v>
      </c>
      <c r="BG186" s="183">
        <f>IF(N186="zákl. přenesená",J186,0)</f>
        <v>0</v>
      </c>
      <c r="BH186" s="183">
        <f>IF(N186="sníž. přenesená",J186,0)</f>
        <v>0</v>
      </c>
      <c r="BI186" s="183">
        <f>IF(N186="nulová",J186,0)</f>
        <v>0</v>
      </c>
      <c r="BJ186" s="20" t="s">
        <v>76</v>
      </c>
      <c r="BK186" s="183">
        <f>ROUND(I186*H186,2)</f>
        <v>0</v>
      </c>
      <c r="BL186" s="20" t="s">
        <v>206</v>
      </c>
      <c r="BM186" s="182" t="s">
        <v>300</v>
      </c>
    </row>
    <row r="187" spans="1:65" s="2" customFormat="1" ht="11.25">
      <c r="A187" s="37"/>
      <c r="B187" s="38"/>
      <c r="C187" s="39"/>
      <c r="D187" s="184" t="s">
        <v>122</v>
      </c>
      <c r="E187" s="39"/>
      <c r="F187" s="185" t="s">
        <v>301</v>
      </c>
      <c r="G187" s="39"/>
      <c r="H187" s="39"/>
      <c r="I187" s="186"/>
      <c r="J187" s="39"/>
      <c r="K187" s="39"/>
      <c r="L187" s="42"/>
      <c r="M187" s="187"/>
      <c r="N187" s="188"/>
      <c r="O187" s="67"/>
      <c r="P187" s="67"/>
      <c r="Q187" s="67"/>
      <c r="R187" s="67"/>
      <c r="S187" s="67"/>
      <c r="T187" s="68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20" t="s">
        <v>122</v>
      </c>
      <c r="AU187" s="20" t="s">
        <v>78</v>
      </c>
    </row>
    <row r="188" spans="1:65" s="2" customFormat="1" ht="16.5" customHeight="1">
      <c r="A188" s="37"/>
      <c r="B188" s="38"/>
      <c r="C188" s="234" t="s">
        <v>302</v>
      </c>
      <c r="D188" s="234" t="s">
        <v>293</v>
      </c>
      <c r="E188" s="235" t="s">
        <v>303</v>
      </c>
      <c r="F188" s="236" t="s">
        <v>304</v>
      </c>
      <c r="G188" s="237" t="s">
        <v>279</v>
      </c>
      <c r="H188" s="238">
        <v>2</v>
      </c>
      <c r="I188" s="239"/>
      <c r="J188" s="240">
        <f>ROUND(I188*H188,2)</f>
        <v>0</v>
      </c>
      <c r="K188" s="236" t="s">
        <v>19</v>
      </c>
      <c r="L188" s="241"/>
      <c r="M188" s="242" t="s">
        <v>19</v>
      </c>
      <c r="N188" s="243" t="s">
        <v>42</v>
      </c>
      <c r="O188" s="67"/>
      <c r="P188" s="180">
        <f>O188*H188</f>
        <v>0</v>
      </c>
      <c r="Q188" s="180">
        <v>1.4999999999999999E-4</v>
      </c>
      <c r="R188" s="180">
        <f>Q188*H188</f>
        <v>2.9999999999999997E-4</v>
      </c>
      <c r="S188" s="180">
        <v>0</v>
      </c>
      <c r="T188" s="181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82" t="s">
        <v>296</v>
      </c>
      <c r="AT188" s="182" t="s">
        <v>293</v>
      </c>
      <c r="AU188" s="182" t="s">
        <v>78</v>
      </c>
      <c r="AY188" s="20" t="s">
        <v>112</v>
      </c>
      <c r="BE188" s="183">
        <f>IF(N188="základní",J188,0)</f>
        <v>0</v>
      </c>
      <c r="BF188" s="183">
        <f>IF(N188="snížená",J188,0)</f>
        <v>0</v>
      </c>
      <c r="BG188" s="183">
        <f>IF(N188="zákl. přenesená",J188,0)</f>
        <v>0</v>
      </c>
      <c r="BH188" s="183">
        <f>IF(N188="sníž. přenesená",J188,0)</f>
        <v>0</v>
      </c>
      <c r="BI188" s="183">
        <f>IF(N188="nulová",J188,0)</f>
        <v>0</v>
      </c>
      <c r="BJ188" s="20" t="s">
        <v>76</v>
      </c>
      <c r="BK188" s="183">
        <f>ROUND(I188*H188,2)</f>
        <v>0</v>
      </c>
      <c r="BL188" s="20" t="s">
        <v>206</v>
      </c>
      <c r="BM188" s="182" t="s">
        <v>305</v>
      </c>
    </row>
    <row r="189" spans="1:65" s="2" customFormat="1" ht="16.5" customHeight="1">
      <c r="A189" s="37"/>
      <c r="B189" s="38"/>
      <c r="C189" s="171" t="s">
        <v>306</v>
      </c>
      <c r="D189" s="171" t="s">
        <v>115</v>
      </c>
      <c r="E189" s="172" t="s">
        <v>307</v>
      </c>
      <c r="F189" s="173" t="s">
        <v>308</v>
      </c>
      <c r="G189" s="174" t="s">
        <v>279</v>
      </c>
      <c r="H189" s="175">
        <v>2</v>
      </c>
      <c r="I189" s="176"/>
      <c r="J189" s="177">
        <f>ROUND(I189*H189,2)</f>
        <v>0</v>
      </c>
      <c r="K189" s="173" t="s">
        <v>119</v>
      </c>
      <c r="L189" s="42"/>
      <c r="M189" s="178" t="s">
        <v>19</v>
      </c>
      <c r="N189" s="179" t="s">
        <v>42</v>
      </c>
      <c r="O189" s="67"/>
      <c r="P189" s="180">
        <f>O189*H189</f>
        <v>0</v>
      </c>
      <c r="Q189" s="180">
        <v>0</v>
      </c>
      <c r="R189" s="180">
        <f>Q189*H189</f>
        <v>0</v>
      </c>
      <c r="S189" s="180">
        <v>0</v>
      </c>
      <c r="T189" s="181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82" t="s">
        <v>206</v>
      </c>
      <c r="AT189" s="182" t="s">
        <v>115</v>
      </c>
      <c r="AU189" s="182" t="s">
        <v>78</v>
      </c>
      <c r="AY189" s="20" t="s">
        <v>112</v>
      </c>
      <c r="BE189" s="183">
        <f>IF(N189="základní",J189,0)</f>
        <v>0</v>
      </c>
      <c r="BF189" s="183">
        <f>IF(N189="snížená",J189,0)</f>
        <v>0</v>
      </c>
      <c r="BG189" s="183">
        <f>IF(N189="zákl. přenesená",J189,0)</f>
        <v>0</v>
      </c>
      <c r="BH189" s="183">
        <f>IF(N189="sníž. přenesená",J189,0)</f>
        <v>0</v>
      </c>
      <c r="BI189" s="183">
        <f>IF(N189="nulová",J189,0)</f>
        <v>0</v>
      </c>
      <c r="BJ189" s="20" t="s">
        <v>76</v>
      </c>
      <c r="BK189" s="183">
        <f>ROUND(I189*H189,2)</f>
        <v>0</v>
      </c>
      <c r="BL189" s="20" t="s">
        <v>206</v>
      </c>
      <c r="BM189" s="182" t="s">
        <v>309</v>
      </c>
    </row>
    <row r="190" spans="1:65" s="2" customFormat="1" ht="11.25">
      <c r="A190" s="37"/>
      <c r="B190" s="38"/>
      <c r="C190" s="39"/>
      <c r="D190" s="184" t="s">
        <v>122</v>
      </c>
      <c r="E190" s="39"/>
      <c r="F190" s="185" t="s">
        <v>310</v>
      </c>
      <c r="G190" s="39"/>
      <c r="H190" s="39"/>
      <c r="I190" s="186"/>
      <c r="J190" s="39"/>
      <c r="K190" s="39"/>
      <c r="L190" s="42"/>
      <c r="M190" s="187"/>
      <c r="N190" s="188"/>
      <c r="O190" s="67"/>
      <c r="P190" s="67"/>
      <c r="Q190" s="67"/>
      <c r="R190" s="67"/>
      <c r="S190" s="67"/>
      <c r="T190" s="68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20" t="s">
        <v>122</v>
      </c>
      <c r="AU190" s="20" t="s">
        <v>78</v>
      </c>
    </row>
    <row r="191" spans="1:65" s="2" customFormat="1" ht="16.5" customHeight="1">
      <c r="A191" s="37"/>
      <c r="B191" s="38"/>
      <c r="C191" s="234" t="s">
        <v>311</v>
      </c>
      <c r="D191" s="234" t="s">
        <v>293</v>
      </c>
      <c r="E191" s="235" t="s">
        <v>312</v>
      </c>
      <c r="F191" s="236" t="s">
        <v>313</v>
      </c>
      <c r="G191" s="237" t="s">
        <v>279</v>
      </c>
      <c r="H191" s="238">
        <v>2</v>
      </c>
      <c r="I191" s="239"/>
      <c r="J191" s="240">
        <f>ROUND(I191*H191,2)</f>
        <v>0</v>
      </c>
      <c r="K191" s="236" t="s">
        <v>119</v>
      </c>
      <c r="L191" s="241"/>
      <c r="M191" s="242" t="s">
        <v>19</v>
      </c>
      <c r="N191" s="243" t="s">
        <v>42</v>
      </c>
      <c r="O191" s="67"/>
      <c r="P191" s="180">
        <f>O191*H191</f>
        <v>0</v>
      </c>
      <c r="Q191" s="180">
        <v>2.2000000000000001E-3</v>
      </c>
      <c r="R191" s="180">
        <f>Q191*H191</f>
        <v>4.4000000000000003E-3</v>
      </c>
      <c r="S191" s="180">
        <v>0</v>
      </c>
      <c r="T191" s="181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82" t="s">
        <v>296</v>
      </c>
      <c r="AT191" s="182" t="s">
        <v>293</v>
      </c>
      <c r="AU191" s="182" t="s">
        <v>78</v>
      </c>
      <c r="AY191" s="20" t="s">
        <v>112</v>
      </c>
      <c r="BE191" s="183">
        <f>IF(N191="základní",J191,0)</f>
        <v>0</v>
      </c>
      <c r="BF191" s="183">
        <f>IF(N191="snížená",J191,0)</f>
        <v>0</v>
      </c>
      <c r="BG191" s="183">
        <f>IF(N191="zákl. přenesená",J191,0)</f>
        <v>0</v>
      </c>
      <c r="BH191" s="183">
        <f>IF(N191="sníž. přenesená",J191,0)</f>
        <v>0</v>
      </c>
      <c r="BI191" s="183">
        <f>IF(N191="nulová",J191,0)</f>
        <v>0</v>
      </c>
      <c r="BJ191" s="20" t="s">
        <v>76</v>
      </c>
      <c r="BK191" s="183">
        <f>ROUND(I191*H191,2)</f>
        <v>0</v>
      </c>
      <c r="BL191" s="20" t="s">
        <v>206</v>
      </c>
      <c r="BM191" s="182" t="s">
        <v>314</v>
      </c>
    </row>
    <row r="192" spans="1:65" s="2" customFormat="1" ht="16.5" customHeight="1">
      <c r="A192" s="37"/>
      <c r="B192" s="38"/>
      <c r="C192" s="171" t="s">
        <v>315</v>
      </c>
      <c r="D192" s="171" t="s">
        <v>115</v>
      </c>
      <c r="E192" s="172" t="s">
        <v>316</v>
      </c>
      <c r="F192" s="173" t="s">
        <v>317</v>
      </c>
      <c r="G192" s="174" t="s">
        <v>279</v>
      </c>
      <c r="H192" s="175">
        <v>1</v>
      </c>
      <c r="I192" s="176"/>
      <c r="J192" s="177">
        <f>ROUND(I192*H192,2)</f>
        <v>0</v>
      </c>
      <c r="K192" s="173" t="s">
        <v>19</v>
      </c>
      <c r="L192" s="42"/>
      <c r="M192" s="178" t="s">
        <v>19</v>
      </c>
      <c r="N192" s="179" t="s">
        <v>42</v>
      </c>
      <c r="O192" s="67"/>
      <c r="P192" s="180">
        <f>O192*H192</f>
        <v>0</v>
      </c>
      <c r="Q192" s="180">
        <v>0</v>
      </c>
      <c r="R192" s="180">
        <f>Q192*H192</f>
        <v>0</v>
      </c>
      <c r="S192" s="180">
        <v>0</v>
      </c>
      <c r="T192" s="181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2" t="s">
        <v>206</v>
      </c>
      <c r="AT192" s="182" t="s">
        <v>115</v>
      </c>
      <c r="AU192" s="182" t="s">
        <v>78</v>
      </c>
      <c r="AY192" s="20" t="s">
        <v>112</v>
      </c>
      <c r="BE192" s="183">
        <f>IF(N192="základní",J192,0)</f>
        <v>0</v>
      </c>
      <c r="BF192" s="183">
        <f>IF(N192="snížená",J192,0)</f>
        <v>0</v>
      </c>
      <c r="BG192" s="183">
        <f>IF(N192="zákl. přenesená",J192,0)</f>
        <v>0</v>
      </c>
      <c r="BH192" s="183">
        <f>IF(N192="sníž. přenesená",J192,0)</f>
        <v>0</v>
      </c>
      <c r="BI192" s="183">
        <f>IF(N192="nulová",J192,0)</f>
        <v>0</v>
      </c>
      <c r="BJ192" s="20" t="s">
        <v>76</v>
      </c>
      <c r="BK192" s="183">
        <f>ROUND(I192*H192,2)</f>
        <v>0</v>
      </c>
      <c r="BL192" s="20" t="s">
        <v>206</v>
      </c>
      <c r="BM192" s="182" t="s">
        <v>318</v>
      </c>
    </row>
    <row r="193" spans="1:65" s="2" customFormat="1" ht="24.2" customHeight="1">
      <c r="A193" s="37"/>
      <c r="B193" s="38"/>
      <c r="C193" s="171" t="s">
        <v>319</v>
      </c>
      <c r="D193" s="171" t="s">
        <v>115</v>
      </c>
      <c r="E193" s="172" t="s">
        <v>320</v>
      </c>
      <c r="F193" s="173" t="s">
        <v>321</v>
      </c>
      <c r="G193" s="174" t="s">
        <v>257</v>
      </c>
      <c r="H193" s="233"/>
      <c r="I193" s="176"/>
      <c r="J193" s="177">
        <f>ROUND(I193*H193,2)</f>
        <v>0</v>
      </c>
      <c r="K193" s="173" t="s">
        <v>119</v>
      </c>
      <c r="L193" s="42"/>
      <c r="M193" s="178" t="s">
        <v>19</v>
      </c>
      <c r="N193" s="179" t="s">
        <v>42</v>
      </c>
      <c r="O193" s="67"/>
      <c r="P193" s="180">
        <f>O193*H193</f>
        <v>0</v>
      </c>
      <c r="Q193" s="180">
        <v>0</v>
      </c>
      <c r="R193" s="180">
        <f>Q193*H193</f>
        <v>0</v>
      </c>
      <c r="S193" s="180">
        <v>0</v>
      </c>
      <c r="T193" s="181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82" t="s">
        <v>206</v>
      </c>
      <c r="AT193" s="182" t="s">
        <v>115</v>
      </c>
      <c r="AU193" s="182" t="s">
        <v>78</v>
      </c>
      <c r="AY193" s="20" t="s">
        <v>112</v>
      </c>
      <c r="BE193" s="183">
        <f>IF(N193="základní",J193,0)</f>
        <v>0</v>
      </c>
      <c r="BF193" s="183">
        <f>IF(N193="snížená",J193,0)</f>
        <v>0</v>
      </c>
      <c r="BG193" s="183">
        <f>IF(N193="zákl. přenesená",J193,0)</f>
        <v>0</v>
      </c>
      <c r="BH193" s="183">
        <f>IF(N193="sníž. přenesená",J193,0)</f>
        <v>0</v>
      </c>
      <c r="BI193" s="183">
        <f>IF(N193="nulová",J193,0)</f>
        <v>0</v>
      </c>
      <c r="BJ193" s="20" t="s">
        <v>76</v>
      </c>
      <c r="BK193" s="183">
        <f>ROUND(I193*H193,2)</f>
        <v>0</v>
      </c>
      <c r="BL193" s="20" t="s">
        <v>206</v>
      </c>
      <c r="BM193" s="182" t="s">
        <v>322</v>
      </c>
    </row>
    <row r="194" spans="1:65" s="2" customFormat="1" ht="11.25">
      <c r="A194" s="37"/>
      <c r="B194" s="38"/>
      <c r="C194" s="39"/>
      <c r="D194" s="184" t="s">
        <v>122</v>
      </c>
      <c r="E194" s="39"/>
      <c r="F194" s="185" t="s">
        <v>323</v>
      </c>
      <c r="G194" s="39"/>
      <c r="H194" s="39"/>
      <c r="I194" s="186"/>
      <c r="J194" s="39"/>
      <c r="K194" s="39"/>
      <c r="L194" s="42"/>
      <c r="M194" s="187"/>
      <c r="N194" s="188"/>
      <c r="O194" s="67"/>
      <c r="P194" s="67"/>
      <c r="Q194" s="67"/>
      <c r="R194" s="67"/>
      <c r="S194" s="67"/>
      <c r="T194" s="68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20" t="s">
        <v>122</v>
      </c>
      <c r="AU194" s="20" t="s">
        <v>78</v>
      </c>
    </row>
    <row r="195" spans="1:65" s="12" customFormat="1" ht="22.9" customHeight="1">
      <c r="B195" s="155"/>
      <c r="C195" s="156"/>
      <c r="D195" s="157" t="s">
        <v>70</v>
      </c>
      <c r="E195" s="169" t="s">
        <v>324</v>
      </c>
      <c r="F195" s="169" t="s">
        <v>325</v>
      </c>
      <c r="G195" s="156"/>
      <c r="H195" s="156"/>
      <c r="I195" s="159"/>
      <c r="J195" s="170">
        <f>BK195</f>
        <v>0</v>
      </c>
      <c r="K195" s="156"/>
      <c r="L195" s="161"/>
      <c r="M195" s="162"/>
      <c r="N195" s="163"/>
      <c r="O195" s="163"/>
      <c r="P195" s="164">
        <f>SUM(P196:P234)</f>
        <v>0</v>
      </c>
      <c r="Q195" s="163"/>
      <c r="R195" s="164">
        <f>SUM(R196:R234)</f>
        <v>0.30148186999999999</v>
      </c>
      <c r="S195" s="163"/>
      <c r="T195" s="165">
        <f>SUM(T196:T234)</f>
        <v>0.2151045</v>
      </c>
      <c r="AR195" s="166" t="s">
        <v>78</v>
      </c>
      <c r="AT195" s="167" t="s">
        <v>70</v>
      </c>
      <c r="AU195" s="167" t="s">
        <v>76</v>
      </c>
      <c r="AY195" s="166" t="s">
        <v>112</v>
      </c>
      <c r="BK195" s="168">
        <f>SUM(BK196:BK234)</f>
        <v>0</v>
      </c>
    </row>
    <row r="196" spans="1:65" s="2" customFormat="1" ht="16.5" customHeight="1">
      <c r="A196" s="37"/>
      <c r="B196" s="38"/>
      <c r="C196" s="171" t="s">
        <v>326</v>
      </c>
      <c r="D196" s="171" t="s">
        <v>115</v>
      </c>
      <c r="E196" s="172" t="s">
        <v>327</v>
      </c>
      <c r="F196" s="173" t="s">
        <v>328</v>
      </c>
      <c r="G196" s="174" t="s">
        <v>118</v>
      </c>
      <c r="H196" s="175">
        <v>84.813000000000002</v>
      </c>
      <c r="I196" s="176"/>
      <c r="J196" s="177">
        <f>ROUND(I196*H196,2)</f>
        <v>0</v>
      </c>
      <c r="K196" s="173" t="s">
        <v>119</v>
      </c>
      <c r="L196" s="42"/>
      <c r="M196" s="178" t="s">
        <v>19</v>
      </c>
      <c r="N196" s="179" t="s">
        <v>42</v>
      </c>
      <c r="O196" s="67"/>
      <c r="P196" s="180">
        <f>O196*H196</f>
        <v>0</v>
      </c>
      <c r="Q196" s="180">
        <v>0</v>
      </c>
      <c r="R196" s="180">
        <f>Q196*H196</f>
        <v>0</v>
      </c>
      <c r="S196" s="180">
        <v>2.5000000000000001E-3</v>
      </c>
      <c r="T196" s="181">
        <f>S196*H196</f>
        <v>0.21203250000000001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82" t="s">
        <v>206</v>
      </c>
      <c r="AT196" s="182" t="s">
        <v>115</v>
      </c>
      <c r="AU196" s="182" t="s">
        <v>78</v>
      </c>
      <c r="AY196" s="20" t="s">
        <v>112</v>
      </c>
      <c r="BE196" s="183">
        <f>IF(N196="základní",J196,0)</f>
        <v>0</v>
      </c>
      <c r="BF196" s="183">
        <f>IF(N196="snížená",J196,0)</f>
        <v>0</v>
      </c>
      <c r="BG196" s="183">
        <f>IF(N196="zákl. přenesená",J196,0)</f>
        <v>0</v>
      </c>
      <c r="BH196" s="183">
        <f>IF(N196="sníž. přenesená",J196,0)</f>
        <v>0</v>
      </c>
      <c r="BI196" s="183">
        <f>IF(N196="nulová",J196,0)</f>
        <v>0</v>
      </c>
      <c r="BJ196" s="20" t="s">
        <v>76</v>
      </c>
      <c r="BK196" s="183">
        <f>ROUND(I196*H196,2)</f>
        <v>0</v>
      </c>
      <c r="BL196" s="20" t="s">
        <v>206</v>
      </c>
      <c r="BM196" s="182" t="s">
        <v>329</v>
      </c>
    </row>
    <row r="197" spans="1:65" s="2" customFormat="1" ht="11.25">
      <c r="A197" s="37"/>
      <c r="B197" s="38"/>
      <c r="C197" s="39"/>
      <c r="D197" s="184" t="s">
        <v>122</v>
      </c>
      <c r="E197" s="39"/>
      <c r="F197" s="185" t="s">
        <v>330</v>
      </c>
      <c r="G197" s="39"/>
      <c r="H197" s="39"/>
      <c r="I197" s="186"/>
      <c r="J197" s="39"/>
      <c r="K197" s="39"/>
      <c r="L197" s="42"/>
      <c r="M197" s="187"/>
      <c r="N197" s="188"/>
      <c r="O197" s="67"/>
      <c r="P197" s="67"/>
      <c r="Q197" s="67"/>
      <c r="R197" s="67"/>
      <c r="S197" s="67"/>
      <c r="T197" s="68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20" t="s">
        <v>122</v>
      </c>
      <c r="AU197" s="20" t="s">
        <v>78</v>
      </c>
    </row>
    <row r="198" spans="1:65" s="14" customFormat="1" ht="11.25">
      <c r="B198" s="200"/>
      <c r="C198" s="201"/>
      <c r="D198" s="191" t="s">
        <v>124</v>
      </c>
      <c r="E198" s="202" t="s">
        <v>19</v>
      </c>
      <c r="F198" s="203" t="s">
        <v>126</v>
      </c>
      <c r="G198" s="201"/>
      <c r="H198" s="204">
        <v>85.025999999999996</v>
      </c>
      <c r="I198" s="205"/>
      <c r="J198" s="201"/>
      <c r="K198" s="201"/>
      <c r="L198" s="206"/>
      <c r="M198" s="207"/>
      <c r="N198" s="208"/>
      <c r="O198" s="208"/>
      <c r="P198" s="208"/>
      <c r="Q198" s="208"/>
      <c r="R198" s="208"/>
      <c r="S198" s="208"/>
      <c r="T198" s="209"/>
      <c r="AT198" s="210" t="s">
        <v>124</v>
      </c>
      <c r="AU198" s="210" t="s">
        <v>78</v>
      </c>
      <c r="AV198" s="14" t="s">
        <v>78</v>
      </c>
      <c r="AW198" s="14" t="s">
        <v>32</v>
      </c>
      <c r="AX198" s="14" t="s">
        <v>71</v>
      </c>
      <c r="AY198" s="210" t="s">
        <v>112</v>
      </c>
    </row>
    <row r="199" spans="1:65" s="14" customFormat="1" ht="11.25">
      <c r="B199" s="200"/>
      <c r="C199" s="201"/>
      <c r="D199" s="191" t="s">
        <v>124</v>
      </c>
      <c r="E199" s="202" t="s">
        <v>19</v>
      </c>
      <c r="F199" s="203" t="s">
        <v>127</v>
      </c>
      <c r="G199" s="201"/>
      <c r="H199" s="204">
        <v>-0.20200000000000001</v>
      </c>
      <c r="I199" s="205"/>
      <c r="J199" s="201"/>
      <c r="K199" s="201"/>
      <c r="L199" s="206"/>
      <c r="M199" s="207"/>
      <c r="N199" s="208"/>
      <c r="O199" s="208"/>
      <c r="P199" s="208"/>
      <c r="Q199" s="208"/>
      <c r="R199" s="208"/>
      <c r="S199" s="208"/>
      <c r="T199" s="209"/>
      <c r="AT199" s="210" t="s">
        <v>124</v>
      </c>
      <c r="AU199" s="210" t="s">
        <v>78</v>
      </c>
      <c r="AV199" s="14" t="s">
        <v>78</v>
      </c>
      <c r="AW199" s="14" t="s">
        <v>32</v>
      </c>
      <c r="AX199" s="14" t="s">
        <v>71</v>
      </c>
      <c r="AY199" s="210" t="s">
        <v>112</v>
      </c>
    </row>
    <row r="200" spans="1:65" s="14" customFormat="1" ht="11.25">
      <c r="B200" s="200"/>
      <c r="C200" s="201"/>
      <c r="D200" s="191" t="s">
        <v>124</v>
      </c>
      <c r="E200" s="202" t="s">
        <v>19</v>
      </c>
      <c r="F200" s="203" t="s">
        <v>128</v>
      </c>
      <c r="G200" s="201"/>
      <c r="H200" s="204">
        <v>-0.23400000000000001</v>
      </c>
      <c r="I200" s="205"/>
      <c r="J200" s="201"/>
      <c r="K200" s="201"/>
      <c r="L200" s="206"/>
      <c r="M200" s="207"/>
      <c r="N200" s="208"/>
      <c r="O200" s="208"/>
      <c r="P200" s="208"/>
      <c r="Q200" s="208"/>
      <c r="R200" s="208"/>
      <c r="S200" s="208"/>
      <c r="T200" s="209"/>
      <c r="AT200" s="210" t="s">
        <v>124</v>
      </c>
      <c r="AU200" s="210" t="s">
        <v>78</v>
      </c>
      <c r="AV200" s="14" t="s">
        <v>78</v>
      </c>
      <c r="AW200" s="14" t="s">
        <v>32</v>
      </c>
      <c r="AX200" s="14" t="s">
        <v>71</v>
      </c>
      <c r="AY200" s="210" t="s">
        <v>112</v>
      </c>
    </row>
    <row r="201" spans="1:65" s="14" customFormat="1" ht="11.25">
      <c r="B201" s="200"/>
      <c r="C201" s="201"/>
      <c r="D201" s="191" t="s">
        <v>124</v>
      </c>
      <c r="E201" s="202" t="s">
        <v>19</v>
      </c>
      <c r="F201" s="203" t="s">
        <v>129</v>
      </c>
      <c r="G201" s="201"/>
      <c r="H201" s="204">
        <v>0.23499999999999999</v>
      </c>
      <c r="I201" s="205"/>
      <c r="J201" s="201"/>
      <c r="K201" s="201"/>
      <c r="L201" s="206"/>
      <c r="M201" s="207"/>
      <c r="N201" s="208"/>
      <c r="O201" s="208"/>
      <c r="P201" s="208"/>
      <c r="Q201" s="208"/>
      <c r="R201" s="208"/>
      <c r="S201" s="208"/>
      <c r="T201" s="209"/>
      <c r="AT201" s="210" t="s">
        <v>124</v>
      </c>
      <c r="AU201" s="210" t="s">
        <v>78</v>
      </c>
      <c r="AV201" s="14" t="s">
        <v>78</v>
      </c>
      <c r="AW201" s="14" t="s">
        <v>32</v>
      </c>
      <c r="AX201" s="14" t="s">
        <v>71</v>
      </c>
      <c r="AY201" s="210" t="s">
        <v>112</v>
      </c>
    </row>
    <row r="202" spans="1:65" s="14" customFormat="1" ht="11.25">
      <c r="B202" s="200"/>
      <c r="C202" s="201"/>
      <c r="D202" s="191" t="s">
        <v>124</v>
      </c>
      <c r="E202" s="202" t="s">
        <v>19</v>
      </c>
      <c r="F202" s="203" t="s">
        <v>130</v>
      </c>
      <c r="G202" s="201"/>
      <c r="H202" s="204">
        <v>-0.192</v>
      </c>
      <c r="I202" s="205"/>
      <c r="J202" s="201"/>
      <c r="K202" s="201"/>
      <c r="L202" s="206"/>
      <c r="M202" s="207"/>
      <c r="N202" s="208"/>
      <c r="O202" s="208"/>
      <c r="P202" s="208"/>
      <c r="Q202" s="208"/>
      <c r="R202" s="208"/>
      <c r="S202" s="208"/>
      <c r="T202" s="209"/>
      <c r="AT202" s="210" t="s">
        <v>124</v>
      </c>
      <c r="AU202" s="210" t="s">
        <v>78</v>
      </c>
      <c r="AV202" s="14" t="s">
        <v>78</v>
      </c>
      <c r="AW202" s="14" t="s">
        <v>32</v>
      </c>
      <c r="AX202" s="14" t="s">
        <v>71</v>
      </c>
      <c r="AY202" s="210" t="s">
        <v>112</v>
      </c>
    </row>
    <row r="203" spans="1:65" s="14" customFormat="1" ht="11.25">
      <c r="B203" s="200"/>
      <c r="C203" s="201"/>
      <c r="D203" s="191" t="s">
        <v>124</v>
      </c>
      <c r="E203" s="202" t="s">
        <v>19</v>
      </c>
      <c r="F203" s="203" t="s">
        <v>167</v>
      </c>
      <c r="G203" s="201"/>
      <c r="H203" s="204">
        <v>0.18</v>
      </c>
      <c r="I203" s="205"/>
      <c r="J203" s="201"/>
      <c r="K203" s="201"/>
      <c r="L203" s="206"/>
      <c r="M203" s="207"/>
      <c r="N203" s="208"/>
      <c r="O203" s="208"/>
      <c r="P203" s="208"/>
      <c r="Q203" s="208"/>
      <c r="R203" s="208"/>
      <c r="S203" s="208"/>
      <c r="T203" s="209"/>
      <c r="AT203" s="210" t="s">
        <v>124</v>
      </c>
      <c r="AU203" s="210" t="s">
        <v>78</v>
      </c>
      <c r="AV203" s="14" t="s">
        <v>78</v>
      </c>
      <c r="AW203" s="14" t="s">
        <v>32</v>
      </c>
      <c r="AX203" s="14" t="s">
        <v>71</v>
      </c>
      <c r="AY203" s="210" t="s">
        <v>112</v>
      </c>
    </row>
    <row r="204" spans="1:65" s="16" customFormat="1" ht="11.25">
      <c r="B204" s="222"/>
      <c r="C204" s="223"/>
      <c r="D204" s="191" t="s">
        <v>124</v>
      </c>
      <c r="E204" s="224" t="s">
        <v>19</v>
      </c>
      <c r="F204" s="225" t="s">
        <v>135</v>
      </c>
      <c r="G204" s="223"/>
      <c r="H204" s="226">
        <v>84.813000000000017</v>
      </c>
      <c r="I204" s="227"/>
      <c r="J204" s="223"/>
      <c r="K204" s="223"/>
      <c r="L204" s="228"/>
      <c r="M204" s="229"/>
      <c r="N204" s="230"/>
      <c r="O204" s="230"/>
      <c r="P204" s="230"/>
      <c r="Q204" s="230"/>
      <c r="R204" s="230"/>
      <c r="S204" s="230"/>
      <c r="T204" s="231"/>
      <c r="AT204" s="232" t="s">
        <v>124</v>
      </c>
      <c r="AU204" s="232" t="s">
        <v>78</v>
      </c>
      <c r="AV204" s="16" t="s">
        <v>120</v>
      </c>
      <c r="AW204" s="16" t="s">
        <v>32</v>
      </c>
      <c r="AX204" s="16" t="s">
        <v>76</v>
      </c>
      <c r="AY204" s="232" t="s">
        <v>112</v>
      </c>
    </row>
    <row r="205" spans="1:65" s="2" customFormat="1" ht="16.5" customHeight="1">
      <c r="A205" s="37"/>
      <c r="B205" s="38"/>
      <c r="C205" s="171" t="s">
        <v>331</v>
      </c>
      <c r="D205" s="171" t="s">
        <v>115</v>
      </c>
      <c r="E205" s="172" t="s">
        <v>332</v>
      </c>
      <c r="F205" s="173" t="s">
        <v>333</v>
      </c>
      <c r="G205" s="174" t="s">
        <v>334</v>
      </c>
      <c r="H205" s="175">
        <v>10.24</v>
      </c>
      <c r="I205" s="176"/>
      <c r="J205" s="177">
        <f>ROUND(I205*H205,2)</f>
        <v>0</v>
      </c>
      <c r="K205" s="173" t="s">
        <v>119</v>
      </c>
      <c r="L205" s="42"/>
      <c r="M205" s="178" t="s">
        <v>19</v>
      </c>
      <c r="N205" s="179" t="s">
        <v>42</v>
      </c>
      <c r="O205" s="67"/>
      <c r="P205" s="180">
        <f>O205*H205</f>
        <v>0</v>
      </c>
      <c r="Q205" s="180">
        <v>0</v>
      </c>
      <c r="R205" s="180">
        <f>Q205*H205</f>
        <v>0</v>
      </c>
      <c r="S205" s="180">
        <v>2.9999999999999997E-4</v>
      </c>
      <c r="T205" s="181">
        <f>S205*H205</f>
        <v>3.0719999999999996E-3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82" t="s">
        <v>206</v>
      </c>
      <c r="AT205" s="182" t="s">
        <v>115</v>
      </c>
      <c r="AU205" s="182" t="s">
        <v>78</v>
      </c>
      <c r="AY205" s="20" t="s">
        <v>112</v>
      </c>
      <c r="BE205" s="183">
        <f>IF(N205="základní",J205,0)</f>
        <v>0</v>
      </c>
      <c r="BF205" s="183">
        <f>IF(N205="snížená",J205,0)</f>
        <v>0</v>
      </c>
      <c r="BG205" s="183">
        <f>IF(N205="zákl. přenesená",J205,0)</f>
        <v>0</v>
      </c>
      <c r="BH205" s="183">
        <f>IF(N205="sníž. přenesená",J205,0)</f>
        <v>0</v>
      </c>
      <c r="BI205" s="183">
        <f>IF(N205="nulová",J205,0)</f>
        <v>0</v>
      </c>
      <c r="BJ205" s="20" t="s">
        <v>76</v>
      </c>
      <c r="BK205" s="183">
        <f>ROUND(I205*H205,2)</f>
        <v>0</v>
      </c>
      <c r="BL205" s="20" t="s">
        <v>206</v>
      </c>
      <c r="BM205" s="182" t="s">
        <v>335</v>
      </c>
    </row>
    <row r="206" spans="1:65" s="2" customFormat="1" ht="11.25">
      <c r="A206" s="37"/>
      <c r="B206" s="38"/>
      <c r="C206" s="39"/>
      <c r="D206" s="184" t="s">
        <v>122</v>
      </c>
      <c r="E206" s="39"/>
      <c r="F206" s="185" t="s">
        <v>336</v>
      </c>
      <c r="G206" s="39"/>
      <c r="H206" s="39"/>
      <c r="I206" s="186"/>
      <c r="J206" s="39"/>
      <c r="K206" s="39"/>
      <c r="L206" s="42"/>
      <c r="M206" s="187"/>
      <c r="N206" s="188"/>
      <c r="O206" s="67"/>
      <c r="P206" s="67"/>
      <c r="Q206" s="67"/>
      <c r="R206" s="67"/>
      <c r="S206" s="67"/>
      <c r="T206" s="68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20" t="s">
        <v>122</v>
      </c>
      <c r="AU206" s="20" t="s">
        <v>78</v>
      </c>
    </row>
    <row r="207" spans="1:65" s="14" customFormat="1" ht="11.25">
      <c r="B207" s="200"/>
      <c r="C207" s="201"/>
      <c r="D207" s="191" t="s">
        <v>124</v>
      </c>
      <c r="E207" s="202" t="s">
        <v>19</v>
      </c>
      <c r="F207" s="203" t="s">
        <v>337</v>
      </c>
      <c r="G207" s="201"/>
      <c r="H207" s="204">
        <v>10.24</v>
      </c>
      <c r="I207" s="205"/>
      <c r="J207" s="201"/>
      <c r="K207" s="201"/>
      <c r="L207" s="206"/>
      <c r="M207" s="207"/>
      <c r="N207" s="208"/>
      <c r="O207" s="208"/>
      <c r="P207" s="208"/>
      <c r="Q207" s="208"/>
      <c r="R207" s="208"/>
      <c r="S207" s="208"/>
      <c r="T207" s="209"/>
      <c r="AT207" s="210" t="s">
        <v>124</v>
      </c>
      <c r="AU207" s="210" t="s">
        <v>78</v>
      </c>
      <c r="AV207" s="14" t="s">
        <v>78</v>
      </c>
      <c r="AW207" s="14" t="s">
        <v>32</v>
      </c>
      <c r="AX207" s="14" t="s">
        <v>76</v>
      </c>
      <c r="AY207" s="210" t="s">
        <v>112</v>
      </c>
    </row>
    <row r="208" spans="1:65" s="2" customFormat="1" ht="16.5" customHeight="1">
      <c r="A208" s="37"/>
      <c r="B208" s="38"/>
      <c r="C208" s="171" t="s">
        <v>338</v>
      </c>
      <c r="D208" s="171" t="s">
        <v>115</v>
      </c>
      <c r="E208" s="172" t="s">
        <v>339</v>
      </c>
      <c r="F208" s="173" t="s">
        <v>340</v>
      </c>
      <c r="G208" s="174" t="s">
        <v>118</v>
      </c>
      <c r="H208" s="175">
        <v>84.813000000000002</v>
      </c>
      <c r="I208" s="176"/>
      <c r="J208" s="177">
        <f>ROUND(I208*H208,2)</f>
        <v>0</v>
      </c>
      <c r="K208" s="173" t="s">
        <v>119</v>
      </c>
      <c r="L208" s="42"/>
      <c r="M208" s="178" t="s">
        <v>19</v>
      </c>
      <c r="N208" s="179" t="s">
        <v>42</v>
      </c>
      <c r="O208" s="67"/>
      <c r="P208" s="180">
        <f>O208*H208</f>
        <v>0</v>
      </c>
      <c r="Q208" s="180">
        <v>0</v>
      </c>
      <c r="R208" s="180">
        <f>Q208*H208</f>
        <v>0</v>
      </c>
      <c r="S208" s="180">
        <v>0</v>
      </c>
      <c r="T208" s="181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182" t="s">
        <v>206</v>
      </c>
      <c r="AT208" s="182" t="s">
        <v>115</v>
      </c>
      <c r="AU208" s="182" t="s">
        <v>78</v>
      </c>
      <c r="AY208" s="20" t="s">
        <v>112</v>
      </c>
      <c r="BE208" s="183">
        <f>IF(N208="základní",J208,0)</f>
        <v>0</v>
      </c>
      <c r="BF208" s="183">
        <f>IF(N208="snížená",J208,0)</f>
        <v>0</v>
      </c>
      <c r="BG208" s="183">
        <f>IF(N208="zákl. přenesená",J208,0)</f>
        <v>0</v>
      </c>
      <c r="BH208" s="183">
        <f>IF(N208="sníž. přenesená",J208,0)</f>
        <v>0</v>
      </c>
      <c r="BI208" s="183">
        <f>IF(N208="nulová",J208,0)</f>
        <v>0</v>
      </c>
      <c r="BJ208" s="20" t="s">
        <v>76</v>
      </c>
      <c r="BK208" s="183">
        <f>ROUND(I208*H208,2)</f>
        <v>0</v>
      </c>
      <c r="BL208" s="20" t="s">
        <v>206</v>
      </c>
      <c r="BM208" s="182" t="s">
        <v>341</v>
      </c>
    </row>
    <row r="209" spans="1:65" s="2" customFormat="1" ht="11.25">
      <c r="A209" s="37"/>
      <c r="B209" s="38"/>
      <c r="C209" s="39"/>
      <c r="D209" s="184" t="s">
        <v>122</v>
      </c>
      <c r="E209" s="39"/>
      <c r="F209" s="185" t="s">
        <v>342</v>
      </c>
      <c r="G209" s="39"/>
      <c r="H209" s="39"/>
      <c r="I209" s="186"/>
      <c r="J209" s="39"/>
      <c r="K209" s="39"/>
      <c r="L209" s="42"/>
      <c r="M209" s="187"/>
      <c r="N209" s="188"/>
      <c r="O209" s="67"/>
      <c r="P209" s="67"/>
      <c r="Q209" s="67"/>
      <c r="R209" s="67"/>
      <c r="S209" s="67"/>
      <c r="T209" s="68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T209" s="20" t="s">
        <v>122</v>
      </c>
      <c r="AU209" s="20" t="s">
        <v>78</v>
      </c>
    </row>
    <row r="210" spans="1:65" s="2" customFormat="1" ht="16.5" customHeight="1">
      <c r="A210" s="37"/>
      <c r="B210" s="38"/>
      <c r="C210" s="171" t="s">
        <v>343</v>
      </c>
      <c r="D210" s="171" t="s">
        <v>115</v>
      </c>
      <c r="E210" s="172" t="s">
        <v>344</v>
      </c>
      <c r="F210" s="173" t="s">
        <v>345</v>
      </c>
      <c r="G210" s="174" t="s">
        <v>118</v>
      </c>
      <c r="H210" s="175">
        <v>84.813000000000002</v>
      </c>
      <c r="I210" s="176"/>
      <c r="J210" s="177">
        <f>ROUND(I210*H210,2)</f>
        <v>0</v>
      </c>
      <c r="K210" s="173" t="s">
        <v>119</v>
      </c>
      <c r="L210" s="42"/>
      <c r="M210" s="178" t="s">
        <v>19</v>
      </c>
      <c r="N210" s="179" t="s">
        <v>42</v>
      </c>
      <c r="O210" s="67"/>
      <c r="P210" s="180">
        <f>O210*H210</f>
        <v>0</v>
      </c>
      <c r="Q210" s="180">
        <v>3.0000000000000001E-5</v>
      </c>
      <c r="R210" s="180">
        <f>Q210*H210</f>
        <v>2.5443900000000001E-3</v>
      </c>
      <c r="S210" s="180">
        <v>0</v>
      </c>
      <c r="T210" s="181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182" t="s">
        <v>206</v>
      </c>
      <c r="AT210" s="182" t="s">
        <v>115</v>
      </c>
      <c r="AU210" s="182" t="s">
        <v>78</v>
      </c>
      <c r="AY210" s="20" t="s">
        <v>112</v>
      </c>
      <c r="BE210" s="183">
        <f>IF(N210="základní",J210,0)</f>
        <v>0</v>
      </c>
      <c r="BF210" s="183">
        <f>IF(N210="snížená",J210,0)</f>
        <v>0</v>
      </c>
      <c r="BG210" s="183">
        <f>IF(N210="zákl. přenesená",J210,0)</f>
        <v>0</v>
      </c>
      <c r="BH210" s="183">
        <f>IF(N210="sníž. přenesená",J210,0)</f>
        <v>0</v>
      </c>
      <c r="BI210" s="183">
        <f>IF(N210="nulová",J210,0)</f>
        <v>0</v>
      </c>
      <c r="BJ210" s="20" t="s">
        <v>76</v>
      </c>
      <c r="BK210" s="183">
        <f>ROUND(I210*H210,2)</f>
        <v>0</v>
      </c>
      <c r="BL210" s="20" t="s">
        <v>206</v>
      </c>
      <c r="BM210" s="182" t="s">
        <v>346</v>
      </c>
    </row>
    <row r="211" spans="1:65" s="2" customFormat="1" ht="11.25">
      <c r="A211" s="37"/>
      <c r="B211" s="38"/>
      <c r="C211" s="39"/>
      <c r="D211" s="184" t="s">
        <v>122</v>
      </c>
      <c r="E211" s="39"/>
      <c r="F211" s="185" t="s">
        <v>347</v>
      </c>
      <c r="G211" s="39"/>
      <c r="H211" s="39"/>
      <c r="I211" s="186"/>
      <c r="J211" s="39"/>
      <c r="K211" s="39"/>
      <c r="L211" s="42"/>
      <c r="M211" s="187"/>
      <c r="N211" s="188"/>
      <c r="O211" s="67"/>
      <c r="P211" s="67"/>
      <c r="Q211" s="67"/>
      <c r="R211" s="67"/>
      <c r="S211" s="67"/>
      <c r="T211" s="68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T211" s="20" t="s">
        <v>122</v>
      </c>
      <c r="AU211" s="20" t="s">
        <v>78</v>
      </c>
    </row>
    <row r="212" spans="1:65" s="14" customFormat="1" ht="11.25">
      <c r="B212" s="200"/>
      <c r="C212" s="201"/>
      <c r="D212" s="191" t="s">
        <v>124</v>
      </c>
      <c r="E212" s="202" t="s">
        <v>19</v>
      </c>
      <c r="F212" s="203" t="s">
        <v>126</v>
      </c>
      <c r="G212" s="201"/>
      <c r="H212" s="204">
        <v>85.025999999999996</v>
      </c>
      <c r="I212" s="205"/>
      <c r="J212" s="201"/>
      <c r="K212" s="201"/>
      <c r="L212" s="206"/>
      <c r="M212" s="207"/>
      <c r="N212" s="208"/>
      <c r="O212" s="208"/>
      <c r="P212" s="208"/>
      <c r="Q212" s="208"/>
      <c r="R212" s="208"/>
      <c r="S212" s="208"/>
      <c r="T212" s="209"/>
      <c r="AT212" s="210" t="s">
        <v>124</v>
      </c>
      <c r="AU212" s="210" t="s">
        <v>78</v>
      </c>
      <c r="AV212" s="14" t="s">
        <v>78</v>
      </c>
      <c r="AW212" s="14" t="s">
        <v>32</v>
      </c>
      <c r="AX212" s="14" t="s">
        <v>71</v>
      </c>
      <c r="AY212" s="210" t="s">
        <v>112</v>
      </c>
    </row>
    <row r="213" spans="1:65" s="14" customFormat="1" ht="11.25">
      <c r="B213" s="200"/>
      <c r="C213" s="201"/>
      <c r="D213" s="191" t="s">
        <v>124</v>
      </c>
      <c r="E213" s="202" t="s">
        <v>19</v>
      </c>
      <c r="F213" s="203" t="s">
        <v>127</v>
      </c>
      <c r="G213" s="201"/>
      <c r="H213" s="204">
        <v>-0.20200000000000001</v>
      </c>
      <c r="I213" s="205"/>
      <c r="J213" s="201"/>
      <c r="K213" s="201"/>
      <c r="L213" s="206"/>
      <c r="M213" s="207"/>
      <c r="N213" s="208"/>
      <c r="O213" s="208"/>
      <c r="P213" s="208"/>
      <c r="Q213" s="208"/>
      <c r="R213" s="208"/>
      <c r="S213" s="208"/>
      <c r="T213" s="209"/>
      <c r="AT213" s="210" t="s">
        <v>124</v>
      </c>
      <c r="AU213" s="210" t="s">
        <v>78</v>
      </c>
      <c r="AV213" s="14" t="s">
        <v>78</v>
      </c>
      <c r="AW213" s="14" t="s">
        <v>32</v>
      </c>
      <c r="AX213" s="14" t="s">
        <v>71</v>
      </c>
      <c r="AY213" s="210" t="s">
        <v>112</v>
      </c>
    </row>
    <row r="214" spans="1:65" s="14" customFormat="1" ht="11.25">
      <c r="B214" s="200"/>
      <c r="C214" s="201"/>
      <c r="D214" s="191" t="s">
        <v>124</v>
      </c>
      <c r="E214" s="202" t="s">
        <v>19</v>
      </c>
      <c r="F214" s="203" t="s">
        <v>128</v>
      </c>
      <c r="G214" s="201"/>
      <c r="H214" s="204">
        <v>-0.23400000000000001</v>
      </c>
      <c r="I214" s="205"/>
      <c r="J214" s="201"/>
      <c r="K214" s="201"/>
      <c r="L214" s="206"/>
      <c r="M214" s="207"/>
      <c r="N214" s="208"/>
      <c r="O214" s="208"/>
      <c r="P214" s="208"/>
      <c r="Q214" s="208"/>
      <c r="R214" s="208"/>
      <c r="S214" s="208"/>
      <c r="T214" s="209"/>
      <c r="AT214" s="210" t="s">
        <v>124</v>
      </c>
      <c r="AU214" s="210" t="s">
        <v>78</v>
      </c>
      <c r="AV214" s="14" t="s">
        <v>78</v>
      </c>
      <c r="AW214" s="14" t="s">
        <v>32</v>
      </c>
      <c r="AX214" s="14" t="s">
        <v>71</v>
      </c>
      <c r="AY214" s="210" t="s">
        <v>112</v>
      </c>
    </row>
    <row r="215" spans="1:65" s="14" customFormat="1" ht="11.25">
      <c r="B215" s="200"/>
      <c r="C215" s="201"/>
      <c r="D215" s="191" t="s">
        <v>124</v>
      </c>
      <c r="E215" s="202" t="s">
        <v>19</v>
      </c>
      <c r="F215" s="203" t="s">
        <v>129</v>
      </c>
      <c r="G215" s="201"/>
      <c r="H215" s="204">
        <v>0.23499999999999999</v>
      </c>
      <c r="I215" s="205"/>
      <c r="J215" s="201"/>
      <c r="K215" s="201"/>
      <c r="L215" s="206"/>
      <c r="M215" s="207"/>
      <c r="N215" s="208"/>
      <c r="O215" s="208"/>
      <c r="P215" s="208"/>
      <c r="Q215" s="208"/>
      <c r="R215" s="208"/>
      <c r="S215" s="208"/>
      <c r="T215" s="209"/>
      <c r="AT215" s="210" t="s">
        <v>124</v>
      </c>
      <c r="AU215" s="210" t="s">
        <v>78</v>
      </c>
      <c r="AV215" s="14" t="s">
        <v>78</v>
      </c>
      <c r="AW215" s="14" t="s">
        <v>32</v>
      </c>
      <c r="AX215" s="14" t="s">
        <v>71</v>
      </c>
      <c r="AY215" s="210" t="s">
        <v>112</v>
      </c>
    </row>
    <row r="216" spans="1:65" s="14" customFormat="1" ht="11.25">
      <c r="B216" s="200"/>
      <c r="C216" s="201"/>
      <c r="D216" s="191" t="s">
        <v>124</v>
      </c>
      <c r="E216" s="202" t="s">
        <v>19</v>
      </c>
      <c r="F216" s="203" t="s">
        <v>130</v>
      </c>
      <c r="G216" s="201"/>
      <c r="H216" s="204">
        <v>-0.192</v>
      </c>
      <c r="I216" s="205"/>
      <c r="J216" s="201"/>
      <c r="K216" s="201"/>
      <c r="L216" s="206"/>
      <c r="M216" s="207"/>
      <c r="N216" s="208"/>
      <c r="O216" s="208"/>
      <c r="P216" s="208"/>
      <c r="Q216" s="208"/>
      <c r="R216" s="208"/>
      <c r="S216" s="208"/>
      <c r="T216" s="209"/>
      <c r="AT216" s="210" t="s">
        <v>124</v>
      </c>
      <c r="AU216" s="210" t="s">
        <v>78</v>
      </c>
      <c r="AV216" s="14" t="s">
        <v>78</v>
      </c>
      <c r="AW216" s="14" t="s">
        <v>32</v>
      </c>
      <c r="AX216" s="14" t="s">
        <v>71</v>
      </c>
      <c r="AY216" s="210" t="s">
        <v>112</v>
      </c>
    </row>
    <row r="217" spans="1:65" s="14" customFormat="1" ht="11.25">
      <c r="B217" s="200"/>
      <c r="C217" s="201"/>
      <c r="D217" s="191" t="s">
        <v>124</v>
      </c>
      <c r="E217" s="202" t="s">
        <v>19</v>
      </c>
      <c r="F217" s="203" t="s">
        <v>167</v>
      </c>
      <c r="G217" s="201"/>
      <c r="H217" s="204">
        <v>0.18</v>
      </c>
      <c r="I217" s="205"/>
      <c r="J217" s="201"/>
      <c r="K217" s="201"/>
      <c r="L217" s="206"/>
      <c r="M217" s="207"/>
      <c r="N217" s="208"/>
      <c r="O217" s="208"/>
      <c r="P217" s="208"/>
      <c r="Q217" s="208"/>
      <c r="R217" s="208"/>
      <c r="S217" s="208"/>
      <c r="T217" s="209"/>
      <c r="AT217" s="210" t="s">
        <v>124</v>
      </c>
      <c r="AU217" s="210" t="s">
        <v>78</v>
      </c>
      <c r="AV217" s="14" t="s">
        <v>78</v>
      </c>
      <c r="AW217" s="14" t="s">
        <v>32</v>
      </c>
      <c r="AX217" s="14" t="s">
        <v>71</v>
      </c>
      <c r="AY217" s="210" t="s">
        <v>112</v>
      </c>
    </row>
    <row r="218" spans="1:65" s="16" customFormat="1" ht="11.25">
      <c r="B218" s="222"/>
      <c r="C218" s="223"/>
      <c r="D218" s="191" t="s">
        <v>124</v>
      </c>
      <c r="E218" s="224" t="s">
        <v>19</v>
      </c>
      <c r="F218" s="225" t="s">
        <v>135</v>
      </c>
      <c r="G218" s="223"/>
      <c r="H218" s="226">
        <v>84.813000000000017</v>
      </c>
      <c r="I218" s="227"/>
      <c r="J218" s="223"/>
      <c r="K218" s="223"/>
      <c r="L218" s="228"/>
      <c r="M218" s="229"/>
      <c r="N218" s="230"/>
      <c r="O218" s="230"/>
      <c r="P218" s="230"/>
      <c r="Q218" s="230"/>
      <c r="R218" s="230"/>
      <c r="S218" s="230"/>
      <c r="T218" s="231"/>
      <c r="AT218" s="232" t="s">
        <v>124</v>
      </c>
      <c r="AU218" s="232" t="s">
        <v>78</v>
      </c>
      <c r="AV218" s="16" t="s">
        <v>120</v>
      </c>
      <c r="AW218" s="16" t="s">
        <v>32</v>
      </c>
      <c r="AX218" s="16" t="s">
        <v>76</v>
      </c>
      <c r="AY218" s="232" t="s">
        <v>112</v>
      </c>
    </row>
    <row r="219" spans="1:65" s="2" customFormat="1" ht="16.5" customHeight="1">
      <c r="A219" s="37"/>
      <c r="B219" s="38"/>
      <c r="C219" s="171" t="s">
        <v>348</v>
      </c>
      <c r="D219" s="171" t="s">
        <v>115</v>
      </c>
      <c r="E219" s="172" t="s">
        <v>349</v>
      </c>
      <c r="F219" s="173" t="s">
        <v>350</v>
      </c>
      <c r="G219" s="174" t="s">
        <v>118</v>
      </c>
      <c r="H219" s="175">
        <v>84.813000000000002</v>
      </c>
      <c r="I219" s="176"/>
      <c r="J219" s="177">
        <f>ROUND(I219*H219,2)</f>
        <v>0</v>
      </c>
      <c r="K219" s="173" t="s">
        <v>119</v>
      </c>
      <c r="L219" s="42"/>
      <c r="M219" s="178" t="s">
        <v>19</v>
      </c>
      <c r="N219" s="179" t="s">
        <v>42</v>
      </c>
      <c r="O219" s="67"/>
      <c r="P219" s="180">
        <f>O219*H219</f>
        <v>0</v>
      </c>
      <c r="Q219" s="180">
        <v>2.9999999999999997E-4</v>
      </c>
      <c r="R219" s="180">
        <f>Q219*H219</f>
        <v>2.5443899999999998E-2</v>
      </c>
      <c r="S219" s="180">
        <v>0</v>
      </c>
      <c r="T219" s="181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82" t="s">
        <v>206</v>
      </c>
      <c r="AT219" s="182" t="s">
        <v>115</v>
      </c>
      <c r="AU219" s="182" t="s">
        <v>78</v>
      </c>
      <c r="AY219" s="20" t="s">
        <v>112</v>
      </c>
      <c r="BE219" s="183">
        <f>IF(N219="základní",J219,0)</f>
        <v>0</v>
      </c>
      <c r="BF219" s="183">
        <f>IF(N219="snížená",J219,0)</f>
        <v>0</v>
      </c>
      <c r="BG219" s="183">
        <f>IF(N219="zákl. přenesená",J219,0)</f>
        <v>0</v>
      </c>
      <c r="BH219" s="183">
        <f>IF(N219="sníž. přenesená",J219,0)</f>
        <v>0</v>
      </c>
      <c r="BI219" s="183">
        <f>IF(N219="nulová",J219,0)</f>
        <v>0</v>
      </c>
      <c r="BJ219" s="20" t="s">
        <v>76</v>
      </c>
      <c r="BK219" s="183">
        <f>ROUND(I219*H219,2)</f>
        <v>0</v>
      </c>
      <c r="BL219" s="20" t="s">
        <v>206</v>
      </c>
      <c r="BM219" s="182" t="s">
        <v>351</v>
      </c>
    </row>
    <row r="220" spans="1:65" s="2" customFormat="1" ht="11.25">
      <c r="A220" s="37"/>
      <c r="B220" s="38"/>
      <c r="C220" s="39"/>
      <c r="D220" s="184" t="s">
        <v>122</v>
      </c>
      <c r="E220" s="39"/>
      <c r="F220" s="185" t="s">
        <v>352</v>
      </c>
      <c r="G220" s="39"/>
      <c r="H220" s="39"/>
      <c r="I220" s="186"/>
      <c r="J220" s="39"/>
      <c r="K220" s="39"/>
      <c r="L220" s="42"/>
      <c r="M220" s="187"/>
      <c r="N220" s="188"/>
      <c r="O220" s="67"/>
      <c r="P220" s="67"/>
      <c r="Q220" s="67"/>
      <c r="R220" s="67"/>
      <c r="S220" s="67"/>
      <c r="T220" s="68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20" t="s">
        <v>122</v>
      </c>
      <c r="AU220" s="20" t="s">
        <v>78</v>
      </c>
    </row>
    <row r="221" spans="1:65" s="2" customFormat="1" ht="24.2" customHeight="1">
      <c r="A221" s="37"/>
      <c r="B221" s="38"/>
      <c r="C221" s="234" t="s">
        <v>353</v>
      </c>
      <c r="D221" s="234" t="s">
        <v>293</v>
      </c>
      <c r="E221" s="235" t="s">
        <v>354</v>
      </c>
      <c r="F221" s="236" t="s">
        <v>355</v>
      </c>
      <c r="G221" s="237" t="s">
        <v>118</v>
      </c>
      <c r="H221" s="238">
        <v>93.293999999999997</v>
      </c>
      <c r="I221" s="239"/>
      <c r="J221" s="240">
        <f>ROUND(I221*H221,2)</f>
        <v>0</v>
      </c>
      <c r="K221" s="236" t="s">
        <v>19</v>
      </c>
      <c r="L221" s="241"/>
      <c r="M221" s="242" t="s">
        <v>19</v>
      </c>
      <c r="N221" s="243" t="s">
        <v>42</v>
      </c>
      <c r="O221" s="67"/>
      <c r="P221" s="180">
        <f>O221*H221</f>
        <v>0</v>
      </c>
      <c r="Q221" s="180">
        <v>2.8300000000000001E-3</v>
      </c>
      <c r="R221" s="180">
        <f>Q221*H221</f>
        <v>0.26402201999999997</v>
      </c>
      <c r="S221" s="180">
        <v>0</v>
      </c>
      <c r="T221" s="181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182" t="s">
        <v>296</v>
      </c>
      <c r="AT221" s="182" t="s">
        <v>293</v>
      </c>
      <c r="AU221" s="182" t="s">
        <v>78</v>
      </c>
      <c r="AY221" s="20" t="s">
        <v>112</v>
      </c>
      <c r="BE221" s="183">
        <f>IF(N221="základní",J221,0)</f>
        <v>0</v>
      </c>
      <c r="BF221" s="183">
        <f>IF(N221="snížená",J221,0)</f>
        <v>0</v>
      </c>
      <c r="BG221" s="183">
        <f>IF(N221="zákl. přenesená",J221,0)</f>
        <v>0</v>
      </c>
      <c r="BH221" s="183">
        <f>IF(N221="sníž. přenesená",J221,0)</f>
        <v>0</v>
      </c>
      <c r="BI221" s="183">
        <f>IF(N221="nulová",J221,0)</f>
        <v>0</v>
      </c>
      <c r="BJ221" s="20" t="s">
        <v>76</v>
      </c>
      <c r="BK221" s="183">
        <f>ROUND(I221*H221,2)</f>
        <v>0</v>
      </c>
      <c r="BL221" s="20" t="s">
        <v>206</v>
      </c>
      <c r="BM221" s="182" t="s">
        <v>356</v>
      </c>
    </row>
    <row r="222" spans="1:65" s="14" customFormat="1" ht="11.25">
      <c r="B222" s="200"/>
      <c r="C222" s="201"/>
      <c r="D222" s="191" t="s">
        <v>124</v>
      </c>
      <c r="E222" s="201"/>
      <c r="F222" s="203" t="s">
        <v>357</v>
      </c>
      <c r="G222" s="201"/>
      <c r="H222" s="204">
        <v>93.293999999999997</v>
      </c>
      <c r="I222" s="205"/>
      <c r="J222" s="201"/>
      <c r="K222" s="201"/>
      <c r="L222" s="206"/>
      <c r="M222" s="207"/>
      <c r="N222" s="208"/>
      <c r="O222" s="208"/>
      <c r="P222" s="208"/>
      <c r="Q222" s="208"/>
      <c r="R222" s="208"/>
      <c r="S222" s="208"/>
      <c r="T222" s="209"/>
      <c r="AT222" s="210" t="s">
        <v>124</v>
      </c>
      <c r="AU222" s="210" t="s">
        <v>78</v>
      </c>
      <c r="AV222" s="14" t="s">
        <v>78</v>
      </c>
      <c r="AW222" s="14" t="s">
        <v>4</v>
      </c>
      <c r="AX222" s="14" t="s">
        <v>76</v>
      </c>
      <c r="AY222" s="210" t="s">
        <v>112</v>
      </c>
    </row>
    <row r="223" spans="1:65" s="2" customFormat="1" ht="16.5" customHeight="1">
      <c r="A223" s="37"/>
      <c r="B223" s="38"/>
      <c r="C223" s="171" t="s">
        <v>358</v>
      </c>
      <c r="D223" s="171" t="s">
        <v>115</v>
      </c>
      <c r="E223" s="172" t="s">
        <v>359</v>
      </c>
      <c r="F223" s="173" t="s">
        <v>360</v>
      </c>
      <c r="G223" s="174" t="s">
        <v>334</v>
      </c>
      <c r="H223" s="175">
        <v>38.01</v>
      </c>
      <c r="I223" s="176"/>
      <c r="J223" s="177">
        <f>ROUND(I223*H223,2)</f>
        <v>0</v>
      </c>
      <c r="K223" s="173" t="s">
        <v>119</v>
      </c>
      <c r="L223" s="42"/>
      <c r="M223" s="178" t="s">
        <v>19</v>
      </c>
      <c r="N223" s="179" t="s">
        <v>42</v>
      </c>
      <c r="O223" s="67"/>
      <c r="P223" s="180">
        <f>O223*H223</f>
        <v>0</v>
      </c>
      <c r="Q223" s="180">
        <v>1.0000000000000001E-5</v>
      </c>
      <c r="R223" s="180">
        <f>Q223*H223</f>
        <v>3.8010000000000002E-4</v>
      </c>
      <c r="S223" s="180">
        <v>0</v>
      </c>
      <c r="T223" s="181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182" t="s">
        <v>206</v>
      </c>
      <c r="AT223" s="182" t="s">
        <v>115</v>
      </c>
      <c r="AU223" s="182" t="s">
        <v>78</v>
      </c>
      <c r="AY223" s="20" t="s">
        <v>112</v>
      </c>
      <c r="BE223" s="183">
        <f>IF(N223="základní",J223,0)</f>
        <v>0</v>
      </c>
      <c r="BF223" s="183">
        <f>IF(N223="snížená",J223,0)</f>
        <v>0</v>
      </c>
      <c r="BG223" s="183">
        <f>IF(N223="zákl. přenesená",J223,0)</f>
        <v>0</v>
      </c>
      <c r="BH223" s="183">
        <f>IF(N223="sníž. přenesená",J223,0)</f>
        <v>0</v>
      </c>
      <c r="BI223" s="183">
        <f>IF(N223="nulová",J223,0)</f>
        <v>0</v>
      </c>
      <c r="BJ223" s="20" t="s">
        <v>76</v>
      </c>
      <c r="BK223" s="183">
        <f>ROUND(I223*H223,2)</f>
        <v>0</v>
      </c>
      <c r="BL223" s="20" t="s">
        <v>206</v>
      </c>
      <c r="BM223" s="182" t="s">
        <v>361</v>
      </c>
    </row>
    <row r="224" spans="1:65" s="2" customFormat="1" ht="11.25">
      <c r="A224" s="37"/>
      <c r="B224" s="38"/>
      <c r="C224" s="39"/>
      <c r="D224" s="184" t="s">
        <v>122</v>
      </c>
      <c r="E224" s="39"/>
      <c r="F224" s="185" t="s">
        <v>362</v>
      </c>
      <c r="G224" s="39"/>
      <c r="H224" s="39"/>
      <c r="I224" s="186"/>
      <c r="J224" s="39"/>
      <c r="K224" s="39"/>
      <c r="L224" s="42"/>
      <c r="M224" s="187"/>
      <c r="N224" s="188"/>
      <c r="O224" s="67"/>
      <c r="P224" s="67"/>
      <c r="Q224" s="67"/>
      <c r="R224" s="67"/>
      <c r="S224" s="67"/>
      <c r="T224" s="68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T224" s="20" t="s">
        <v>122</v>
      </c>
      <c r="AU224" s="20" t="s">
        <v>78</v>
      </c>
    </row>
    <row r="225" spans="1:65" s="14" customFormat="1" ht="11.25">
      <c r="B225" s="200"/>
      <c r="C225" s="201"/>
      <c r="D225" s="191" t="s">
        <v>124</v>
      </c>
      <c r="E225" s="202" t="s">
        <v>19</v>
      </c>
      <c r="F225" s="203" t="s">
        <v>363</v>
      </c>
      <c r="G225" s="201"/>
      <c r="H225" s="204">
        <v>38.01</v>
      </c>
      <c r="I225" s="205"/>
      <c r="J225" s="201"/>
      <c r="K225" s="201"/>
      <c r="L225" s="206"/>
      <c r="M225" s="207"/>
      <c r="N225" s="208"/>
      <c r="O225" s="208"/>
      <c r="P225" s="208"/>
      <c r="Q225" s="208"/>
      <c r="R225" s="208"/>
      <c r="S225" s="208"/>
      <c r="T225" s="209"/>
      <c r="AT225" s="210" t="s">
        <v>124</v>
      </c>
      <c r="AU225" s="210" t="s">
        <v>78</v>
      </c>
      <c r="AV225" s="14" t="s">
        <v>78</v>
      </c>
      <c r="AW225" s="14" t="s">
        <v>32</v>
      </c>
      <c r="AX225" s="14" t="s">
        <v>76</v>
      </c>
      <c r="AY225" s="210" t="s">
        <v>112</v>
      </c>
    </row>
    <row r="226" spans="1:65" s="2" customFormat="1" ht="16.5" customHeight="1">
      <c r="A226" s="37"/>
      <c r="B226" s="38"/>
      <c r="C226" s="234" t="s">
        <v>364</v>
      </c>
      <c r="D226" s="234" t="s">
        <v>293</v>
      </c>
      <c r="E226" s="235" t="s">
        <v>365</v>
      </c>
      <c r="F226" s="236" t="s">
        <v>366</v>
      </c>
      <c r="G226" s="237" t="s">
        <v>334</v>
      </c>
      <c r="H226" s="238">
        <v>39.911000000000001</v>
      </c>
      <c r="I226" s="239"/>
      <c r="J226" s="240">
        <f>ROUND(I226*H226,2)</f>
        <v>0</v>
      </c>
      <c r="K226" s="236" t="s">
        <v>119</v>
      </c>
      <c r="L226" s="241"/>
      <c r="M226" s="242" t="s">
        <v>19</v>
      </c>
      <c r="N226" s="243" t="s">
        <v>42</v>
      </c>
      <c r="O226" s="67"/>
      <c r="P226" s="180">
        <f>O226*H226</f>
        <v>0</v>
      </c>
      <c r="Q226" s="180">
        <v>2.2000000000000001E-4</v>
      </c>
      <c r="R226" s="180">
        <f>Q226*H226</f>
        <v>8.7804200000000006E-3</v>
      </c>
      <c r="S226" s="180">
        <v>0</v>
      </c>
      <c r="T226" s="181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82" t="s">
        <v>296</v>
      </c>
      <c r="AT226" s="182" t="s">
        <v>293</v>
      </c>
      <c r="AU226" s="182" t="s">
        <v>78</v>
      </c>
      <c r="AY226" s="20" t="s">
        <v>112</v>
      </c>
      <c r="BE226" s="183">
        <f>IF(N226="základní",J226,0)</f>
        <v>0</v>
      </c>
      <c r="BF226" s="183">
        <f>IF(N226="snížená",J226,0)</f>
        <v>0</v>
      </c>
      <c r="BG226" s="183">
        <f>IF(N226="zákl. přenesená",J226,0)</f>
        <v>0</v>
      </c>
      <c r="BH226" s="183">
        <f>IF(N226="sníž. přenesená",J226,0)</f>
        <v>0</v>
      </c>
      <c r="BI226" s="183">
        <f>IF(N226="nulová",J226,0)</f>
        <v>0</v>
      </c>
      <c r="BJ226" s="20" t="s">
        <v>76</v>
      </c>
      <c r="BK226" s="183">
        <f>ROUND(I226*H226,2)</f>
        <v>0</v>
      </c>
      <c r="BL226" s="20" t="s">
        <v>206</v>
      </c>
      <c r="BM226" s="182" t="s">
        <v>367</v>
      </c>
    </row>
    <row r="227" spans="1:65" s="14" customFormat="1" ht="11.25">
      <c r="B227" s="200"/>
      <c r="C227" s="201"/>
      <c r="D227" s="191" t="s">
        <v>124</v>
      </c>
      <c r="E227" s="201"/>
      <c r="F227" s="203" t="s">
        <v>368</v>
      </c>
      <c r="G227" s="201"/>
      <c r="H227" s="204">
        <v>39.911000000000001</v>
      </c>
      <c r="I227" s="205"/>
      <c r="J227" s="201"/>
      <c r="K227" s="201"/>
      <c r="L227" s="206"/>
      <c r="M227" s="207"/>
      <c r="N227" s="208"/>
      <c r="O227" s="208"/>
      <c r="P227" s="208"/>
      <c r="Q227" s="208"/>
      <c r="R227" s="208"/>
      <c r="S227" s="208"/>
      <c r="T227" s="209"/>
      <c r="AT227" s="210" t="s">
        <v>124</v>
      </c>
      <c r="AU227" s="210" t="s">
        <v>78</v>
      </c>
      <c r="AV227" s="14" t="s">
        <v>78</v>
      </c>
      <c r="AW227" s="14" t="s">
        <v>4</v>
      </c>
      <c r="AX227" s="14" t="s">
        <v>76</v>
      </c>
      <c r="AY227" s="210" t="s">
        <v>112</v>
      </c>
    </row>
    <row r="228" spans="1:65" s="2" customFormat="1" ht="16.5" customHeight="1">
      <c r="A228" s="37"/>
      <c r="B228" s="38"/>
      <c r="C228" s="171" t="s">
        <v>369</v>
      </c>
      <c r="D228" s="171" t="s">
        <v>115</v>
      </c>
      <c r="E228" s="172" t="s">
        <v>370</v>
      </c>
      <c r="F228" s="173" t="s">
        <v>371</v>
      </c>
      <c r="G228" s="174" t="s">
        <v>334</v>
      </c>
      <c r="H228" s="175">
        <v>1.8</v>
      </c>
      <c r="I228" s="176"/>
      <c r="J228" s="177">
        <f>ROUND(I228*H228,2)</f>
        <v>0</v>
      </c>
      <c r="K228" s="173" t="s">
        <v>119</v>
      </c>
      <c r="L228" s="42"/>
      <c r="M228" s="178" t="s">
        <v>19</v>
      </c>
      <c r="N228" s="179" t="s">
        <v>42</v>
      </c>
      <c r="O228" s="67"/>
      <c r="P228" s="180">
        <f>O228*H228</f>
        <v>0</v>
      </c>
      <c r="Q228" s="180">
        <v>0</v>
      </c>
      <c r="R228" s="180">
        <f>Q228*H228</f>
        <v>0</v>
      </c>
      <c r="S228" s="180">
        <v>0</v>
      </c>
      <c r="T228" s="181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182" t="s">
        <v>206</v>
      </c>
      <c r="AT228" s="182" t="s">
        <v>115</v>
      </c>
      <c r="AU228" s="182" t="s">
        <v>78</v>
      </c>
      <c r="AY228" s="20" t="s">
        <v>112</v>
      </c>
      <c r="BE228" s="183">
        <f>IF(N228="základní",J228,0)</f>
        <v>0</v>
      </c>
      <c r="BF228" s="183">
        <f>IF(N228="snížená",J228,0)</f>
        <v>0</v>
      </c>
      <c r="BG228" s="183">
        <f>IF(N228="zákl. přenesená",J228,0)</f>
        <v>0</v>
      </c>
      <c r="BH228" s="183">
        <f>IF(N228="sníž. přenesená",J228,0)</f>
        <v>0</v>
      </c>
      <c r="BI228" s="183">
        <f>IF(N228="nulová",J228,0)</f>
        <v>0</v>
      </c>
      <c r="BJ228" s="20" t="s">
        <v>76</v>
      </c>
      <c r="BK228" s="183">
        <f>ROUND(I228*H228,2)</f>
        <v>0</v>
      </c>
      <c r="BL228" s="20" t="s">
        <v>206</v>
      </c>
      <c r="BM228" s="182" t="s">
        <v>372</v>
      </c>
    </row>
    <row r="229" spans="1:65" s="2" customFormat="1" ht="11.25">
      <c r="A229" s="37"/>
      <c r="B229" s="38"/>
      <c r="C229" s="39"/>
      <c r="D229" s="184" t="s">
        <v>122</v>
      </c>
      <c r="E229" s="39"/>
      <c r="F229" s="185" t="s">
        <v>373</v>
      </c>
      <c r="G229" s="39"/>
      <c r="H229" s="39"/>
      <c r="I229" s="186"/>
      <c r="J229" s="39"/>
      <c r="K229" s="39"/>
      <c r="L229" s="42"/>
      <c r="M229" s="187"/>
      <c r="N229" s="188"/>
      <c r="O229" s="67"/>
      <c r="P229" s="67"/>
      <c r="Q229" s="67"/>
      <c r="R229" s="67"/>
      <c r="S229" s="67"/>
      <c r="T229" s="68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20" t="s">
        <v>122</v>
      </c>
      <c r="AU229" s="20" t="s">
        <v>78</v>
      </c>
    </row>
    <row r="230" spans="1:65" s="14" customFormat="1" ht="11.25">
      <c r="B230" s="200"/>
      <c r="C230" s="201"/>
      <c r="D230" s="191" t="s">
        <v>124</v>
      </c>
      <c r="E230" s="202" t="s">
        <v>19</v>
      </c>
      <c r="F230" s="203" t="s">
        <v>374</v>
      </c>
      <c r="G230" s="201"/>
      <c r="H230" s="204">
        <v>1.8</v>
      </c>
      <c r="I230" s="205"/>
      <c r="J230" s="201"/>
      <c r="K230" s="201"/>
      <c r="L230" s="206"/>
      <c r="M230" s="207"/>
      <c r="N230" s="208"/>
      <c r="O230" s="208"/>
      <c r="P230" s="208"/>
      <c r="Q230" s="208"/>
      <c r="R230" s="208"/>
      <c r="S230" s="208"/>
      <c r="T230" s="209"/>
      <c r="AT230" s="210" t="s">
        <v>124</v>
      </c>
      <c r="AU230" s="210" t="s">
        <v>78</v>
      </c>
      <c r="AV230" s="14" t="s">
        <v>78</v>
      </c>
      <c r="AW230" s="14" t="s">
        <v>32</v>
      </c>
      <c r="AX230" s="14" t="s">
        <v>76</v>
      </c>
      <c r="AY230" s="210" t="s">
        <v>112</v>
      </c>
    </row>
    <row r="231" spans="1:65" s="2" customFormat="1" ht="16.5" customHeight="1">
      <c r="A231" s="37"/>
      <c r="B231" s="38"/>
      <c r="C231" s="234" t="s">
        <v>375</v>
      </c>
      <c r="D231" s="234" t="s">
        <v>293</v>
      </c>
      <c r="E231" s="235" t="s">
        <v>376</v>
      </c>
      <c r="F231" s="236" t="s">
        <v>377</v>
      </c>
      <c r="G231" s="237" t="s">
        <v>334</v>
      </c>
      <c r="H231" s="238">
        <v>1.944</v>
      </c>
      <c r="I231" s="239"/>
      <c r="J231" s="240">
        <f>ROUND(I231*H231,2)</f>
        <v>0</v>
      </c>
      <c r="K231" s="236" t="s">
        <v>119</v>
      </c>
      <c r="L231" s="241"/>
      <c r="M231" s="242" t="s">
        <v>19</v>
      </c>
      <c r="N231" s="243" t="s">
        <v>42</v>
      </c>
      <c r="O231" s="67"/>
      <c r="P231" s="180">
        <f>O231*H231</f>
        <v>0</v>
      </c>
      <c r="Q231" s="180">
        <v>1.6000000000000001E-4</v>
      </c>
      <c r="R231" s="180">
        <f>Q231*H231</f>
        <v>3.1104E-4</v>
      </c>
      <c r="S231" s="180">
        <v>0</v>
      </c>
      <c r="T231" s="181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182" t="s">
        <v>296</v>
      </c>
      <c r="AT231" s="182" t="s">
        <v>293</v>
      </c>
      <c r="AU231" s="182" t="s">
        <v>78</v>
      </c>
      <c r="AY231" s="20" t="s">
        <v>112</v>
      </c>
      <c r="BE231" s="183">
        <f>IF(N231="základní",J231,0)</f>
        <v>0</v>
      </c>
      <c r="BF231" s="183">
        <f>IF(N231="snížená",J231,0)</f>
        <v>0</v>
      </c>
      <c r="BG231" s="183">
        <f>IF(N231="zákl. přenesená",J231,0)</f>
        <v>0</v>
      </c>
      <c r="BH231" s="183">
        <f>IF(N231="sníž. přenesená",J231,0)</f>
        <v>0</v>
      </c>
      <c r="BI231" s="183">
        <f>IF(N231="nulová",J231,0)</f>
        <v>0</v>
      </c>
      <c r="BJ231" s="20" t="s">
        <v>76</v>
      </c>
      <c r="BK231" s="183">
        <f>ROUND(I231*H231,2)</f>
        <v>0</v>
      </c>
      <c r="BL231" s="20" t="s">
        <v>206</v>
      </c>
      <c r="BM231" s="182" t="s">
        <v>378</v>
      </c>
    </row>
    <row r="232" spans="1:65" s="14" customFormat="1" ht="11.25">
      <c r="B232" s="200"/>
      <c r="C232" s="201"/>
      <c r="D232" s="191" t="s">
        <v>124</v>
      </c>
      <c r="E232" s="201"/>
      <c r="F232" s="203" t="s">
        <v>379</v>
      </c>
      <c r="G232" s="201"/>
      <c r="H232" s="204">
        <v>1.944</v>
      </c>
      <c r="I232" s="205"/>
      <c r="J232" s="201"/>
      <c r="K232" s="201"/>
      <c r="L232" s="206"/>
      <c r="M232" s="207"/>
      <c r="N232" s="208"/>
      <c r="O232" s="208"/>
      <c r="P232" s="208"/>
      <c r="Q232" s="208"/>
      <c r="R232" s="208"/>
      <c r="S232" s="208"/>
      <c r="T232" s="209"/>
      <c r="AT232" s="210" t="s">
        <v>124</v>
      </c>
      <c r="AU232" s="210" t="s">
        <v>78</v>
      </c>
      <c r="AV232" s="14" t="s">
        <v>78</v>
      </c>
      <c r="AW232" s="14" t="s">
        <v>4</v>
      </c>
      <c r="AX232" s="14" t="s">
        <v>76</v>
      </c>
      <c r="AY232" s="210" t="s">
        <v>112</v>
      </c>
    </row>
    <row r="233" spans="1:65" s="2" customFormat="1" ht="24.2" customHeight="1">
      <c r="A233" s="37"/>
      <c r="B233" s="38"/>
      <c r="C233" s="171" t="s">
        <v>380</v>
      </c>
      <c r="D233" s="171" t="s">
        <v>115</v>
      </c>
      <c r="E233" s="172" t="s">
        <v>381</v>
      </c>
      <c r="F233" s="173" t="s">
        <v>382</v>
      </c>
      <c r="G233" s="174" t="s">
        <v>257</v>
      </c>
      <c r="H233" s="233"/>
      <c r="I233" s="176"/>
      <c r="J233" s="177">
        <f>ROUND(I233*H233,2)</f>
        <v>0</v>
      </c>
      <c r="K233" s="173" t="s">
        <v>119</v>
      </c>
      <c r="L233" s="42"/>
      <c r="M233" s="178" t="s">
        <v>19</v>
      </c>
      <c r="N233" s="179" t="s">
        <v>42</v>
      </c>
      <c r="O233" s="67"/>
      <c r="P233" s="180">
        <f>O233*H233</f>
        <v>0</v>
      </c>
      <c r="Q233" s="180">
        <v>0</v>
      </c>
      <c r="R233" s="180">
        <f>Q233*H233</f>
        <v>0</v>
      </c>
      <c r="S233" s="180">
        <v>0</v>
      </c>
      <c r="T233" s="181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182" t="s">
        <v>206</v>
      </c>
      <c r="AT233" s="182" t="s">
        <v>115</v>
      </c>
      <c r="AU233" s="182" t="s">
        <v>78</v>
      </c>
      <c r="AY233" s="20" t="s">
        <v>112</v>
      </c>
      <c r="BE233" s="183">
        <f>IF(N233="základní",J233,0)</f>
        <v>0</v>
      </c>
      <c r="BF233" s="183">
        <f>IF(N233="snížená",J233,0)</f>
        <v>0</v>
      </c>
      <c r="BG233" s="183">
        <f>IF(N233="zákl. přenesená",J233,0)</f>
        <v>0</v>
      </c>
      <c r="BH233" s="183">
        <f>IF(N233="sníž. přenesená",J233,0)</f>
        <v>0</v>
      </c>
      <c r="BI233" s="183">
        <f>IF(N233="nulová",J233,0)</f>
        <v>0</v>
      </c>
      <c r="BJ233" s="20" t="s">
        <v>76</v>
      </c>
      <c r="BK233" s="183">
        <f>ROUND(I233*H233,2)</f>
        <v>0</v>
      </c>
      <c r="BL233" s="20" t="s">
        <v>206</v>
      </c>
      <c r="BM233" s="182" t="s">
        <v>383</v>
      </c>
    </row>
    <row r="234" spans="1:65" s="2" customFormat="1" ht="11.25">
      <c r="A234" s="37"/>
      <c r="B234" s="38"/>
      <c r="C234" s="39"/>
      <c r="D234" s="184" t="s">
        <v>122</v>
      </c>
      <c r="E234" s="39"/>
      <c r="F234" s="185" t="s">
        <v>384</v>
      </c>
      <c r="G234" s="39"/>
      <c r="H234" s="39"/>
      <c r="I234" s="186"/>
      <c r="J234" s="39"/>
      <c r="K234" s="39"/>
      <c r="L234" s="42"/>
      <c r="M234" s="187"/>
      <c r="N234" s="188"/>
      <c r="O234" s="67"/>
      <c r="P234" s="67"/>
      <c r="Q234" s="67"/>
      <c r="R234" s="67"/>
      <c r="S234" s="67"/>
      <c r="T234" s="68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20" t="s">
        <v>122</v>
      </c>
      <c r="AU234" s="20" t="s">
        <v>78</v>
      </c>
    </row>
    <row r="235" spans="1:65" s="12" customFormat="1" ht="22.9" customHeight="1">
      <c r="B235" s="155"/>
      <c r="C235" s="156"/>
      <c r="D235" s="157" t="s">
        <v>70</v>
      </c>
      <c r="E235" s="169" t="s">
        <v>385</v>
      </c>
      <c r="F235" s="169" t="s">
        <v>386</v>
      </c>
      <c r="G235" s="156"/>
      <c r="H235" s="156"/>
      <c r="I235" s="159"/>
      <c r="J235" s="170">
        <f>BK235</f>
        <v>0</v>
      </c>
      <c r="K235" s="156"/>
      <c r="L235" s="161"/>
      <c r="M235" s="162"/>
      <c r="N235" s="163"/>
      <c r="O235" s="163"/>
      <c r="P235" s="164">
        <f>SUM(P236:P250)</f>
        <v>0</v>
      </c>
      <c r="Q235" s="163"/>
      <c r="R235" s="164">
        <f>SUM(R236:R250)</f>
        <v>9.4079999999999999E-4</v>
      </c>
      <c r="S235" s="163"/>
      <c r="T235" s="165">
        <f>SUM(T236:T250)</f>
        <v>0</v>
      </c>
      <c r="AR235" s="166" t="s">
        <v>78</v>
      </c>
      <c r="AT235" s="167" t="s">
        <v>70</v>
      </c>
      <c r="AU235" s="167" t="s">
        <v>76</v>
      </c>
      <c r="AY235" s="166" t="s">
        <v>112</v>
      </c>
      <c r="BK235" s="168">
        <f>SUM(BK236:BK250)</f>
        <v>0</v>
      </c>
    </row>
    <row r="236" spans="1:65" s="2" customFormat="1" ht="16.5" customHeight="1">
      <c r="A236" s="37"/>
      <c r="B236" s="38"/>
      <c r="C236" s="171" t="s">
        <v>387</v>
      </c>
      <c r="D236" s="171" t="s">
        <v>115</v>
      </c>
      <c r="E236" s="172" t="s">
        <v>388</v>
      </c>
      <c r="F236" s="173" t="s">
        <v>389</v>
      </c>
      <c r="G236" s="174" t="s">
        <v>118</v>
      </c>
      <c r="H236" s="175">
        <v>2.94</v>
      </c>
      <c r="I236" s="176"/>
      <c r="J236" s="177">
        <f>ROUND(I236*H236,2)</f>
        <v>0</v>
      </c>
      <c r="K236" s="173" t="s">
        <v>119</v>
      </c>
      <c r="L236" s="42"/>
      <c r="M236" s="178" t="s">
        <v>19</v>
      </c>
      <c r="N236" s="179" t="s">
        <v>42</v>
      </c>
      <c r="O236" s="67"/>
      <c r="P236" s="180">
        <f>O236*H236</f>
        <v>0</v>
      </c>
      <c r="Q236" s="180">
        <v>6.0000000000000002E-5</v>
      </c>
      <c r="R236" s="180">
        <f>Q236*H236</f>
        <v>1.7640000000000001E-4</v>
      </c>
      <c r="S236" s="180">
        <v>0</v>
      </c>
      <c r="T236" s="181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182" t="s">
        <v>206</v>
      </c>
      <c r="AT236" s="182" t="s">
        <v>115</v>
      </c>
      <c r="AU236" s="182" t="s">
        <v>78</v>
      </c>
      <c r="AY236" s="20" t="s">
        <v>112</v>
      </c>
      <c r="BE236" s="183">
        <f>IF(N236="základní",J236,0)</f>
        <v>0</v>
      </c>
      <c r="BF236" s="183">
        <f>IF(N236="snížená",J236,0)</f>
        <v>0</v>
      </c>
      <c r="BG236" s="183">
        <f>IF(N236="zákl. přenesená",J236,0)</f>
        <v>0</v>
      </c>
      <c r="BH236" s="183">
        <f>IF(N236="sníž. přenesená",J236,0)</f>
        <v>0</v>
      </c>
      <c r="BI236" s="183">
        <f>IF(N236="nulová",J236,0)</f>
        <v>0</v>
      </c>
      <c r="BJ236" s="20" t="s">
        <v>76</v>
      </c>
      <c r="BK236" s="183">
        <f>ROUND(I236*H236,2)</f>
        <v>0</v>
      </c>
      <c r="BL236" s="20" t="s">
        <v>206</v>
      </c>
      <c r="BM236" s="182" t="s">
        <v>390</v>
      </c>
    </row>
    <row r="237" spans="1:65" s="2" customFormat="1" ht="11.25">
      <c r="A237" s="37"/>
      <c r="B237" s="38"/>
      <c r="C237" s="39"/>
      <c r="D237" s="184" t="s">
        <v>122</v>
      </c>
      <c r="E237" s="39"/>
      <c r="F237" s="185" t="s">
        <v>391</v>
      </c>
      <c r="G237" s="39"/>
      <c r="H237" s="39"/>
      <c r="I237" s="186"/>
      <c r="J237" s="39"/>
      <c r="K237" s="39"/>
      <c r="L237" s="42"/>
      <c r="M237" s="187"/>
      <c r="N237" s="188"/>
      <c r="O237" s="67"/>
      <c r="P237" s="67"/>
      <c r="Q237" s="67"/>
      <c r="R237" s="67"/>
      <c r="S237" s="67"/>
      <c r="T237" s="68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T237" s="20" t="s">
        <v>122</v>
      </c>
      <c r="AU237" s="20" t="s">
        <v>78</v>
      </c>
    </row>
    <row r="238" spans="1:65" s="13" customFormat="1" ht="11.25">
      <c r="B238" s="189"/>
      <c r="C238" s="190"/>
      <c r="D238" s="191" t="s">
        <v>124</v>
      </c>
      <c r="E238" s="192" t="s">
        <v>19</v>
      </c>
      <c r="F238" s="193" t="s">
        <v>392</v>
      </c>
      <c r="G238" s="190"/>
      <c r="H238" s="192" t="s">
        <v>19</v>
      </c>
      <c r="I238" s="194"/>
      <c r="J238" s="190"/>
      <c r="K238" s="190"/>
      <c r="L238" s="195"/>
      <c r="M238" s="196"/>
      <c r="N238" s="197"/>
      <c r="O238" s="197"/>
      <c r="P238" s="197"/>
      <c r="Q238" s="197"/>
      <c r="R238" s="197"/>
      <c r="S238" s="197"/>
      <c r="T238" s="198"/>
      <c r="AT238" s="199" t="s">
        <v>124</v>
      </c>
      <c r="AU238" s="199" t="s">
        <v>78</v>
      </c>
      <c r="AV238" s="13" t="s">
        <v>76</v>
      </c>
      <c r="AW238" s="13" t="s">
        <v>32</v>
      </c>
      <c r="AX238" s="13" t="s">
        <v>71</v>
      </c>
      <c r="AY238" s="199" t="s">
        <v>112</v>
      </c>
    </row>
    <row r="239" spans="1:65" s="14" customFormat="1" ht="11.25">
      <c r="B239" s="200"/>
      <c r="C239" s="201"/>
      <c r="D239" s="191" t="s">
        <v>124</v>
      </c>
      <c r="E239" s="202" t="s">
        <v>19</v>
      </c>
      <c r="F239" s="203" t="s">
        <v>393</v>
      </c>
      <c r="G239" s="201"/>
      <c r="H239" s="204">
        <v>2.94</v>
      </c>
      <c r="I239" s="205"/>
      <c r="J239" s="201"/>
      <c r="K239" s="201"/>
      <c r="L239" s="206"/>
      <c r="M239" s="207"/>
      <c r="N239" s="208"/>
      <c r="O239" s="208"/>
      <c r="P239" s="208"/>
      <c r="Q239" s="208"/>
      <c r="R239" s="208"/>
      <c r="S239" s="208"/>
      <c r="T239" s="209"/>
      <c r="AT239" s="210" t="s">
        <v>124</v>
      </c>
      <c r="AU239" s="210" t="s">
        <v>78</v>
      </c>
      <c r="AV239" s="14" t="s">
        <v>78</v>
      </c>
      <c r="AW239" s="14" t="s">
        <v>32</v>
      </c>
      <c r="AX239" s="14" t="s">
        <v>76</v>
      </c>
      <c r="AY239" s="210" t="s">
        <v>112</v>
      </c>
    </row>
    <row r="240" spans="1:65" s="2" customFormat="1" ht="16.5" customHeight="1">
      <c r="A240" s="37"/>
      <c r="B240" s="38"/>
      <c r="C240" s="171" t="s">
        <v>394</v>
      </c>
      <c r="D240" s="171" t="s">
        <v>115</v>
      </c>
      <c r="E240" s="172" t="s">
        <v>395</v>
      </c>
      <c r="F240" s="173" t="s">
        <v>396</v>
      </c>
      <c r="G240" s="174" t="s">
        <v>118</v>
      </c>
      <c r="H240" s="175">
        <v>2.94</v>
      </c>
      <c r="I240" s="176"/>
      <c r="J240" s="177">
        <f>ROUND(I240*H240,2)</f>
        <v>0</v>
      </c>
      <c r="K240" s="173" t="s">
        <v>119</v>
      </c>
      <c r="L240" s="42"/>
      <c r="M240" s="178" t="s">
        <v>19</v>
      </c>
      <c r="N240" s="179" t="s">
        <v>42</v>
      </c>
      <c r="O240" s="67"/>
      <c r="P240" s="180">
        <f>O240*H240</f>
        <v>0</v>
      </c>
      <c r="Q240" s="180">
        <v>1.3999999999999999E-4</v>
      </c>
      <c r="R240" s="180">
        <f>Q240*H240</f>
        <v>4.1159999999999998E-4</v>
      </c>
      <c r="S240" s="180">
        <v>0</v>
      </c>
      <c r="T240" s="181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182" t="s">
        <v>206</v>
      </c>
      <c r="AT240" s="182" t="s">
        <v>115</v>
      </c>
      <c r="AU240" s="182" t="s">
        <v>78</v>
      </c>
      <c r="AY240" s="20" t="s">
        <v>112</v>
      </c>
      <c r="BE240" s="183">
        <f>IF(N240="základní",J240,0)</f>
        <v>0</v>
      </c>
      <c r="BF240" s="183">
        <f>IF(N240="snížená",J240,0)</f>
        <v>0</v>
      </c>
      <c r="BG240" s="183">
        <f>IF(N240="zákl. přenesená",J240,0)</f>
        <v>0</v>
      </c>
      <c r="BH240" s="183">
        <f>IF(N240="sníž. přenesená",J240,0)</f>
        <v>0</v>
      </c>
      <c r="BI240" s="183">
        <f>IF(N240="nulová",J240,0)</f>
        <v>0</v>
      </c>
      <c r="BJ240" s="20" t="s">
        <v>76</v>
      </c>
      <c r="BK240" s="183">
        <f>ROUND(I240*H240,2)</f>
        <v>0</v>
      </c>
      <c r="BL240" s="20" t="s">
        <v>206</v>
      </c>
      <c r="BM240" s="182" t="s">
        <v>397</v>
      </c>
    </row>
    <row r="241" spans="1:65" s="2" customFormat="1" ht="11.25">
      <c r="A241" s="37"/>
      <c r="B241" s="38"/>
      <c r="C241" s="39"/>
      <c r="D241" s="184" t="s">
        <v>122</v>
      </c>
      <c r="E241" s="39"/>
      <c r="F241" s="185" t="s">
        <v>398</v>
      </c>
      <c r="G241" s="39"/>
      <c r="H241" s="39"/>
      <c r="I241" s="186"/>
      <c r="J241" s="39"/>
      <c r="K241" s="39"/>
      <c r="L241" s="42"/>
      <c r="M241" s="187"/>
      <c r="N241" s="188"/>
      <c r="O241" s="67"/>
      <c r="P241" s="67"/>
      <c r="Q241" s="67"/>
      <c r="R241" s="67"/>
      <c r="S241" s="67"/>
      <c r="T241" s="68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20" t="s">
        <v>122</v>
      </c>
      <c r="AU241" s="20" t="s">
        <v>78</v>
      </c>
    </row>
    <row r="242" spans="1:65" s="2" customFormat="1" ht="16.5" customHeight="1">
      <c r="A242" s="37"/>
      <c r="B242" s="38"/>
      <c r="C242" s="171" t="s">
        <v>399</v>
      </c>
      <c r="D242" s="171" t="s">
        <v>115</v>
      </c>
      <c r="E242" s="172" t="s">
        <v>400</v>
      </c>
      <c r="F242" s="173" t="s">
        <v>401</v>
      </c>
      <c r="G242" s="174" t="s">
        <v>118</v>
      </c>
      <c r="H242" s="175">
        <v>2.94</v>
      </c>
      <c r="I242" s="176"/>
      <c r="J242" s="177">
        <f>ROUND(I242*H242,2)</f>
        <v>0</v>
      </c>
      <c r="K242" s="173" t="s">
        <v>119</v>
      </c>
      <c r="L242" s="42"/>
      <c r="M242" s="178" t="s">
        <v>19</v>
      </c>
      <c r="N242" s="179" t="s">
        <v>42</v>
      </c>
      <c r="O242" s="67"/>
      <c r="P242" s="180">
        <f>O242*H242</f>
        <v>0</v>
      </c>
      <c r="Q242" s="180">
        <v>1.2E-4</v>
      </c>
      <c r="R242" s="180">
        <f>Q242*H242</f>
        <v>3.5280000000000001E-4</v>
      </c>
      <c r="S242" s="180">
        <v>0</v>
      </c>
      <c r="T242" s="181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182" t="s">
        <v>206</v>
      </c>
      <c r="AT242" s="182" t="s">
        <v>115</v>
      </c>
      <c r="AU242" s="182" t="s">
        <v>78</v>
      </c>
      <c r="AY242" s="20" t="s">
        <v>112</v>
      </c>
      <c r="BE242" s="183">
        <f>IF(N242="základní",J242,0)</f>
        <v>0</v>
      </c>
      <c r="BF242" s="183">
        <f>IF(N242="snížená",J242,0)</f>
        <v>0</v>
      </c>
      <c r="BG242" s="183">
        <f>IF(N242="zákl. přenesená",J242,0)</f>
        <v>0</v>
      </c>
      <c r="BH242" s="183">
        <f>IF(N242="sníž. přenesená",J242,0)</f>
        <v>0</v>
      </c>
      <c r="BI242" s="183">
        <f>IF(N242="nulová",J242,0)</f>
        <v>0</v>
      </c>
      <c r="BJ242" s="20" t="s">
        <v>76</v>
      </c>
      <c r="BK242" s="183">
        <f>ROUND(I242*H242,2)</f>
        <v>0</v>
      </c>
      <c r="BL242" s="20" t="s">
        <v>206</v>
      </c>
      <c r="BM242" s="182" t="s">
        <v>402</v>
      </c>
    </row>
    <row r="243" spans="1:65" s="2" customFormat="1" ht="11.25">
      <c r="A243" s="37"/>
      <c r="B243" s="38"/>
      <c r="C243" s="39"/>
      <c r="D243" s="184" t="s">
        <v>122</v>
      </c>
      <c r="E243" s="39"/>
      <c r="F243" s="185" t="s">
        <v>403</v>
      </c>
      <c r="G243" s="39"/>
      <c r="H243" s="39"/>
      <c r="I243" s="186"/>
      <c r="J243" s="39"/>
      <c r="K243" s="39"/>
      <c r="L243" s="42"/>
      <c r="M243" s="187"/>
      <c r="N243" s="188"/>
      <c r="O243" s="67"/>
      <c r="P243" s="67"/>
      <c r="Q243" s="67"/>
      <c r="R243" s="67"/>
      <c r="S243" s="67"/>
      <c r="T243" s="68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T243" s="20" t="s">
        <v>122</v>
      </c>
      <c r="AU243" s="20" t="s">
        <v>78</v>
      </c>
    </row>
    <row r="244" spans="1:65" s="2" customFormat="1" ht="16.5" customHeight="1">
      <c r="A244" s="37"/>
      <c r="B244" s="38"/>
      <c r="C244" s="171" t="s">
        <v>404</v>
      </c>
      <c r="D244" s="171" t="s">
        <v>115</v>
      </c>
      <c r="E244" s="172" t="s">
        <v>405</v>
      </c>
      <c r="F244" s="173" t="s">
        <v>406</v>
      </c>
      <c r="G244" s="174" t="s">
        <v>118</v>
      </c>
      <c r="H244" s="175">
        <v>44.470999999999997</v>
      </c>
      <c r="I244" s="176"/>
      <c r="J244" s="177">
        <f>ROUND(I244*H244,2)</f>
        <v>0</v>
      </c>
      <c r="K244" s="173" t="s">
        <v>119</v>
      </c>
      <c r="L244" s="42"/>
      <c r="M244" s="178" t="s">
        <v>19</v>
      </c>
      <c r="N244" s="179" t="s">
        <v>42</v>
      </c>
      <c r="O244" s="67"/>
      <c r="P244" s="180">
        <f>O244*H244</f>
        <v>0</v>
      </c>
      <c r="Q244" s="180">
        <v>0</v>
      </c>
      <c r="R244" s="180">
        <f>Q244*H244</f>
        <v>0</v>
      </c>
      <c r="S244" s="180">
        <v>0</v>
      </c>
      <c r="T244" s="181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82" t="s">
        <v>206</v>
      </c>
      <c r="AT244" s="182" t="s">
        <v>115</v>
      </c>
      <c r="AU244" s="182" t="s">
        <v>78</v>
      </c>
      <c r="AY244" s="20" t="s">
        <v>112</v>
      </c>
      <c r="BE244" s="183">
        <f>IF(N244="základní",J244,0)</f>
        <v>0</v>
      </c>
      <c r="BF244" s="183">
        <f>IF(N244="snížená",J244,0)</f>
        <v>0</v>
      </c>
      <c r="BG244" s="183">
        <f>IF(N244="zákl. přenesená",J244,0)</f>
        <v>0</v>
      </c>
      <c r="BH244" s="183">
        <f>IF(N244="sníž. přenesená",J244,0)</f>
        <v>0</v>
      </c>
      <c r="BI244" s="183">
        <f>IF(N244="nulová",J244,0)</f>
        <v>0</v>
      </c>
      <c r="BJ244" s="20" t="s">
        <v>76</v>
      </c>
      <c r="BK244" s="183">
        <f>ROUND(I244*H244,2)</f>
        <v>0</v>
      </c>
      <c r="BL244" s="20" t="s">
        <v>206</v>
      </c>
      <c r="BM244" s="182" t="s">
        <v>407</v>
      </c>
    </row>
    <row r="245" spans="1:65" s="2" customFormat="1" ht="11.25">
      <c r="A245" s="37"/>
      <c r="B245" s="38"/>
      <c r="C245" s="39"/>
      <c r="D245" s="184" t="s">
        <v>122</v>
      </c>
      <c r="E245" s="39"/>
      <c r="F245" s="185" t="s">
        <v>408</v>
      </c>
      <c r="G245" s="39"/>
      <c r="H245" s="39"/>
      <c r="I245" s="186"/>
      <c r="J245" s="39"/>
      <c r="K245" s="39"/>
      <c r="L245" s="42"/>
      <c r="M245" s="187"/>
      <c r="N245" s="188"/>
      <c r="O245" s="67"/>
      <c r="P245" s="67"/>
      <c r="Q245" s="67"/>
      <c r="R245" s="67"/>
      <c r="S245" s="67"/>
      <c r="T245" s="68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20" t="s">
        <v>122</v>
      </c>
      <c r="AU245" s="20" t="s">
        <v>78</v>
      </c>
    </row>
    <row r="246" spans="1:65" s="14" customFormat="1" ht="11.25">
      <c r="B246" s="200"/>
      <c r="C246" s="201"/>
      <c r="D246" s="191" t="s">
        <v>124</v>
      </c>
      <c r="E246" s="202" t="s">
        <v>19</v>
      </c>
      <c r="F246" s="203" t="s">
        <v>409</v>
      </c>
      <c r="G246" s="201"/>
      <c r="H246" s="204">
        <v>51.645000000000003</v>
      </c>
      <c r="I246" s="205"/>
      <c r="J246" s="201"/>
      <c r="K246" s="201"/>
      <c r="L246" s="206"/>
      <c r="M246" s="207"/>
      <c r="N246" s="208"/>
      <c r="O246" s="208"/>
      <c r="P246" s="208"/>
      <c r="Q246" s="208"/>
      <c r="R246" s="208"/>
      <c r="S246" s="208"/>
      <c r="T246" s="209"/>
      <c r="AT246" s="210" t="s">
        <v>124</v>
      </c>
      <c r="AU246" s="210" t="s">
        <v>78</v>
      </c>
      <c r="AV246" s="14" t="s">
        <v>78</v>
      </c>
      <c r="AW246" s="14" t="s">
        <v>32</v>
      </c>
      <c r="AX246" s="14" t="s">
        <v>71</v>
      </c>
      <c r="AY246" s="210" t="s">
        <v>112</v>
      </c>
    </row>
    <row r="247" spans="1:65" s="14" customFormat="1" ht="11.25">
      <c r="B247" s="200"/>
      <c r="C247" s="201"/>
      <c r="D247" s="191" t="s">
        <v>124</v>
      </c>
      <c r="E247" s="202" t="s">
        <v>19</v>
      </c>
      <c r="F247" s="203" t="s">
        <v>410</v>
      </c>
      <c r="G247" s="201"/>
      <c r="H247" s="204">
        <v>-7.1740000000000004</v>
      </c>
      <c r="I247" s="205"/>
      <c r="J247" s="201"/>
      <c r="K247" s="201"/>
      <c r="L247" s="206"/>
      <c r="M247" s="207"/>
      <c r="N247" s="208"/>
      <c r="O247" s="208"/>
      <c r="P247" s="208"/>
      <c r="Q247" s="208"/>
      <c r="R247" s="208"/>
      <c r="S247" s="208"/>
      <c r="T247" s="209"/>
      <c r="AT247" s="210" t="s">
        <v>124</v>
      </c>
      <c r="AU247" s="210" t="s">
        <v>78</v>
      </c>
      <c r="AV247" s="14" t="s">
        <v>78</v>
      </c>
      <c r="AW247" s="14" t="s">
        <v>32</v>
      </c>
      <c r="AX247" s="14" t="s">
        <v>71</v>
      </c>
      <c r="AY247" s="210" t="s">
        <v>112</v>
      </c>
    </row>
    <row r="248" spans="1:65" s="16" customFormat="1" ht="11.25">
      <c r="B248" s="222"/>
      <c r="C248" s="223"/>
      <c r="D248" s="191" t="s">
        <v>124</v>
      </c>
      <c r="E248" s="224" t="s">
        <v>19</v>
      </c>
      <c r="F248" s="225" t="s">
        <v>135</v>
      </c>
      <c r="G248" s="223"/>
      <c r="H248" s="226">
        <v>44.471000000000004</v>
      </c>
      <c r="I248" s="227"/>
      <c r="J248" s="223"/>
      <c r="K248" s="223"/>
      <c r="L248" s="228"/>
      <c r="M248" s="229"/>
      <c r="N248" s="230"/>
      <c r="O248" s="230"/>
      <c r="P248" s="230"/>
      <c r="Q248" s="230"/>
      <c r="R248" s="230"/>
      <c r="S248" s="230"/>
      <c r="T248" s="231"/>
      <c r="AT248" s="232" t="s">
        <v>124</v>
      </c>
      <c r="AU248" s="232" t="s">
        <v>78</v>
      </c>
      <c r="AV248" s="16" t="s">
        <v>120</v>
      </c>
      <c r="AW248" s="16" t="s">
        <v>32</v>
      </c>
      <c r="AX248" s="16" t="s">
        <v>76</v>
      </c>
      <c r="AY248" s="232" t="s">
        <v>112</v>
      </c>
    </row>
    <row r="249" spans="1:65" s="2" customFormat="1" ht="16.5" customHeight="1">
      <c r="A249" s="37"/>
      <c r="B249" s="38"/>
      <c r="C249" s="171" t="s">
        <v>411</v>
      </c>
      <c r="D249" s="171" t="s">
        <v>115</v>
      </c>
      <c r="E249" s="172" t="s">
        <v>412</v>
      </c>
      <c r="F249" s="173" t="s">
        <v>413</v>
      </c>
      <c r="G249" s="174" t="s">
        <v>118</v>
      </c>
      <c r="H249" s="175">
        <v>44.470999999999997</v>
      </c>
      <c r="I249" s="176"/>
      <c r="J249" s="177">
        <f>ROUND(I249*H249,2)</f>
        <v>0</v>
      </c>
      <c r="K249" s="173" t="s">
        <v>19</v>
      </c>
      <c r="L249" s="42"/>
      <c r="M249" s="178" t="s">
        <v>19</v>
      </c>
      <c r="N249" s="179" t="s">
        <v>42</v>
      </c>
      <c r="O249" s="67"/>
      <c r="P249" s="180">
        <f>O249*H249</f>
        <v>0</v>
      </c>
      <c r="Q249" s="180">
        <v>0</v>
      </c>
      <c r="R249" s="180">
        <f>Q249*H249</f>
        <v>0</v>
      </c>
      <c r="S249" s="180">
        <v>0</v>
      </c>
      <c r="T249" s="181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182" t="s">
        <v>206</v>
      </c>
      <c r="AT249" s="182" t="s">
        <v>115</v>
      </c>
      <c r="AU249" s="182" t="s">
        <v>78</v>
      </c>
      <c r="AY249" s="20" t="s">
        <v>112</v>
      </c>
      <c r="BE249" s="183">
        <f>IF(N249="základní",J249,0)</f>
        <v>0</v>
      </c>
      <c r="BF249" s="183">
        <f>IF(N249="snížená",J249,0)</f>
        <v>0</v>
      </c>
      <c r="BG249" s="183">
        <f>IF(N249="zákl. přenesená",J249,0)</f>
        <v>0</v>
      </c>
      <c r="BH249" s="183">
        <f>IF(N249="sníž. přenesená",J249,0)</f>
        <v>0</v>
      </c>
      <c r="BI249" s="183">
        <f>IF(N249="nulová",J249,0)</f>
        <v>0</v>
      </c>
      <c r="BJ249" s="20" t="s">
        <v>76</v>
      </c>
      <c r="BK249" s="183">
        <f>ROUND(I249*H249,2)</f>
        <v>0</v>
      </c>
      <c r="BL249" s="20" t="s">
        <v>206</v>
      </c>
      <c r="BM249" s="182" t="s">
        <v>414</v>
      </c>
    </row>
    <row r="250" spans="1:65" s="2" customFormat="1" ht="16.5" customHeight="1">
      <c r="A250" s="37"/>
      <c r="B250" s="38"/>
      <c r="C250" s="171" t="s">
        <v>415</v>
      </c>
      <c r="D250" s="171" t="s">
        <v>115</v>
      </c>
      <c r="E250" s="172" t="s">
        <v>416</v>
      </c>
      <c r="F250" s="173" t="s">
        <v>417</v>
      </c>
      <c r="G250" s="174" t="s">
        <v>173</v>
      </c>
      <c r="H250" s="175">
        <v>4</v>
      </c>
      <c r="I250" s="176"/>
      <c r="J250" s="177">
        <f>ROUND(I250*H250,2)</f>
        <v>0</v>
      </c>
      <c r="K250" s="173" t="s">
        <v>19</v>
      </c>
      <c r="L250" s="42"/>
      <c r="M250" s="178" t="s">
        <v>19</v>
      </c>
      <c r="N250" s="179" t="s">
        <v>42</v>
      </c>
      <c r="O250" s="67"/>
      <c r="P250" s="180">
        <f>O250*H250</f>
        <v>0</v>
      </c>
      <c r="Q250" s="180">
        <v>0</v>
      </c>
      <c r="R250" s="180">
        <f>Q250*H250</f>
        <v>0</v>
      </c>
      <c r="S250" s="180">
        <v>0</v>
      </c>
      <c r="T250" s="181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182" t="s">
        <v>206</v>
      </c>
      <c r="AT250" s="182" t="s">
        <v>115</v>
      </c>
      <c r="AU250" s="182" t="s">
        <v>78</v>
      </c>
      <c r="AY250" s="20" t="s">
        <v>112</v>
      </c>
      <c r="BE250" s="183">
        <f>IF(N250="základní",J250,0)</f>
        <v>0</v>
      </c>
      <c r="BF250" s="183">
        <f>IF(N250="snížená",J250,0)</f>
        <v>0</v>
      </c>
      <c r="BG250" s="183">
        <f>IF(N250="zákl. přenesená",J250,0)</f>
        <v>0</v>
      </c>
      <c r="BH250" s="183">
        <f>IF(N250="sníž. přenesená",J250,0)</f>
        <v>0</v>
      </c>
      <c r="BI250" s="183">
        <f>IF(N250="nulová",J250,0)</f>
        <v>0</v>
      </c>
      <c r="BJ250" s="20" t="s">
        <v>76</v>
      </c>
      <c r="BK250" s="183">
        <f>ROUND(I250*H250,2)</f>
        <v>0</v>
      </c>
      <c r="BL250" s="20" t="s">
        <v>206</v>
      </c>
      <c r="BM250" s="182" t="s">
        <v>418</v>
      </c>
    </row>
    <row r="251" spans="1:65" s="12" customFormat="1" ht="22.9" customHeight="1">
      <c r="B251" s="155"/>
      <c r="C251" s="156"/>
      <c r="D251" s="157" t="s">
        <v>70</v>
      </c>
      <c r="E251" s="169" t="s">
        <v>419</v>
      </c>
      <c r="F251" s="169" t="s">
        <v>420</v>
      </c>
      <c r="G251" s="156"/>
      <c r="H251" s="156"/>
      <c r="I251" s="159"/>
      <c r="J251" s="170">
        <f>BK251</f>
        <v>0</v>
      </c>
      <c r="K251" s="156"/>
      <c r="L251" s="161"/>
      <c r="M251" s="162"/>
      <c r="N251" s="163"/>
      <c r="O251" s="163"/>
      <c r="P251" s="164">
        <f>SUM(P252:P275)</f>
        <v>0</v>
      </c>
      <c r="Q251" s="163"/>
      <c r="R251" s="164">
        <f>SUM(R252:R275)</f>
        <v>0.21578468999999997</v>
      </c>
      <c r="S251" s="163"/>
      <c r="T251" s="165">
        <f>SUM(T252:T275)</f>
        <v>4.4526539999999996E-2</v>
      </c>
      <c r="AR251" s="166" t="s">
        <v>78</v>
      </c>
      <c r="AT251" s="167" t="s">
        <v>70</v>
      </c>
      <c r="AU251" s="167" t="s">
        <v>76</v>
      </c>
      <c r="AY251" s="166" t="s">
        <v>112</v>
      </c>
      <c r="BK251" s="168">
        <f>SUM(BK252:BK275)</f>
        <v>0</v>
      </c>
    </row>
    <row r="252" spans="1:65" s="2" customFormat="1" ht="16.5" customHeight="1">
      <c r="A252" s="37"/>
      <c r="B252" s="38"/>
      <c r="C252" s="171" t="s">
        <v>421</v>
      </c>
      <c r="D252" s="171" t="s">
        <v>115</v>
      </c>
      <c r="E252" s="172" t="s">
        <v>422</v>
      </c>
      <c r="F252" s="173" t="s">
        <v>423</v>
      </c>
      <c r="G252" s="174" t="s">
        <v>118</v>
      </c>
      <c r="H252" s="175">
        <v>143.63399999999999</v>
      </c>
      <c r="I252" s="176"/>
      <c r="J252" s="177">
        <f>ROUND(I252*H252,2)</f>
        <v>0</v>
      </c>
      <c r="K252" s="173" t="s">
        <v>119</v>
      </c>
      <c r="L252" s="42"/>
      <c r="M252" s="178" t="s">
        <v>19</v>
      </c>
      <c r="N252" s="179" t="s">
        <v>42</v>
      </c>
      <c r="O252" s="67"/>
      <c r="P252" s="180">
        <f>O252*H252</f>
        <v>0</v>
      </c>
      <c r="Q252" s="180">
        <v>1E-3</v>
      </c>
      <c r="R252" s="180">
        <f>Q252*H252</f>
        <v>0.14363399999999998</v>
      </c>
      <c r="S252" s="180">
        <v>3.1E-4</v>
      </c>
      <c r="T252" s="181">
        <f>S252*H252</f>
        <v>4.4526539999999996E-2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182" t="s">
        <v>206</v>
      </c>
      <c r="AT252" s="182" t="s">
        <v>115</v>
      </c>
      <c r="AU252" s="182" t="s">
        <v>78</v>
      </c>
      <c r="AY252" s="20" t="s">
        <v>112</v>
      </c>
      <c r="BE252" s="183">
        <f>IF(N252="základní",J252,0)</f>
        <v>0</v>
      </c>
      <c r="BF252" s="183">
        <f>IF(N252="snížená",J252,0)</f>
        <v>0</v>
      </c>
      <c r="BG252" s="183">
        <f>IF(N252="zákl. přenesená",J252,0)</f>
        <v>0</v>
      </c>
      <c r="BH252" s="183">
        <f>IF(N252="sníž. přenesená",J252,0)</f>
        <v>0</v>
      </c>
      <c r="BI252" s="183">
        <f>IF(N252="nulová",J252,0)</f>
        <v>0</v>
      </c>
      <c r="BJ252" s="20" t="s">
        <v>76</v>
      </c>
      <c r="BK252" s="183">
        <f>ROUND(I252*H252,2)</f>
        <v>0</v>
      </c>
      <c r="BL252" s="20" t="s">
        <v>206</v>
      </c>
      <c r="BM252" s="182" t="s">
        <v>424</v>
      </c>
    </row>
    <row r="253" spans="1:65" s="2" customFormat="1" ht="11.25">
      <c r="A253" s="37"/>
      <c r="B253" s="38"/>
      <c r="C253" s="39"/>
      <c r="D253" s="184" t="s">
        <v>122</v>
      </c>
      <c r="E253" s="39"/>
      <c r="F253" s="185" t="s">
        <v>425</v>
      </c>
      <c r="G253" s="39"/>
      <c r="H253" s="39"/>
      <c r="I253" s="186"/>
      <c r="J253" s="39"/>
      <c r="K253" s="39"/>
      <c r="L253" s="42"/>
      <c r="M253" s="187"/>
      <c r="N253" s="188"/>
      <c r="O253" s="67"/>
      <c r="P253" s="67"/>
      <c r="Q253" s="67"/>
      <c r="R253" s="67"/>
      <c r="S253" s="67"/>
      <c r="T253" s="68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T253" s="20" t="s">
        <v>122</v>
      </c>
      <c r="AU253" s="20" t="s">
        <v>78</v>
      </c>
    </row>
    <row r="254" spans="1:65" s="13" customFormat="1" ht="11.25">
      <c r="B254" s="189"/>
      <c r="C254" s="190"/>
      <c r="D254" s="191" t="s">
        <v>124</v>
      </c>
      <c r="E254" s="192" t="s">
        <v>19</v>
      </c>
      <c r="F254" s="193" t="s">
        <v>426</v>
      </c>
      <c r="G254" s="190"/>
      <c r="H254" s="192" t="s">
        <v>19</v>
      </c>
      <c r="I254" s="194"/>
      <c r="J254" s="190"/>
      <c r="K254" s="190"/>
      <c r="L254" s="195"/>
      <c r="M254" s="196"/>
      <c r="N254" s="197"/>
      <c r="O254" s="197"/>
      <c r="P254" s="197"/>
      <c r="Q254" s="197"/>
      <c r="R254" s="197"/>
      <c r="S254" s="197"/>
      <c r="T254" s="198"/>
      <c r="AT254" s="199" t="s">
        <v>124</v>
      </c>
      <c r="AU254" s="199" t="s">
        <v>78</v>
      </c>
      <c r="AV254" s="13" t="s">
        <v>76</v>
      </c>
      <c r="AW254" s="13" t="s">
        <v>32</v>
      </c>
      <c r="AX254" s="13" t="s">
        <v>71</v>
      </c>
      <c r="AY254" s="199" t="s">
        <v>112</v>
      </c>
    </row>
    <row r="255" spans="1:65" s="14" customFormat="1" ht="11.25">
      <c r="B255" s="200"/>
      <c r="C255" s="201"/>
      <c r="D255" s="191" t="s">
        <v>124</v>
      </c>
      <c r="E255" s="202" t="s">
        <v>19</v>
      </c>
      <c r="F255" s="203" t="s">
        <v>126</v>
      </c>
      <c r="G255" s="201"/>
      <c r="H255" s="204">
        <v>85.025999999999996</v>
      </c>
      <c r="I255" s="205"/>
      <c r="J255" s="201"/>
      <c r="K255" s="201"/>
      <c r="L255" s="206"/>
      <c r="M255" s="207"/>
      <c r="N255" s="208"/>
      <c r="O255" s="208"/>
      <c r="P255" s="208"/>
      <c r="Q255" s="208"/>
      <c r="R255" s="208"/>
      <c r="S255" s="208"/>
      <c r="T255" s="209"/>
      <c r="AT255" s="210" t="s">
        <v>124</v>
      </c>
      <c r="AU255" s="210" t="s">
        <v>78</v>
      </c>
      <c r="AV255" s="14" t="s">
        <v>78</v>
      </c>
      <c r="AW255" s="14" t="s">
        <v>32</v>
      </c>
      <c r="AX255" s="14" t="s">
        <v>71</v>
      </c>
      <c r="AY255" s="210" t="s">
        <v>112</v>
      </c>
    </row>
    <row r="256" spans="1:65" s="14" customFormat="1" ht="11.25">
      <c r="B256" s="200"/>
      <c r="C256" s="201"/>
      <c r="D256" s="191" t="s">
        <v>124</v>
      </c>
      <c r="E256" s="202" t="s">
        <v>19</v>
      </c>
      <c r="F256" s="203" t="s">
        <v>127</v>
      </c>
      <c r="G256" s="201"/>
      <c r="H256" s="204">
        <v>-0.20200000000000001</v>
      </c>
      <c r="I256" s="205"/>
      <c r="J256" s="201"/>
      <c r="K256" s="201"/>
      <c r="L256" s="206"/>
      <c r="M256" s="207"/>
      <c r="N256" s="208"/>
      <c r="O256" s="208"/>
      <c r="P256" s="208"/>
      <c r="Q256" s="208"/>
      <c r="R256" s="208"/>
      <c r="S256" s="208"/>
      <c r="T256" s="209"/>
      <c r="AT256" s="210" t="s">
        <v>124</v>
      </c>
      <c r="AU256" s="210" t="s">
        <v>78</v>
      </c>
      <c r="AV256" s="14" t="s">
        <v>78</v>
      </c>
      <c r="AW256" s="14" t="s">
        <v>32</v>
      </c>
      <c r="AX256" s="14" t="s">
        <v>71</v>
      </c>
      <c r="AY256" s="210" t="s">
        <v>112</v>
      </c>
    </row>
    <row r="257" spans="1:65" s="14" customFormat="1" ht="11.25">
      <c r="B257" s="200"/>
      <c r="C257" s="201"/>
      <c r="D257" s="191" t="s">
        <v>124</v>
      </c>
      <c r="E257" s="202" t="s">
        <v>19</v>
      </c>
      <c r="F257" s="203" t="s">
        <v>128</v>
      </c>
      <c r="G257" s="201"/>
      <c r="H257" s="204">
        <v>-0.23400000000000001</v>
      </c>
      <c r="I257" s="205"/>
      <c r="J257" s="201"/>
      <c r="K257" s="201"/>
      <c r="L257" s="206"/>
      <c r="M257" s="207"/>
      <c r="N257" s="208"/>
      <c r="O257" s="208"/>
      <c r="P257" s="208"/>
      <c r="Q257" s="208"/>
      <c r="R257" s="208"/>
      <c r="S257" s="208"/>
      <c r="T257" s="209"/>
      <c r="AT257" s="210" t="s">
        <v>124</v>
      </c>
      <c r="AU257" s="210" t="s">
        <v>78</v>
      </c>
      <c r="AV257" s="14" t="s">
        <v>78</v>
      </c>
      <c r="AW257" s="14" t="s">
        <v>32</v>
      </c>
      <c r="AX257" s="14" t="s">
        <v>71</v>
      </c>
      <c r="AY257" s="210" t="s">
        <v>112</v>
      </c>
    </row>
    <row r="258" spans="1:65" s="14" customFormat="1" ht="11.25">
      <c r="B258" s="200"/>
      <c r="C258" s="201"/>
      <c r="D258" s="191" t="s">
        <v>124</v>
      </c>
      <c r="E258" s="202" t="s">
        <v>19</v>
      </c>
      <c r="F258" s="203" t="s">
        <v>129</v>
      </c>
      <c r="G258" s="201"/>
      <c r="H258" s="204">
        <v>0.23499999999999999</v>
      </c>
      <c r="I258" s="205"/>
      <c r="J258" s="201"/>
      <c r="K258" s="201"/>
      <c r="L258" s="206"/>
      <c r="M258" s="207"/>
      <c r="N258" s="208"/>
      <c r="O258" s="208"/>
      <c r="P258" s="208"/>
      <c r="Q258" s="208"/>
      <c r="R258" s="208"/>
      <c r="S258" s="208"/>
      <c r="T258" s="209"/>
      <c r="AT258" s="210" t="s">
        <v>124</v>
      </c>
      <c r="AU258" s="210" t="s">
        <v>78</v>
      </c>
      <c r="AV258" s="14" t="s">
        <v>78</v>
      </c>
      <c r="AW258" s="14" t="s">
        <v>32</v>
      </c>
      <c r="AX258" s="14" t="s">
        <v>71</v>
      </c>
      <c r="AY258" s="210" t="s">
        <v>112</v>
      </c>
    </row>
    <row r="259" spans="1:65" s="14" customFormat="1" ht="11.25">
      <c r="B259" s="200"/>
      <c r="C259" s="201"/>
      <c r="D259" s="191" t="s">
        <v>124</v>
      </c>
      <c r="E259" s="202" t="s">
        <v>19</v>
      </c>
      <c r="F259" s="203" t="s">
        <v>130</v>
      </c>
      <c r="G259" s="201"/>
      <c r="H259" s="204">
        <v>-0.192</v>
      </c>
      <c r="I259" s="205"/>
      <c r="J259" s="201"/>
      <c r="K259" s="201"/>
      <c r="L259" s="206"/>
      <c r="M259" s="207"/>
      <c r="N259" s="208"/>
      <c r="O259" s="208"/>
      <c r="P259" s="208"/>
      <c r="Q259" s="208"/>
      <c r="R259" s="208"/>
      <c r="S259" s="208"/>
      <c r="T259" s="209"/>
      <c r="AT259" s="210" t="s">
        <v>124</v>
      </c>
      <c r="AU259" s="210" t="s">
        <v>78</v>
      </c>
      <c r="AV259" s="14" t="s">
        <v>78</v>
      </c>
      <c r="AW259" s="14" t="s">
        <v>32</v>
      </c>
      <c r="AX259" s="14" t="s">
        <v>71</v>
      </c>
      <c r="AY259" s="210" t="s">
        <v>112</v>
      </c>
    </row>
    <row r="260" spans="1:65" s="15" customFormat="1" ht="11.25">
      <c r="B260" s="211"/>
      <c r="C260" s="212"/>
      <c r="D260" s="191" t="s">
        <v>124</v>
      </c>
      <c r="E260" s="213" t="s">
        <v>19</v>
      </c>
      <c r="F260" s="214" t="s">
        <v>131</v>
      </c>
      <c r="G260" s="212"/>
      <c r="H260" s="215">
        <v>84.63300000000001</v>
      </c>
      <c r="I260" s="216"/>
      <c r="J260" s="212"/>
      <c r="K260" s="212"/>
      <c r="L260" s="217"/>
      <c r="M260" s="218"/>
      <c r="N260" s="219"/>
      <c r="O260" s="219"/>
      <c r="P260" s="219"/>
      <c r="Q260" s="219"/>
      <c r="R260" s="219"/>
      <c r="S260" s="219"/>
      <c r="T260" s="220"/>
      <c r="AT260" s="221" t="s">
        <v>124</v>
      </c>
      <c r="AU260" s="221" t="s">
        <v>78</v>
      </c>
      <c r="AV260" s="15" t="s">
        <v>132</v>
      </c>
      <c r="AW260" s="15" t="s">
        <v>32</v>
      </c>
      <c r="AX260" s="15" t="s">
        <v>71</v>
      </c>
      <c r="AY260" s="221" t="s">
        <v>112</v>
      </c>
    </row>
    <row r="261" spans="1:65" s="13" customFormat="1" ht="11.25">
      <c r="B261" s="189"/>
      <c r="C261" s="190"/>
      <c r="D261" s="191" t="s">
        <v>124</v>
      </c>
      <c r="E261" s="192" t="s">
        <v>19</v>
      </c>
      <c r="F261" s="193" t="s">
        <v>427</v>
      </c>
      <c r="G261" s="190"/>
      <c r="H261" s="192" t="s">
        <v>19</v>
      </c>
      <c r="I261" s="194"/>
      <c r="J261" s="190"/>
      <c r="K261" s="190"/>
      <c r="L261" s="195"/>
      <c r="M261" s="196"/>
      <c r="N261" s="197"/>
      <c r="O261" s="197"/>
      <c r="P261" s="197"/>
      <c r="Q261" s="197"/>
      <c r="R261" s="197"/>
      <c r="S261" s="197"/>
      <c r="T261" s="198"/>
      <c r="AT261" s="199" t="s">
        <v>124</v>
      </c>
      <c r="AU261" s="199" t="s">
        <v>78</v>
      </c>
      <c r="AV261" s="13" t="s">
        <v>76</v>
      </c>
      <c r="AW261" s="13" t="s">
        <v>32</v>
      </c>
      <c r="AX261" s="13" t="s">
        <v>71</v>
      </c>
      <c r="AY261" s="199" t="s">
        <v>112</v>
      </c>
    </row>
    <row r="262" spans="1:65" s="14" customFormat="1" ht="11.25">
      <c r="B262" s="200"/>
      <c r="C262" s="201"/>
      <c r="D262" s="191" t="s">
        <v>124</v>
      </c>
      <c r="E262" s="202" t="s">
        <v>19</v>
      </c>
      <c r="F262" s="203" t="s">
        <v>428</v>
      </c>
      <c r="G262" s="201"/>
      <c r="H262" s="204">
        <v>70.418000000000006</v>
      </c>
      <c r="I262" s="205"/>
      <c r="J262" s="201"/>
      <c r="K262" s="201"/>
      <c r="L262" s="206"/>
      <c r="M262" s="207"/>
      <c r="N262" s="208"/>
      <c r="O262" s="208"/>
      <c r="P262" s="208"/>
      <c r="Q262" s="208"/>
      <c r="R262" s="208"/>
      <c r="S262" s="208"/>
      <c r="T262" s="209"/>
      <c r="AT262" s="210" t="s">
        <v>124</v>
      </c>
      <c r="AU262" s="210" t="s">
        <v>78</v>
      </c>
      <c r="AV262" s="14" t="s">
        <v>78</v>
      </c>
      <c r="AW262" s="14" t="s">
        <v>32</v>
      </c>
      <c r="AX262" s="14" t="s">
        <v>71</v>
      </c>
      <c r="AY262" s="210" t="s">
        <v>112</v>
      </c>
    </row>
    <row r="263" spans="1:65" s="14" customFormat="1" ht="11.25">
      <c r="B263" s="200"/>
      <c r="C263" s="201"/>
      <c r="D263" s="191" t="s">
        <v>124</v>
      </c>
      <c r="E263" s="202" t="s">
        <v>19</v>
      </c>
      <c r="F263" s="203" t="s">
        <v>429</v>
      </c>
      <c r="G263" s="201"/>
      <c r="H263" s="204">
        <v>-1</v>
      </c>
      <c r="I263" s="205"/>
      <c r="J263" s="201"/>
      <c r="K263" s="201"/>
      <c r="L263" s="206"/>
      <c r="M263" s="207"/>
      <c r="N263" s="208"/>
      <c r="O263" s="208"/>
      <c r="P263" s="208"/>
      <c r="Q263" s="208"/>
      <c r="R263" s="208"/>
      <c r="S263" s="208"/>
      <c r="T263" s="209"/>
      <c r="AT263" s="210" t="s">
        <v>124</v>
      </c>
      <c r="AU263" s="210" t="s">
        <v>78</v>
      </c>
      <c r="AV263" s="14" t="s">
        <v>78</v>
      </c>
      <c r="AW263" s="14" t="s">
        <v>32</v>
      </c>
      <c r="AX263" s="14" t="s">
        <v>71</v>
      </c>
      <c r="AY263" s="210" t="s">
        <v>112</v>
      </c>
    </row>
    <row r="264" spans="1:65" s="14" customFormat="1" ht="11.25">
      <c r="B264" s="200"/>
      <c r="C264" s="201"/>
      <c r="D264" s="191" t="s">
        <v>124</v>
      </c>
      <c r="E264" s="202" t="s">
        <v>19</v>
      </c>
      <c r="F264" s="203" t="s">
        <v>150</v>
      </c>
      <c r="G264" s="201"/>
      <c r="H264" s="204">
        <v>-14.632</v>
      </c>
      <c r="I264" s="205"/>
      <c r="J264" s="201"/>
      <c r="K264" s="201"/>
      <c r="L264" s="206"/>
      <c r="M264" s="207"/>
      <c r="N264" s="208"/>
      <c r="O264" s="208"/>
      <c r="P264" s="208"/>
      <c r="Q264" s="208"/>
      <c r="R264" s="208"/>
      <c r="S264" s="208"/>
      <c r="T264" s="209"/>
      <c r="AT264" s="210" t="s">
        <v>124</v>
      </c>
      <c r="AU264" s="210" t="s">
        <v>78</v>
      </c>
      <c r="AV264" s="14" t="s">
        <v>78</v>
      </c>
      <c r="AW264" s="14" t="s">
        <v>32</v>
      </c>
      <c r="AX264" s="14" t="s">
        <v>71</v>
      </c>
      <c r="AY264" s="210" t="s">
        <v>112</v>
      </c>
    </row>
    <row r="265" spans="1:65" s="14" customFormat="1" ht="11.25">
      <c r="B265" s="200"/>
      <c r="C265" s="201"/>
      <c r="D265" s="191" t="s">
        <v>124</v>
      </c>
      <c r="E265" s="202" t="s">
        <v>19</v>
      </c>
      <c r="F265" s="203" t="s">
        <v>151</v>
      </c>
      <c r="G265" s="201"/>
      <c r="H265" s="204">
        <v>4.2149999999999999</v>
      </c>
      <c r="I265" s="205"/>
      <c r="J265" s="201"/>
      <c r="K265" s="201"/>
      <c r="L265" s="206"/>
      <c r="M265" s="207"/>
      <c r="N265" s="208"/>
      <c r="O265" s="208"/>
      <c r="P265" s="208"/>
      <c r="Q265" s="208"/>
      <c r="R265" s="208"/>
      <c r="S265" s="208"/>
      <c r="T265" s="209"/>
      <c r="AT265" s="210" t="s">
        <v>124</v>
      </c>
      <c r="AU265" s="210" t="s">
        <v>78</v>
      </c>
      <c r="AV265" s="14" t="s">
        <v>78</v>
      </c>
      <c r="AW265" s="14" t="s">
        <v>32</v>
      </c>
      <c r="AX265" s="14" t="s">
        <v>71</v>
      </c>
      <c r="AY265" s="210" t="s">
        <v>112</v>
      </c>
    </row>
    <row r="266" spans="1:65" s="15" customFormat="1" ht="11.25">
      <c r="B266" s="211"/>
      <c r="C266" s="212"/>
      <c r="D266" s="191" t="s">
        <v>124</v>
      </c>
      <c r="E266" s="213" t="s">
        <v>19</v>
      </c>
      <c r="F266" s="214" t="s">
        <v>131</v>
      </c>
      <c r="G266" s="212"/>
      <c r="H266" s="215">
        <v>59.001000000000005</v>
      </c>
      <c r="I266" s="216"/>
      <c r="J266" s="212"/>
      <c r="K266" s="212"/>
      <c r="L266" s="217"/>
      <c r="M266" s="218"/>
      <c r="N266" s="219"/>
      <c r="O266" s="219"/>
      <c r="P266" s="219"/>
      <c r="Q266" s="219"/>
      <c r="R266" s="219"/>
      <c r="S266" s="219"/>
      <c r="T266" s="220"/>
      <c r="AT266" s="221" t="s">
        <v>124</v>
      </c>
      <c r="AU266" s="221" t="s">
        <v>78</v>
      </c>
      <c r="AV266" s="15" t="s">
        <v>132</v>
      </c>
      <c r="AW266" s="15" t="s">
        <v>32</v>
      </c>
      <c r="AX266" s="15" t="s">
        <v>71</v>
      </c>
      <c r="AY266" s="221" t="s">
        <v>112</v>
      </c>
    </row>
    <row r="267" spans="1:65" s="16" customFormat="1" ht="11.25">
      <c r="B267" s="222"/>
      <c r="C267" s="223"/>
      <c r="D267" s="191" t="s">
        <v>124</v>
      </c>
      <c r="E267" s="224" t="s">
        <v>19</v>
      </c>
      <c r="F267" s="225" t="s">
        <v>135</v>
      </c>
      <c r="G267" s="223"/>
      <c r="H267" s="226">
        <v>143.63400000000001</v>
      </c>
      <c r="I267" s="227"/>
      <c r="J267" s="223"/>
      <c r="K267" s="223"/>
      <c r="L267" s="228"/>
      <c r="M267" s="229"/>
      <c r="N267" s="230"/>
      <c r="O267" s="230"/>
      <c r="P267" s="230"/>
      <c r="Q267" s="230"/>
      <c r="R267" s="230"/>
      <c r="S267" s="230"/>
      <c r="T267" s="231"/>
      <c r="AT267" s="232" t="s">
        <v>124</v>
      </c>
      <c r="AU267" s="232" t="s">
        <v>78</v>
      </c>
      <c r="AV267" s="16" t="s">
        <v>120</v>
      </c>
      <c r="AW267" s="16" t="s">
        <v>32</v>
      </c>
      <c r="AX267" s="16" t="s">
        <v>76</v>
      </c>
      <c r="AY267" s="232" t="s">
        <v>112</v>
      </c>
    </row>
    <row r="268" spans="1:65" s="2" customFormat="1" ht="16.5" customHeight="1">
      <c r="A268" s="37"/>
      <c r="B268" s="38"/>
      <c r="C268" s="171" t="s">
        <v>430</v>
      </c>
      <c r="D268" s="171" t="s">
        <v>115</v>
      </c>
      <c r="E268" s="172" t="s">
        <v>431</v>
      </c>
      <c r="F268" s="173" t="s">
        <v>432</v>
      </c>
      <c r="G268" s="174" t="s">
        <v>118</v>
      </c>
      <c r="H268" s="175">
        <v>143.63399999999999</v>
      </c>
      <c r="I268" s="176"/>
      <c r="J268" s="177">
        <f>ROUND(I268*H268,2)</f>
        <v>0</v>
      </c>
      <c r="K268" s="173" t="s">
        <v>119</v>
      </c>
      <c r="L268" s="42"/>
      <c r="M268" s="178" t="s">
        <v>19</v>
      </c>
      <c r="N268" s="179" t="s">
        <v>42</v>
      </c>
      <c r="O268" s="67"/>
      <c r="P268" s="180">
        <f>O268*H268</f>
        <v>0</v>
      </c>
      <c r="Q268" s="180">
        <v>2.0000000000000001E-4</v>
      </c>
      <c r="R268" s="180">
        <f>Q268*H268</f>
        <v>2.87268E-2</v>
      </c>
      <c r="S268" s="180">
        <v>0</v>
      </c>
      <c r="T268" s="181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182" t="s">
        <v>206</v>
      </c>
      <c r="AT268" s="182" t="s">
        <v>115</v>
      </c>
      <c r="AU268" s="182" t="s">
        <v>78</v>
      </c>
      <c r="AY268" s="20" t="s">
        <v>112</v>
      </c>
      <c r="BE268" s="183">
        <f>IF(N268="základní",J268,0)</f>
        <v>0</v>
      </c>
      <c r="BF268" s="183">
        <f>IF(N268="snížená",J268,0)</f>
        <v>0</v>
      </c>
      <c r="BG268" s="183">
        <f>IF(N268="zákl. přenesená",J268,0)</f>
        <v>0</v>
      </c>
      <c r="BH268" s="183">
        <f>IF(N268="sníž. přenesená",J268,0)</f>
        <v>0</v>
      </c>
      <c r="BI268" s="183">
        <f>IF(N268="nulová",J268,0)</f>
        <v>0</v>
      </c>
      <c r="BJ268" s="20" t="s">
        <v>76</v>
      </c>
      <c r="BK268" s="183">
        <f>ROUND(I268*H268,2)</f>
        <v>0</v>
      </c>
      <c r="BL268" s="20" t="s">
        <v>206</v>
      </c>
      <c r="BM268" s="182" t="s">
        <v>433</v>
      </c>
    </row>
    <row r="269" spans="1:65" s="2" customFormat="1" ht="11.25">
      <c r="A269" s="37"/>
      <c r="B269" s="38"/>
      <c r="C269" s="39"/>
      <c r="D269" s="184" t="s">
        <v>122</v>
      </c>
      <c r="E269" s="39"/>
      <c r="F269" s="185" t="s">
        <v>434</v>
      </c>
      <c r="G269" s="39"/>
      <c r="H269" s="39"/>
      <c r="I269" s="186"/>
      <c r="J269" s="39"/>
      <c r="K269" s="39"/>
      <c r="L269" s="42"/>
      <c r="M269" s="187"/>
      <c r="N269" s="188"/>
      <c r="O269" s="67"/>
      <c r="P269" s="67"/>
      <c r="Q269" s="67"/>
      <c r="R269" s="67"/>
      <c r="S269" s="67"/>
      <c r="T269" s="68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T269" s="20" t="s">
        <v>122</v>
      </c>
      <c r="AU269" s="20" t="s">
        <v>78</v>
      </c>
    </row>
    <row r="270" spans="1:65" s="2" customFormat="1" ht="24.2" customHeight="1">
      <c r="A270" s="37"/>
      <c r="B270" s="38"/>
      <c r="C270" s="171" t="s">
        <v>435</v>
      </c>
      <c r="D270" s="171" t="s">
        <v>115</v>
      </c>
      <c r="E270" s="172" t="s">
        <v>436</v>
      </c>
      <c r="F270" s="173" t="s">
        <v>437</v>
      </c>
      <c r="G270" s="174" t="s">
        <v>118</v>
      </c>
      <c r="H270" s="175">
        <v>143.63399999999999</v>
      </c>
      <c r="I270" s="176"/>
      <c r="J270" s="177">
        <f>ROUND(I270*H270,2)</f>
        <v>0</v>
      </c>
      <c r="K270" s="173" t="s">
        <v>119</v>
      </c>
      <c r="L270" s="42"/>
      <c r="M270" s="178" t="s">
        <v>19</v>
      </c>
      <c r="N270" s="179" t="s">
        <v>42</v>
      </c>
      <c r="O270" s="67"/>
      <c r="P270" s="180">
        <f>O270*H270</f>
        <v>0</v>
      </c>
      <c r="Q270" s="180">
        <v>2.9E-4</v>
      </c>
      <c r="R270" s="180">
        <f>Q270*H270</f>
        <v>4.1653859999999994E-2</v>
      </c>
      <c r="S270" s="180">
        <v>0</v>
      </c>
      <c r="T270" s="181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182" t="s">
        <v>206</v>
      </c>
      <c r="AT270" s="182" t="s">
        <v>115</v>
      </c>
      <c r="AU270" s="182" t="s">
        <v>78</v>
      </c>
      <c r="AY270" s="20" t="s">
        <v>112</v>
      </c>
      <c r="BE270" s="183">
        <f>IF(N270="základní",J270,0)</f>
        <v>0</v>
      </c>
      <c r="BF270" s="183">
        <f>IF(N270="snížená",J270,0)</f>
        <v>0</v>
      </c>
      <c r="BG270" s="183">
        <f>IF(N270="zákl. přenesená",J270,0)</f>
        <v>0</v>
      </c>
      <c r="BH270" s="183">
        <f>IF(N270="sníž. přenesená",J270,0)</f>
        <v>0</v>
      </c>
      <c r="BI270" s="183">
        <f>IF(N270="nulová",J270,0)</f>
        <v>0</v>
      </c>
      <c r="BJ270" s="20" t="s">
        <v>76</v>
      </c>
      <c r="BK270" s="183">
        <f>ROUND(I270*H270,2)</f>
        <v>0</v>
      </c>
      <c r="BL270" s="20" t="s">
        <v>206</v>
      </c>
      <c r="BM270" s="182" t="s">
        <v>438</v>
      </c>
    </row>
    <row r="271" spans="1:65" s="2" customFormat="1" ht="11.25">
      <c r="A271" s="37"/>
      <c r="B271" s="38"/>
      <c r="C271" s="39"/>
      <c r="D271" s="184" t="s">
        <v>122</v>
      </c>
      <c r="E271" s="39"/>
      <c r="F271" s="185" t="s">
        <v>439</v>
      </c>
      <c r="G271" s="39"/>
      <c r="H271" s="39"/>
      <c r="I271" s="186"/>
      <c r="J271" s="39"/>
      <c r="K271" s="39"/>
      <c r="L271" s="42"/>
      <c r="M271" s="187"/>
      <c r="N271" s="188"/>
      <c r="O271" s="67"/>
      <c r="P271" s="67"/>
      <c r="Q271" s="67"/>
      <c r="R271" s="67"/>
      <c r="S271" s="67"/>
      <c r="T271" s="68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T271" s="20" t="s">
        <v>122</v>
      </c>
      <c r="AU271" s="20" t="s">
        <v>78</v>
      </c>
    </row>
    <row r="272" spans="1:65" s="2" customFormat="1" ht="24.2" customHeight="1">
      <c r="A272" s="37"/>
      <c r="B272" s="38"/>
      <c r="C272" s="171" t="s">
        <v>440</v>
      </c>
      <c r="D272" s="171" t="s">
        <v>115</v>
      </c>
      <c r="E272" s="172" t="s">
        <v>441</v>
      </c>
      <c r="F272" s="173" t="s">
        <v>442</v>
      </c>
      <c r="G272" s="174" t="s">
        <v>118</v>
      </c>
      <c r="H272" s="175">
        <v>59.000999999999998</v>
      </c>
      <c r="I272" s="176"/>
      <c r="J272" s="177">
        <f>ROUND(I272*H272,2)</f>
        <v>0</v>
      </c>
      <c r="K272" s="173" t="s">
        <v>119</v>
      </c>
      <c r="L272" s="42"/>
      <c r="M272" s="178" t="s">
        <v>19</v>
      </c>
      <c r="N272" s="179" t="s">
        <v>42</v>
      </c>
      <c r="O272" s="67"/>
      <c r="P272" s="180">
        <f>O272*H272</f>
        <v>0</v>
      </c>
      <c r="Q272" s="180">
        <v>3.0000000000000001E-5</v>
      </c>
      <c r="R272" s="180">
        <f>Q272*H272</f>
        <v>1.7700299999999999E-3</v>
      </c>
      <c r="S272" s="180">
        <v>0</v>
      </c>
      <c r="T272" s="181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182" t="s">
        <v>206</v>
      </c>
      <c r="AT272" s="182" t="s">
        <v>115</v>
      </c>
      <c r="AU272" s="182" t="s">
        <v>78</v>
      </c>
      <c r="AY272" s="20" t="s">
        <v>112</v>
      </c>
      <c r="BE272" s="183">
        <f>IF(N272="základní",J272,0)</f>
        <v>0</v>
      </c>
      <c r="BF272" s="183">
        <f>IF(N272="snížená",J272,0)</f>
        <v>0</v>
      </c>
      <c r="BG272" s="183">
        <f>IF(N272="zákl. přenesená",J272,0)</f>
        <v>0</v>
      </c>
      <c r="BH272" s="183">
        <f>IF(N272="sníž. přenesená",J272,0)</f>
        <v>0</v>
      </c>
      <c r="BI272" s="183">
        <f>IF(N272="nulová",J272,0)</f>
        <v>0</v>
      </c>
      <c r="BJ272" s="20" t="s">
        <v>76</v>
      </c>
      <c r="BK272" s="183">
        <f>ROUND(I272*H272,2)</f>
        <v>0</v>
      </c>
      <c r="BL272" s="20" t="s">
        <v>206</v>
      </c>
      <c r="BM272" s="182" t="s">
        <v>443</v>
      </c>
    </row>
    <row r="273" spans="1:65" s="2" customFormat="1" ht="11.25">
      <c r="A273" s="37"/>
      <c r="B273" s="38"/>
      <c r="C273" s="39"/>
      <c r="D273" s="184" t="s">
        <v>122</v>
      </c>
      <c r="E273" s="39"/>
      <c r="F273" s="185" t="s">
        <v>444</v>
      </c>
      <c r="G273" s="39"/>
      <c r="H273" s="39"/>
      <c r="I273" s="186"/>
      <c r="J273" s="39"/>
      <c r="K273" s="39"/>
      <c r="L273" s="42"/>
      <c r="M273" s="187"/>
      <c r="N273" s="188"/>
      <c r="O273" s="67"/>
      <c r="P273" s="67"/>
      <c r="Q273" s="67"/>
      <c r="R273" s="67"/>
      <c r="S273" s="67"/>
      <c r="T273" s="68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T273" s="20" t="s">
        <v>122</v>
      </c>
      <c r="AU273" s="20" t="s">
        <v>78</v>
      </c>
    </row>
    <row r="274" spans="1:65" s="13" customFormat="1" ht="11.25">
      <c r="B274" s="189"/>
      <c r="C274" s="190"/>
      <c r="D274" s="191" t="s">
        <v>124</v>
      </c>
      <c r="E274" s="192" t="s">
        <v>19</v>
      </c>
      <c r="F274" s="193" t="s">
        <v>427</v>
      </c>
      <c r="G274" s="190"/>
      <c r="H274" s="192" t="s">
        <v>19</v>
      </c>
      <c r="I274" s="194"/>
      <c r="J274" s="190"/>
      <c r="K274" s="190"/>
      <c r="L274" s="195"/>
      <c r="M274" s="196"/>
      <c r="N274" s="197"/>
      <c r="O274" s="197"/>
      <c r="P274" s="197"/>
      <c r="Q274" s="197"/>
      <c r="R274" s="197"/>
      <c r="S274" s="197"/>
      <c r="T274" s="198"/>
      <c r="AT274" s="199" t="s">
        <v>124</v>
      </c>
      <c r="AU274" s="199" t="s">
        <v>78</v>
      </c>
      <c r="AV274" s="13" t="s">
        <v>76</v>
      </c>
      <c r="AW274" s="13" t="s">
        <v>32</v>
      </c>
      <c r="AX274" s="13" t="s">
        <v>71</v>
      </c>
      <c r="AY274" s="199" t="s">
        <v>112</v>
      </c>
    </row>
    <row r="275" spans="1:65" s="14" customFormat="1" ht="11.25">
      <c r="B275" s="200"/>
      <c r="C275" s="201"/>
      <c r="D275" s="191" t="s">
        <v>124</v>
      </c>
      <c r="E275" s="202" t="s">
        <v>19</v>
      </c>
      <c r="F275" s="203" t="s">
        <v>445</v>
      </c>
      <c r="G275" s="201"/>
      <c r="H275" s="204">
        <v>59.000999999999998</v>
      </c>
      <c r="I275" s="205"/>
      <c r="J275" s="201"/>
      <c r="K275" s="201"/>
      <c r="L275" s="206"/>
      <c r="M275" s="207"/>
      <c r="N275" s="208"/>
      <c r="O275" s="208"/>
      <c r="P275" s="208"/>
      <c r="Q275" s="208"/>
      <c r="R275" s="208"/>
      <c r="S275" s="208"/>
      <c r="T275" s="209"/>
      <c r="AT275" s="210" t="s">
        <v>124</v>
      </c>
      <c r="AU275" s="210" t="s">
        <v>78</v>
      </c>
      <c r="AV275" s="14" t="s">
        <v>78</v>
      </c>
      <c r="AW275" s="14" t="s">
        <v>32</v>
      </c>
      <c r="AX275" s="14" t="s">
        <v>76</v>
      </c>
      <c r="AY275" s="210" t="s">
        <v>112</v>
      </c>
    </row>
    <row r="276" spans="1:65" s="12" customFormat="1" ht="25.9" customHeight="1">
      <c r="B276" s="155"/>
      <c r="C276" s="156"/>
      <c r="D276" s="157" t="s">
        <v>70</v>
      </c>
      <c r="E276" s="158" t="s">
        <v>446</v>
      </c>
      <c r="F276" s="158" t="s">
        <v>447</v>
      </c>
      <c r="G276" s="156"/>
      <c r="H276" s="156"/>
      <c r="I276" s="159"/>
      <c r="J276" s="160">
        <f>BK276</f>
        <v>0</v>
      </c>
      <c r="K276" s="156"/>
      <c r="L276" s="161"/>
      <c r="M276" s="162"/>
      <c r="N276" s="163"/>
      <c r="O276" s="163"/>
      <c r="P276" s="164">
        <f>P277</f>
        <v>0</v>
      </c>
      <c r="Q276" s="163"/>
      <c r="R276" s="164">
        <f>R277</f>
        <v>0</v>
      </c>
      <c r="S276" s="163"/>
      <c r="T276" s="165">
        <f>T277</f>
        <v>0</v>
      </c>
      <c r="AR276" s="166" t="s">
        <v>154</v>
      </c>
      <c r="AT276" s="167" t="s">
        <v>70</v>
      </c>
      <c r="AU276" s="167" t="s">
        <v>71</v>
      </c>
      <c r="AY276" s="166" t="s">
        <v>112</v>
      </c>
      <c r="BK276" s="168">
        <f>BK277</f>
        <v>0</v>
      </c>
    </row>
    <row r="277" spans="1:65" s="2" customFormat="1" ht="21.75" customHeight="1">
      <c r="A277" s="37"/>
      <c r="B277" s="38"/>
      <c r="C277" s="171" t="s">
        <v>448</v>
      </c>
      <c r="D277" s="171" t="s">
        <v>115</v>
      </c>
      <c r="E277" s="172" t="s">
        <v>449</v>
      </c>
      <c r="F277" s="173" t="s">
        <v>450</v>
      </c>
      <c r="G277" s="174" t="s">
        <v>173</v>
      </c>
      <c r="H277" s="175">
        <v>1</v>
      </c>
      <c r="I277" s="176"/>
      <c r="J277" s="177">
        <f>ROUND(I277*H277,2)</f>
        <v>0</v>
      </c>
      <c r="K277" s="173" t="s">
        <v>19</v>
      </c>
      <c r="L277" s="42"/>
      <c r="M277" s="244" t="s">
        <v>19</v>
      </c>
      <c r="N277" s="245" t="s">
        <v>42</v>
      </c>
      <c r="O277" s="246"/>
      <c r="P277" s="247">
        <f>O277*H277</f>
        <v>0</v>
      </c>
      <c r="Q277" s="247">
        <v>0</v>
      </c>
      <c r="R277" s="247">
        <f>Q277*H277</f>
        <v>0</v>
      </c>
      <c r="S277" s="247">
        <v>0</v>
      </c>
      <c r="T277" s="248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182" t="s">
        <v>120</v>
      </c>
      <c r="AT277" s="182" t="s">
        <v>115</v>
      </c>
      <c r="AU277" s="182" t="s">
        <v>76</v>
      </c>
      <c r="AY277" s="20" t="s">
        <v>112</v>
      </c>
      <c r="BE277" s="183">
        <f>IF(N277="základní",J277,0)</f>
        <v>0</v>
      </c>
      <c r="BF277" s="183">
        <f>IF(N277="snížená",J277,0)</f>
        <v>0</v>
      </c>
      <c r="BG277" s="183">
        <f>IF(N277="zákl. přenesená",J277,0)</f>
        <v>0</v>
      </c>
      <c r="BH277" s="183">
        <f>IF(N277="sníž. přenesená",J277,0)</f>
        <v>0</v>
      </c>
      <c r="BI277" s="183">
        <f>IF(N277="nulová",J277,0)</f>
        <v>0</v>
      </c>
      <c r="BJ277" s="20" t="s">
        <v>76</v>
      </c>
      <c r="BK277" s="183">
        <f>ROUND(I277*H277,2)</f>
        <v>0</v>
      </c>
      <c r="BL277" s="20" t="s">
        <v>120</v>
      </c>
      <c r="BM277" s="182" t="s">
        <v>451</v>
      </c>
    </row>
    <row r="278" spans="1:65" s="2" customFormat="1" ht="6.95" customHeight="1">
      <c r="A278" s="37"/>
      <c r="B278" s="50"/>
      <c r="C278" s="51"/>
      <c r="D278" s="51"/>
      <c r="E278" s="51"/>
      <c r="F278" s="51"/>
      <c r="G278" s="51"/>
      <c r="H278" s="51"/>
      <c r="I278" s="51"/>
      <c r="J278" s="51"/>
      <c r="K278" s="51"/>
      <c r="L278" s="42"/>
      <c r="M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</row>
  </sheetData>
  <sheetProtection algorithmName="SHA-512" hashValue="gZ2rE2jtTmJW19bb5nR+q0hzbpt3Pbc/3MSeWiYmCovdJSY4NECpIPWIsrgb6ClZZ8FowiinI/WiKvk6KO3yMA==" saltValue="zKfamtjQcPP0PsB0vbFJVWwKC/oDlEfD5Wlk6tpMRNgHPwsfll+3dkt2EqUfFmXRYcI/gbqoHvn/wk3BX6oZLw==" spinCount="100000" sheet="1" objects="1" scenarios="1" formatColumns="0" formatRows="0" autoFilter="0"/>
  <autoFilter ref="C85:K277"/>
  <mergeCells count="6">
    <mergeCell ref="L2:V2"/>
    <mergeCell ref="E7:H7"/>
    <mergeCell ref="E16:H16"/>
    <mergeCell ref="E25:H25"/>
    <mergeCell ref="E46:H46"/>
    <mergeCell ref="E78:H78"/>
  </mergeCells>
  <hyperlinks>
    <hyperlink ref="F90" r:id="rId1"/>
    <hyperlink ref="F103" r:id="rId2"/>
    <hyperlink ref="F105" r:id="rId3"/>
    <hyperlink ref="F107" r:id="rId4"/>
    <hyperlink ref="F120" r:id="rId5"/>
    <hyperlink ref="F122" r:id="rId6"/>
    <hyperlink ref="F136" r:id="rId7"/>
    <hyperlink ref="F145" r:id="rId8"/>
    <hyperlink ref="F148" r:id="rId9"/>
    <hyperlink ref="F151" r:id="rId10"/>
    <hyperlink ref="F153" r:id="rId11"/>
    <hyperlink ref="F156" r:id="rId12"/>
    <hyperlink ref="F158" r:id="rId13"/>
    <hyperlink ref="F160" r:id="rId14"/>
    <hyperlink ref="F162" r:id="rId15"/>
    <hyperlink ref="F165" r:id="rId16"/>
    <hyperlink ref="F168" r:id="rId17"/>
    <hyperlink ref="F177" r:id="rId18"/>
    <hyperlink ref="F180" r:id="rId19"/>
    <hyperlink ref="F182" r:id="rId20"/>
    <hyperlink ref="F184" r:id="rId21"/>
    <hyperlink ref="F187" r:id="rId22"/>
    <hyperlink ref="F190" r:id="rId23"/>
    <hyperlink ref="F194" r:id="rId24"/>
    <hyperlink ref="F197" r:id="rId25"/>
    <hyperlink ref="F206" r:id="rId26"/>
    <hyperlink ref="F209" r:id="rId27"/>
    <hyperlink ref="F211" r:id="rId28"/>
    <hyperlink ref="F220" r:id="rId29"/>
    <hyperlink ref="F224" r:id="rId30"/>
    <hyperlink ref="F229" r:id="rId31"/>
    <hyperlink ref="F234" r:id="rId32"/>
    <hyperlink ref="F237" r:id="rId33"/>
    <hyperlink ref="F241" r:id="rId34"/>
    <hyperlink ref="F243" r:id="rId35"/>
    <hyperlink ref="F245" r:id="rId36"/>
    <hyperlink ref="F253" r:id="rId37"/>
    <hyperlink ref="F269" r:id="rId38"/>
    <hyperlink ref="F271" r:id="rId39"/>
    <hyperlink ref="F273" r:id="rId40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49" customWidth="1"/>
    <col min="2" max="2" width="1.6640625" style="249" customWidth="1"/>
    <col min="3" max="4" width="5" style="249" customWidth="1"/>
    <col min="5" max="5" width="11.6640625" style="249" customWidth="1"/>
    <col min="6" max="6" width="9.1640625" style="249" customWidth="1"/>
    <col min="7" max="7" width="5" style="249" customWidth="1"/>
    <col min="8" max="8" width="77.83203125" style="249" customWidth="1"/>
    <col min="9" max="10" width="20" style="249" customWidth="1"/>
    <col min="11" max="11" width="1.6640625" style="249" customWidth="1"/>
  </cols>
  <sheetData>
    <row r="1" spans="2:11" s="1" customFormat="1" ht="37.5" customHeight="1"/>
    <row r="2" spans="2:11" s="1" customFormat="1" ht="7.5" customHeight="1">
      <c r="B2" s="250"/>
      <c r="C2" s="251"/>
      <c r="D2" s="251"/>
      <c r="E2" s="251"/>
      <c r="F2" s="251"/>
      <c r="G2" s="251"/>
      <c r="H2" s="251"/>
      <c r="I2" s="251"/>
      <c r="J2" s="251"/>
      <c r="K2" s="252"/>
    </row>
    <row r="3" spans="2:11" s="17" customFormat="1" ht="45" customHeight="1">
      <c r="B3" s="253"/>
      <c r="C3" s="384" t="s">
        <v>452</v>
      </c>
      <c r="D3" s="384"/>
      <c r="E3" s="384"/>
      <c r="F3" s="384"/>
      <c r="G3" s="384"/>
      <c r="H3" s="384"/>
      <c r="I3" s="384"/>
      <c r="J3" s="384"/>
      <c r="K3" s="254"/>
    </row>
    <row r="4" spans="2:11" s="1" customFormat="1" ht="25.5" customHeight="1">
      <c r="B4" s="255"/>
      <c r="C4" s="383" t="s">
        <v>453</v>
      </c>
      <c r="D4" s="383"/>
      <c r="E4" s="383"/>
      <c r="F4" s="383"/>
      <c r="G4" s="383"/>
      <c r="H4" s="383"/>
      <c r="I4" s="383"/>
      <c r="J4" s="383"/>
      <c r="K4" s="256"/>
    </row>
    <row r="5" spans="2:11" s="1" customFormat="1" ht="5.25" customHeight="1">
      <c r="B5" s="255"/>
      <c r="C5" s="257"/>
      <c r="D5" s="257"/>
      <c r="E5" s="257"/>
      <c r="F5" s="257"/>
      <c r="G5" s="257"/>
      <c r="H5" s="257"/>
      <c r="I5" s="257"/>
      <c r="J5" s="257"/>
      <c r="K5" s="256"/>
    </row>
    <row r="6" spans="2:11" s="1" customFormat="1" ht="15" customHeight="1">
      <c r="B6" s="255"/>
      <c r="C6" s="382" t="s">
        <v>454</v>
      </c>
      <c r="D6" s="382"/>
      <c r="E6" s="382"/>
      <c r="F6" s="382"/>
      <c r="G6" s="382"/>
      <c r="H6" s="382"/>
      <c r="I6" s="382"/>
      <c r="J6" s="382"/>
      <c r="K6" s="256"/>
    </row>
    <row r="7" spans="2:11" s="1" customFormat="1" ht="15" customHeight="1">
      <c r="B7" s="259"/>
      <c r="C7" s="382" t="s">
        <v>455</v>
      </c>
      <c r="D7" s="382"/>
      <c r="E7" s="382"/>
      <c r="F7" s="382"/>
      <c r="G7" s="382"/>
      <c r="H7" s="382"/>
      <c r="I7" s="382"/>
      <c r="J7" s="382"/>
      <c r="K7" s="256"/>
    </row>
    <row r="8" spans="2:11" s="1" customFormat="1" ht="12.75" customHeight="1">
      <c r="B8" s="259"/>
      <c r="C8" s="258"/>
      <c r="D8" s="258"/>
      <c r="E8" s="258"/>
      <c r="F8" s="258"/>
      <c r="G8" s="258"/>
      <c r="H8" s="258"/>
      <c r="I8" s="258"/>
      <c r="J8" s="258"/>
      <c r="K8" s="256"/>
    </row>
    <row r="9" spans="2:11" s="1" customFormat="1" ht="15" customHeight="1">
      <c r="B9" s="259"/>
      <c r="C9" s="382" t="s">
        <v>456</v>
      </c>
      <c r="D9" s="382"/>
      <c r="E9" s="382"/>
      <c r="F9" s="382"/>
      <c r="G9" s="382"/>
      <c r="H9" s="382"/>
      <c r="I9" s="382"/>
      <c r="J9" s="382"/>
      <c r="K9" s="256"/>
    </row>
    <row r="10" spans="2:11" s="1" customFormat="1" ht="15" customHeight="1">
      <c r="B10" s="259"/>
      <c r="C10" s="258"/>
      <c r="D10" s="382" t="s">
        <v>457</v>
      </c>
      <c r="E10" s="382"/>
      <c r="F10" s="382"/>
      <c r="G10" s="382"/>
      <c r="H10" s="382"/>
      <c r="I10" s="382"/>
      <c r="J10" s="382"/>
      <c r="K10" s="256"/>
    </row>
    <row r="11" spans="2:11" s="1" customFormat="1" ht="15" customHeight="1">
      <c r="B11" s="259"/>
      <c r="C11" s="260"/>
      <c r="D11" s="382" t="s">
        <v>458</v>
      </c>
      <c r="E11" s="382"/>
      <c r="F11" s="382"/>
      <c r="G11" s="382"/>
      <c r="H11" s="382"/>
      <c r="I11" s="382"/>
      <c r="J11" s="382"/>
      <c r="K11" s="256"/>
    </row>
    <row r="12" spans="2:11" s="1" customFormat="1" ht="15" customHeight="1">
      <c r="B12" s="259"/>
      <c r="C12" s="260"/>
      <c r="D12" s="258"/>
      <c r="E12" s="258"/>
      <c r="F12" s="258"/>
      <c r="G12" s="258"/>
      <c r="H12" s="258"/>
      <c r="I12" s="258"/>
      <c r="J12" s="258"/>
      <c r="K12" s="256"/>
    </row>
    <row r="13" spans="2:11" s="1" customFormat="1" ht="15" customHeight="1">
      <c r="B13" s="259"/>
      <c r="C13" s="260"/>
      <c r="D13" s="261" t="s">
        <v>459</v>
      </c>
      <c r="E13" s="258"/>
      <c r="F13" s="258"/>
      <c r="G13" s="258"/>
      <c r="H13" s="258"/>
      <c r="I13" s="258"/>
      <c r="J13" s="258"/>
      <c r="K13" s="256"/>
    </row>
    <row r="14" spans="2:11" s="1" customFormat="1" ht="12.75" customHeight="1">
      <c r="B14" s="259"/>
      <c r="C14" s="260"/>
      <c r="D14" s="260"/>
      <c r="E14" s="260"/>
      <c r="F14" s="260"/>
      <c r="G14" s="260"/>
      <c r="H14" s="260"/>
      <c r="I14" s="260"/>
      <c r="J14" s="260"/>
      <c r="K14" s="256"/>
    </row>
    <row r="15" spans="2:11" s="1" customFormat="1" ht="15" customHeight="1">
      <c r="B15" s="259"/>
      <c r="C15" s="260"/>
      <c r="D15" s="382" t="s">
        <v>460</v>
      </c>
      <c r="E15" s="382"/>
      <c r="F15" s="382"/>
      <c r="G15" s="382"/>
      <c r="H15" s="382"/>
      <c r="I15" s="382"/>
      <c r="J15" s="382"/>
      <c r="K15" s="256"/>
    </row>
    <row r="16" spans="2:11" s="1" customFormat="1" ht="15" customHeight="1">
      <c r="B16" s="259"/>
      <c r="C16" s="260"/>
      <c r="D16" s="382" t="s">
        <v>461</v>
      </c>
      <c r="E16" s="382"/>
      <c r="F16" s="382"/>
      <c r="G16" s="382"/>
      <c r="H16" s="382"/>
      <c r="I16" s="382"/>
      <c r="J16" s="382"/>
      <c r="K16" s="256"/>
    </row>
    <row r="17" spans="2:11" s="1" customFormat="1" ht="15" customHeight="1">
      <c r="B17" s="259"/>
      <c r="C17" s="260"/>
      <c r="D17" s="382" t="s">
        <v>462</v>
      </c>
      <c r="E17" s="382"/>
      <c r="F17" s="382"/>
      <c r="G17" s="382"/>
      <c r="H17" s="382"/>
      <c r="I17" s="382"/>
      <c r="J17" s="382"/>
      <c r="K17" s="256"/>
    </row>
    <row r="18" spans="2:11" s="1" customFormat="1" ht="15" customHeight="1">
      <c r="B18" s="259"/>
      <c r="C18" s="260"/>
      <c r="D18" s="260"/>
      <c r="E18" s="262" t="s">
        <v>75</v>
      </c>
      <c r="F18" s="382" t="s">
        <v>463</v>
      </c>
      <c r="G18" s="382"/>
      <c r="H18" s="382"/>
      <c r="I18" s="382"/>
      <c r="J18" s="382"/>
      <c r="K18" s="256"/>
    </row>
    <row r="19" spans="2:11" s="1" customFormat="1" ht="15" customHeight="1">
      <c r="B19" s="259"/>
      <c r="C19" s="260"/>
      <c r="D19" s="260"/>
      <c r="E19" s="262" t="s">
        <v>464</v>
      </c>
      <c r="F19" s="382" t="s">
        <v>465</v>
      </c>
      <c r="G19" s="382"/>
      <c r="H19" s="382"/>
      <c r="I19" s="382"/>
      <c r="J19" s="382"/>
      <c r="K19" s="256"/>
    </row>
    <row r="20" spans="2:11" s="1" customFormat="1" ht="15" customHeight="1">
      <c r="B20" s="259"/>
      <c r="C20" s="260"/>
      <c r="D20" s="260"/>
      <c r="E20" s="262" t="s">
        <v>466</v>
      </c>
      <c r="F20" s="382" t="s">
        <v>467</v>
      </c>
      <c r="G20" s="382"/>
      <c r="H20" s="382"/>
      <c r="I20" s="382"/>
      <c r="J20" s="382"/>
      <c r="K20" s="256"/>
    </row>
    <row r="21" spans="2:11" s="1" customFormat="1" ht="15" customHeight="1">
      <c r="B21" s="259"/>
      <c r="C21" s="260"/>
      <c r="D21" s="260"/>
      <c r="E21" s="262" t="s">
        <v>468</v>
      </c>
      <c r="F21" s="382" t="s">
        <v>469</v>
      </c>
      <c r="G21" s="382"/>
      <c r="H21" s="382"/>
      <c r="I21" s="382"/>
      <c r="J21" s="382"/>
      <c r="K21" s="256"/>
    </row>
    <row r="22" spans="2:11" s="1" customFormat="1" ht="15" customHeight="1">
      <c r="B22" s="259"/>
      <c r="C22" s="260"/>
      <c r="D22" s="260"/>
      <c r="E22" s="262" t="s">
        <v>470</v>
      </c>
      <c r="F22" s="382" t="s">
        <v>471</v>
      </c>
      <c r="G22" s="382"/>
      <c r="H22" s="382"/>
      <c r="I22" s="382"/>
      <c r="J22" s="382"/>
      <c r="K22" s="256"/>
    </row>
    <row r="23" spans="2:11" s="1" customFormat="1" ht="15" customHeight="1">
      <c r="B23" s="259"/>
      <c r="C23" s="260"/>
      <c r="D23" s="260"/>
      <c r="E23" s="262" t="s">
        <v>472</v>
      </c>
      <c r="F23" s="382" t="s">
        <v>473</v>
      </c>
      <c r="G23" s="382"/>
      <c r="H23" s="382"/>
      <c r="I23" s="382"/>
      <c r="J23" s="382"/>
      <c r="K23" s="256"/>
    </row>
    <row r="24" spans="2:11" s="1" customFormat="1" ht="12.75" customHeight="1">
      <c r="B24" s="259"/>
      <c r="C24" s="260"/>
      <c r="D24" s="260"/>
      <c r="E24" s="260"/>
      <c r="F24" s="260"/>
      <c r="G24" s="260"/>
      <c r="H24" s="260"/>
      <c r="I24" s="260"/>
      <c r="J24" s="260"/>
      <c r="K24" s="256"/>
    </row>
    <row r="25" spans="2:11" s="1" customFormat="1" ht="15" customHeight="1">
      <c r="B25" s="259"/>
      <c r="C25" s="382" t="s">
        <v>474</v>
      </c>
      <c r="D25" s="382"/>
      <c r="E25" s="382"/>
      <c r="F25" s="382"/>
      <c r="G25" s="382"/>
      <c r="H25" s="382"/>
      <c r="I25" s="382"/>
      <c r="J25" s="382"/>
      <c r="K25" s="256"/>
    </row>
    <row r="26" spans="2:11" s="1" customFormat="1" ht="15" customHeight="1">
      <c r="B26" s="259"/>
      <c r="C26" s="382" t="s">
        <v>475</v>
      </c>
      <c r="D26" s="382"/>
      <c r="E26" s="382"/>
      <c r="F26" s="382"/>
      <c r="G26" s="382"/>
      <c r="H26" s="382"/>
      <c r="I26" s="382"/>
      <c r="J26" s="382"/>
      <c r="K26" s="256"/>
    </row>
    <row r="27" spans="2:11" s="1" customFormat="1" ht="15" customHeight="1">
      <c r="B27" s="259"/>
      <c r="C27" s="258"/>
      <c r="D27" s="382" t="s">
        <v>476</v>
      </c>
      <c r="E27" s="382"/>
      <c r="F27" s="382"/>
      <c r="G27" s="382"/>
      <c r="H27" s="382"/>
      <c r="I27" s="382"/>
      <c r="J27" s="382"/>
      <c r="K27" s="256"/>
    </row>
    <row r="28" spans="2:11" s="1" customFormat="1" ht="15" customHeight="1">
      <c r="B28" s="259"/>
      <c r="C28" s="260"/>
      <c r="D28" s="382" t="s">
        <v>477</v>
      </c>
      <c r="E28" s="382"/>
      <c r="F28" s="382"/>
      <c r="G28" s="382"/>
      <c r="H28" s="382"/>
      <c r="I28" s="382"/>
      <c r="J28" s="382"/>
      <c r="K28" s="256"/>
    </row>
    <row r="29" spans="2:11" s="1" customFormat="1" ht="12.75" customHeight="1">
      <c r="B29" s="259"/>
      <c r="C29" s="260"/>
      <c r="D29" s="260"/>
      <c r="E29" s="260"/>
      <c r="F29" s="260"/>
      <c r="G29" s="260"/>
      <c r="H29" s="260"/>
      <c r="I29" s="260"/>
      <c r="J29" s="260"/>
      <c r="K29" s="256"/>
    </row>
    <row r="30" spans="2:11" s="1" customFormat="1" ht="15" customHeight="1">
      <c r="B30" s="259"/>
      <c r="C30" s="260"/>
      <c r="D30" s="382" t="s">
        <v>478</v>
      </c>
      <c r="E30" s="382"/>
      <c r="F30" s="382"/>
      <c r="G30" s="382"/>
      <c r="H30" s="382"/>
      <c r="I30" s="382"/>
      <c r="J30" s="382"/>
      <c r="K30" s="256"/>
    </row>
    <row r="31" spans="2:11" s="1" customFormat="1" ht="15" customHeight="1">
      <c r="B31" s="259"/>
      <c r="C31" s="260"/>
      <c r="D31" s="382" t="s">
        <v>479</v>
      </c>
      <c r="E31" s="382"/>
      <c r="F31" s="382"/>
      <c r="G31" s="382"/>
      <c r="H31" s="382"/>
      <c r="I31" s="382"/>
      <c r="J31" s="382"/>
      <c r="K31" s="256"/>
    </row>
    <row r="32" spans="2:11" s="1" customFormat="1" ht="12.75" customHeight="1">
      <c r="B32" s="259"/>
      <c r="C32" s="260"/>
      <c r="D32" s="260"/>
      <c r="E32" s="260"/>
      <c r="F32" s="260"/>
      <c r="G32" s="260"/>
      <c r="H32" s="260"/>
      <c r="I32" s="260"/>
      <c r="J32" s="260"/>
      <c r="K32" s="256"/>
    </row>
    <row r="33" spans="2:11" s="1" customFormat="1" ht="15" customHeight="1">
      <c r="B33" s="259"/>
      <c r="C33" s="260"/>
      <c r="D33" s="382" t="s">
        <v>480</v>
      </c>
      <c r="E33" s="382"/>
      <c r="F33" s="382"/>
      <c r="G33" s="382"/>
      <c r="H33" s="382"/>
      <c r="I33" s="382"/>
      <c r="J33" s="382"/>
      <c r="K33" s="256"/>
    </row>
    <row r="34" spans="2:11" s="1" customFormat="1" ht="15" customHeight="1">
      <c r="B34" s="259"/>
      <c r="C34" s="260"/>
      <c r="D34" s="382" t="s">
        <v>481</v>
      </c>
      <c r="E34" s="382"/>
      <c r="F34" s="382"/>
      <c r="G34" s="382"/>
      <c r="H34" s="382"/>
      <c r="I34" s="382"/>
      <c r="J34" s="382"/>
      <c r="K34" s="256"/>
    </row>
    <row r="35" spans="2:11" s="1" customFormat="1" ht="15" customHeight="1">
      <c r="B35" s="259"/>
      <c r="C35" s="260"/>
      <c r="D35" s="382" t="s">
        <v>482</v>
      </c>
      <c r="E35" s="382"/>
      <c r="F35" s="382"/>
      <c r="G35" s="382"/>
      <c r="H35" s="382"/>
      <c r="I35" s="382"/>
      <c r="J35" s="382"/>
      <c r="K35" s="256"/>
    </row>
    <row r="36" spans="2:11" s="1" customFormat="1" ht="15" customHeight="1">
      <c r="B36" s="259"/>
      <c r="C36" s="260"/>
      <c r="D36" s="258"/>
      <c r="E36" s="261" t="s">
        <v>98</v>
      </c>
      <c r="F36" s="258"/>
      <c r="G36" s="382" t="s">
        <v>483</v>
      </c>
      <c r="H36" s="382"/>
      <c r="I36" s="382"/>
      <c r="J36" s="382"/>
      <c r="K36" s="256"/>
    </row>
    <row r="37" spans="2:11" s="1" customFormat="1" ht="30.75" customHeight="1">
      <c r="B37" s="259"/>
      <c r="C37" s="260"/>
      <c r="D37" s="258"/>
      <c r="E37" s="261" t="s">
        <v>484</v>
      </c>
      <c r="F37" s="258"/>
      <c r="G37" s="382" t="s">
        <v>485</v>
      </c>
      <c r="H37" s="382"/>
      <c r="I37" s="382"/>
      <c r="J37" s="382"/>
      <c r="K37" s="256"/>
    </row>
    <row r="38" spans="2:11" s="1" customFormat="1" ht="15" customHeight="1">
      <c r="B38" s="259"/>
      <c r="C38" s="260"/>
      <c r="D38" s="258"/>
      <c r="E38" s="261" t="s">
        <v>52</v>
      </c>
      <c r="F38" s="258"/>
      <c r="G38" s="382" t="s">
        <v>486</v>
      </c>
      <c r="H38" s="382"/>
      <c r="I38" s="382"/>
      <c r="J38" s="382"/>
      <c r="K38" s="256"/>
    </row>
    <row r="39" spans="2:11" s="1" customFormat="1" ht="15" customHeight="1">
      <c r="B39" s="259"/>
      <c r="C39" s="260"/>
      <c r="D39" s="258"/>
      <c r="E39" s="261" t="s">
        <v>53</v>
      </c>
      <c r="F39" s="258"/>
      <c r="G39" s="382" t="s">
        <v>487</v>
      </c>
      <c r="H39" s="382"/>
      <c r="I39" s="382"/>
      <c r="J39" s="382"/>
      <c r="K39" s="256"/>
    </row>
    <row r="40" spans="2:11" s="1" customFormat="1" ht="15" customHeight="1">
      <c r="B40" s="259"/>
      <c r="C40" s="260"/>
      <c r="D40" s="258"/>
      <c r="E40" s="261" t="s">
        <v>99</v>
      </c>
      <c r="F40" s="258"/>
      <c r="G40" s="382" t="s">
        <v>488</v>
      </c>
      <c r="H40" s="382"/>
      <c r="I40" s="382"/>
      <c r="J40" s="382"/>
      <c r="K40" s="256"/>
    </row>
    <row r="41" spans="2:11" s="1" customFormat="1" ht="15" customHeight="1">
      <c r="B41" s="259"/>
      <c r="C41" s="260"/>
      <c r="D41" s="258"/>
      <c r="E41" s="261" t="s">
        <v>100</v>
      </c>
      <c r="F41" s="258"/>
      <c r="G41" s="382" t="s">
        <v>489</v>
      </c>
      <c r="H41" s="382"/>
      <c r="I41" s="382"/>
      <c r="J41" s="382"/>
      <c r="K41" s="256"/>
    </row>
    <row r="42" spans="2:11" s="1" customFormat="1" ht="15" customHeight="1">
      <c r="B42" s="259"/>
      <c r="C42" s="260"/>
      <c r="D42" s="258"/>
      <c r="E42" s="261" t="s">
        <v>490</v>
      </c>
      <c r="F42" s="258"/>
      <c r="G42" s="382" t="s">
        <v>491</v>
      </c>
      <c r="H42" s="382"/>
      <c r="I42" s="382"/>
      <c r="J42" s="382"/>
      <c r="K42" s="256"/>
    </row>
    <row r="43" spans="2:11" s="1" customFormat="1" ht="15" customHeight="1">
      <c r="B43" s="259"/>
      <c r="C43" s="260"/>
      <c r="D43" s="258"/>
      <c r="E43" s="261"/>
      <c r="F43" s="258"/>
      <c r="G43" s="382" t="s">
        <v>492</v>
      </c>
      <c r="H43" s="382"/>
      <c r="I43" s="382"/>
      <c r="J43" s="382"/>
      <c r="K43" s="256"/>
    </row>
    <row r="44" spans="2:11" s="1" customFormat="1" ht="15" customHeight="1">
      <c r="B44" s="259"/>
      <c r="C44" s="260"/>
      <c r="D44" s="258"/>
      <c r="E44" s="261" t="s">
        <v>493</v>
      </c>
      <c r="F44" s="258"/>
      <c r="G44" s="382" t="s">
        <v>494</v>
      </c>
      <c r="H44" s="382"/>
      <c r="I44" s="382"/>
      <c r="J44" s="382"/>
      <c r="K44" s="256"/>
    </row>
    <row r="45" spans="2:11" s="1" customFormat="1" ht="15" customHeight="1">
      <c r="B45" s="259"/>
      <c r="C45" s="260"/>
      <c r="D45" s="258"/>
      <c r="E45" s="261" t="s">
        <v>102</v>
      </c>
      <c r="F45" s="258"/>
      <c r="G45" s="382" t="s">
        <v>495</v>
      </c>
      <c r="H45" s="382"/>
      <c r="I45" s="382"/>
      <c r="J45" s="382"/>
      <c r="K45" s="256"/>
    </row>
    <row r="46" spans="2:11" s="1" customFormat="1" ht="12.75" customHeight="1">
      <c r="B46" s="259"/>
      <c r="C46" s="260"/>
      <c r="D46" s="258"/>
      <c r="E46" s="258"/>
      <c r="F46" s="258"/>
      <c r="G46" s="258"/>
      <c r="H46" s="258"/>
      <c r="I46" s="258"/>
      <c r="J46" s="258"/>
      <c r="K46" s="256"/>
    </row>
    <row r="47" spans="2:11" s="1" customFormat="1" ht="15" customHeight="1">
      <c r="B47" s="259"/>
      <c r="C47" s="260"/>
      <c r="D47" s="382" t="s">
        <v>496</v>
      </c>
      <c r="E47" s="382"/>
      <c r="F47" s="382"/>
      <c r="G47" s="382"/>
      <c r="H47" s="382"/>
      <c r="I47" s="382"/>
      <c r="J47" s="382"/>
      <c r="K47" s="256"/>
    </row>
    <row r="48" spans="2:11" s="1" customFormat="1" ht="15" customHeight="1">
      <c r="B48" s="259"/>
      <c r="C48" s="260"/>
      <c r="D48" s="260"/>
      <c r="E48" s="382" t="s">
        <v>497</v>
      </c>
      <c r="F48" s="382"/>
      <c r="G48" s="382"/>
      <c r="H48" s="382"/>
      <c r="I48" s="382"/>
      <c r="J48" s="382"/>
      <c r="K48" s="256"/>
    </row>
    <row r="49" spans="2:11" s="1" customFormat="1" ht="15" customHeight="1">
      <c r="B49" s="259"/>
      <c r="C49" s="260"/>
      <c r="D49" s="260"/>
      <c r="E49" s="382" t="s">
        <v>498</v>
      </c>
      <c r="F49" s="382"/>
      <c r="G49" s="382"/>
      <c r="H49" s="382"/>
      <c r="I49" s="382"/>
      <c r="J49" s="382"/>
      <c r="K49" s="256"/>
    </row>
    <row r="50" spans="2:11" s="1" customFormat="1" ht="15" customHeight="1">
      <c r="B50" s="259"/>
      <c r="C50" s="260"/>
      <c r="D50" s="260"/>
      <c r="E50" s="382" t="s">
        <v>499</v>
      </c>
      <c r="F50" s="382"/>
      <c r="G50" s="382"/>
      <c r="H50" s="382"/>
      <c r="I50" s="382"/>
      <c r="J50" s="382"/>
      <c r="K50" s="256"/>
    </row>
    <row r="51" spans="2:11" s="1" customFormat="1" ht="15" customHeight="1">
      <c r="B51" s="259"/>
      <c r="C51" s="260"/>
      <c r="D51" s="382" t="s">
        <v>500</v>
      </c>
      <c r="E51" s="382"/>
      <c r="F51" s="382"/>
      <c r="G51" s="382"/>
      <c r="H51" s="382"/>
      <c r="I51" s="382"/>
      <c r="J51" s="382"/>
      <c r="K51" s="256"/>
    </row>
    <row r="52" spans="2:11" s="1" customFormat="1" ht="25.5" customHeight="1">
      <c r="B52" s="255"/>
      <c r="C52" s="383" t="s">
        <v>501</v>
      </c>
      <c r="D52" s="383"/>
      <c r="E52" s="383"/>
      <c r="F52" s="383"/>
      <c r="G52" s="383"/>
      <c r="H52" s="383"/>
      <c r="I52" s="383"/>
      <c r="J52" s="383"/>
      <c r="K52" s="256"/>
    </row>
    <row r="53" spans="2:11" s="1" customFormat="1" ht="5.25" customHeight="1">
      <c r="B53" s="255"/>
      <c r="C53" s="257"/>
      <c r="D53" s="257"/>
      <c r="E53" s="257"/>
      <c r="F53" s="257"/>
      <c r="G53" s="257"/>
      <c r="H53" s="257"/>
      <c r="I53" s="257"/>
      <c r="J53" s="257"/>
      <c r="K53" s="256"/>
    </row>
    <row r="54" spans="2:11" s="1" customFormat="1" ht="15" customHeight="1">
      <c r="B54" s="255"/>
      <c r="C54" s="382" t="s">
        <v>502</v>
      </c>
      <c r="D54" s="382"/>
      <c r="E54" s="382"/>
      <c r="F54" s="382"/>
      <c r="G54" s="382"/>
      <c r="H54" s="382"/>
      <c r="I54" s="382"/>
      <c r="J54" s="382"/>
      <c r="K54" s="256"/>
    </row>
    <row r="55" spans="2:11" s="1" customFormat="1" ht="15" customHeight="1">
      <c r="B55" s="255"/>
      <c r="C55" s="382" t="s">
        <v>503</v>
      </c>
      <c r="D55" s="382"/>
      <c r="E55" s="382"/>
      <c r="F55" s="382"/>
      <c r="G55" s="382"/>
      <c r="H55" s="382"/>
      <c r="I55" s="382"/>
      <c r="J55" s="382"/>
      <c r="K55" s="256"/>
    </row>
    <row r="56" spans="2:11" s="1" customFormat="1" ht="12.75" customHeight="1">
      <c r="B56" s="255"/>
      <c r="C56" s="258"/>
      <c r="D56" s="258"/>
      <c r="E56" s="258"/>
      <c r="F56" s="258"/>
      <c r="G56" s="258"/>
      <c r="H56" s="258"/>
      <c r="I56" s="258"/>
      <c r="J56" s="258"/>
      <c r="K56" s="256"/>
    </row>
    <row r="57" spans="2:11" s="1" customFormat="1" ht="15" customHeight="1">
      <c r="B57" s="255"/>
      <c r="C57" s="382" t="s">
        <v>504</v>
      </c>
      <c r="D57" s="382"/>
      <c r="E57" s="382"/>
      <c r="F57" s="382"/>
      <c r="G57" s="382"/>
      <c r="H57" s="382"/>
      <c r="I57" s="382"/>
      <c r="J57" s="382"/>
      <c r="K57" s="256"/>
    </row>
    <row r="58" spans="2:11" s="1" customFormat="1" ht="15" customHeight="1">
      <c r="B58" s="255"/>
      <c r="C58" s="260"/>
      <c r="D58" s="382" t="s">
        <v>505</v>
      </c>
      <c r="E58" s="382"/>
      <c r="F58" s="382"/>
      <c r="G58" s="382"/>
      <c r="H58" s="382"/>
      <c r="I58" s="382"/>
      <c r="J58" s="382"/>
      <c r="K58" s="256"/>
    </row>
    <row r="59" spans="2:11" s="1" customFormat="1" ht="15" customHeight="1">
      <c r="B59" s="255"/>
      <c r="C59" s="260"/>
      <c r="D59" s="382" t="s">
        <v>506</v>
      </c>
      <c r="E59" s="382"/>
      <c r="F59" s="382"/>
      <c r="G59" s="382"/>
      <c r="H59" s="382"/>
      <c r="I59" s="382"/>
      <c r="J59" s="382"/>
      <c r="K59" s="256"/>
    </row>
    <row r="60" spans="2:11" s="1" customFormat="1" ht="15" customHeight="1">
      <c r="B60" s="255"/>
      <c r="C60" s="260"/>
      <c r="D60" s="382" t="s">
        <v>507</v>
      </c>
      <c r="E60" s="382"/>
      <c r="F60" s="382"/>
      <c r="G60" s="382"/>
      <c r="H60" s="382"/>
      <c r="I60" s="382"/>
      <c r="J60" s="382"/>
      <c r="K60" s="256"/>
    </row>
    <row r="61" spans="2:11" s="1" customFormat="1" ht="15" customHeight="1">
      <c r="B61" s="255"/>
      <c r="C61" s="260"/>
      <c r="D61" s="382" t="s">
        <v>508</v>
      </c>
      <c r="E61" s="382"/>
      <c r="F61" s="382"/>
      <c r="G61" s="382"/>
      <c r="H61" s="382"/>
      <c r="I61" s="382"/>
      <c r="J61" s="382"/>
      <c r="K61" s="256"/>
    </row>
    <row r="62" spans="2:11" s="1" customFormat="1" ht="15" customHeight="1">
      <c r="B62" s="255"/>
      <c r="C62" s="260"/>
      <c r="D62" s="385" t="s">
        <v>509</v>
      </c>
      <c r="E62" s="385"/>
      <c r="F62" s="385"/>
      <c r="G62" s="385"/>
      <c r="H62" s="385"/>
      <c r="I62" s="385"/>
      <c r="J62" s="385"/>
      <c r="K62" s="256"/>
    </row>
    <row r="63" spans="2:11" s="1" customFormat="1" ht="15" customHeight="1">
      <c r="B63" s="255"/>
      <c r="C63" s="260"/>
      <c r="D63" s="382" t="s">
        <v>510</v>
      </c>
      <c r="E63" s="382"/>
      <c r="F63" s="382"/>
      <c r="G63" s="382"/>
      <c r="H63" s="382"/>
      <c r="I63" s="382"/>
      <c r="J63" s="382"/>
      <c r="K63" s="256"/>
    </row>
    <row r="64" spans="2:11" s="1" customFormat="1" ht="12.75" customHeight="1">
      <c r="B64" s="255"/>
      <c r="C64" s="260"/>
      <c r="D64" s="260"/>
      <c r="E64" s="263"/>
      <c r="F64" s="260"/>
      <c r="G64" s="260"/>
      <c r="H64" s="260"/>
      <c r="I64" s="260"/>
      <c r="J64" s="260"/>
      <c r="K64" s="256"/>
    </row>
    <row r="65" spans="2:11" s="1" customFormat="1" ht="15" customHeight="1">
      <c r="B65" s="255"/>
      <c r="C65" s="260"/>
      <c r="D65" s="382" t="s">
        <v>511</v>
      </c>
      <c r="E65" s="382"/>
      <c r="F65" s="382"/>
      <c r="G65" s="382"/>
      <c r="H65" s="382"/>
      <c r="I65" s="382"/>
      <c r="J65" s="382"/>
      <c r="K65" s="256"/>
    </row>
    <row r="66" spans="2:11" s="1" customFormat="1" ht="15" customHeight="1">
      <c r="B66" s="255"/>
      <c r="C66" s="260"/>
      <c r="D66" s="385" t="s">
        <v>512</v>
      </c>
      <c r="E66" s="385"/>
      <c r="F66" s="385"/>
      <c r="G66" s="385"/>
      <c r="H66" s="385"/>
      <c r="I66" s="385"/>
      <c r="J66" s="385"/>
      <c r="K66" s="256"/>
    </row>
    <row r="67" spans="2:11" s="1" customFormat="1" ht="15" customHeight="1">
      <c r="B67" s="255"/>
      <c r="C67" s="260"/>
      <c r="D67" s="382" t="s">
        <v>513</v>
      </c>
      <c r="E67" s="382"/>
      <c r="F67" s="382"/>
      <c r="G67" s="382"/>
      <c r="H67" s="382"/>
      <c r="I67" s="382"/>
      <c r="J67" s="382"/>
      <c r="K67" s="256"/>
    </row>
    <row r="68" spans="2:11" s="1" customFormat="1" ht="15" customHeight="1">
      <c r="B68" s="255"/>
      <c r="C68" s="260"/>
      <c r="D68" s="382" t="s">
        <v>514</v>
      </c>
      <c r="E68" s="382"/>
      <c r="F68" s="382"/>
      <c r="G68" s="382"/>
      <c r="H68" s="382"/>
      <c r="I68" s="382"/>
      <c r="J68" s="382"/>
      <c r="K68" s="256"/>
    </row>
    <row r="69" spans="2:11" s="1" customFormat="1" ht="15" customHeight="1">
      <c r="B69" s="255"/>
      <c r="C69" s="260"/>
      <c r="D69" s="382" t="s">
        <v>515</v>
      </c>
      <c r="E69" s="382"/>
      <c r="F69" s="382"/>
      <c r="G69" s="382"/>
      <c r="H69" s="382"/>
      <c r="I69" s="382"/>
      <c r="J69" s="382"/>
      <c r="K69" s="256"/>
    </row>
    <row r="70" spans="2:11" s="1" customFormat="1" ht="15" customHeight="1">
      <c r="B70" s="255"/>
      <c r="C70" s="260"/>
      <c r="D70" s="382" t="s">
        <v>516</v>
      </c>
      <c r="E70" s="382"/>
      <c r="F70" s="382"/>
      <c r="G70" s="382"/>
      <c r="H70" s="382"/>
      <c r="I70" s="382"/>
      <c r="J70" s="382"/>
      <c r="K70" s="256"/>
    </row>
    <row r="71" spans="2:11" s="1" customFormat="1" ht="12.75" customHeight="1">
      <c r="B71" s="264"/>
      <c r="C71" s="265"/>
      <c r="D71" s="265"/>
      <c r="E71" s="265"/>
      <c r="F71" s="265"/>
      <c r="G71" s="265"/>
      <c r="H71" s="265"/>
      <c r="I71" s="265"/>
      <c r="J71" s="265"/>
      <c r="K71" s="266"/>
    </row>
    <row r="72" spans="2:11" s="1" customFormat="1" ht="18.75" customHeight="1">
      <c r="B72" s="267"/>
      <c r="C72" s="267"/>
      <c r="D72" s="267"/>
      <c r="E72" s="267"/>
      <c r="F72" s="267"/>
      <c r="G72" s="267"/>
      <c r="H72" s="267"/>
      <c r="I72" s="267"/>
      <c r="J72" s="267"/>
      <c r="K72" s="268"/>
    </row>
    <row r="73" spans="2:11" s="1" customFormat="1" ht="18.75" customHeight="1">
      <c r="B73" s="268"/>
      <c r="C73" s="268"/>
      <c r="D73" s="268"/>
      <c r="E73" s="268"/>
      <c r="F73" s="268"/>
      <c r="G73" s="268"/>
      <c r="H73" s="268"/>
      <c r="I73" s="268"/>
      <c r="J73" s="268"/>
      <c r="K73" s="268"/>
    </row>
    <row r="74" spans="2:11" s="1" customFormat="1" ht="7.5" customHeight="1">
      <c r="B74" s="269"/>
      <c r="C74" s="270"/>
      <c r="D74" s="270"/>
      <c r="E74" s="270"/>
      <c r="F74" s="270"/>
      <c r="G74" s="270"/>
      <c r="H74" s="270"/>
      <c r="I74" s="270"/>
      <c r="J74" s="270"/>
      <c r="K74" s="271"/>
    </row>
    <row r="75" spans="2:11" s="1" customFormat="1" ht="45" customHeight="1">
      <c r="B75" s="272"/>
      <c r="C75" s="386" t="s">
        <v>517</v>
      </c>
      <c r="D75" s="386"/>
      <c r="E75" s="386"/>
      <c r="F75" s="386"/>
      <c r="G75" s="386"/>
      <c r="H75" s="386"/>
      <c r="I75" s="386"/>
      <c r="J75" s="386"/>
      <c r="K75" s="273"/>
    </row>
    <row r="76" spans="2:11" s="1" customFormat="1" ht="17.25" customHeight="1">
      <c r="B76" s="272"/>
      <c r="C76" s="274" t="s">
        <v>518</v>
      </c>
      <c r="D76" s="274"/>
      <c r="E76" s="274"/>
      <c r="F76" s="274" t="s">
        <v>519</v>
      </c>
      <c r="G76" s="275"/>
      <c r="H76" s="274" t="s">
        <v>53</v>
      </c>
      <c r="I76" s="274" t="s">
        <v>56</v>
      </c>
      <c r="J76" s="274" t="s">
        <v>520</v>
      </c>
      <c r="K76" s="273"/>
    </row>
    <row r="77" spans="2:11" s="1" customFormat="1" ht="17.25" customHeight="1">
      <c r="B77" s="272"/>
      <c r="C77" s="276" t="s">
        <v>521</v>
      </c>
      <c r="D77" s="276"/>
      <c r="E77" s="276"/>
      <c r="F77" s="277" t="s">
        <v>522</v>
      </c>
      <c r="G77" s="278"/>
      <c r="H77" s="276"/>
      <c r="I77" s="276"/>
      <c r="J77" s="276" t="s">
        <v>523</v>
      </c>
      <c r="K77" s="273"/>
    </row>
    <row r="78" spans="2:11" s="1" customFormat="1" ht="5.25" customHeight="1">
      <c r="B78" s="272"/>
      <c r="C78" s="279"/>
      <c r="D78" s="279"/>
      <c r="E78" s="279"/>
      <c r="F78" s="279"/>
      <c r="G78" s="280"/>
      <c r="H78" s="279"/>
      <c r="I78" s="279"/>
      <c r="J78" s="279"/>
      <c r="K78" s="273"/>
    </row>
    <row r="79" spans="2:11" s="1" customFormat="1" ht="15" customHeight="1">
      <c r="B79" s="272"/>
      <c r="C79" s="261" t="s">
        <v>52</v>
      </c>
      <c r="D79" s="281"/>
      <c r="E79" s="281"/>
      <c r="F79" s="282" t="s">
        <v>524</v>
      </c>
      <c r="G79" s="283"/>
      <c r="H79" s="261" t="s">
        <v>525</v>
      </c>
      <c r="I79" s="261" t="s">
        <v>526</v>
      </c>
      <c r="J79" s="261">
        <v>20</v>
      </c>
      <c r="K79" s="273"/>
    </row>
    <row r="80" spans="2:11" s="1" customFormat="1" ht="15" customHeight="1">
      <c r="B80" s="272"/>
      <c r="C80" s="261" t="s">
        <v>527</v>
      </c>
      <c r="D80" s="261"/>
      <c r="E80" s="261"/>
      <c r="F80" s="282" t="s">
        <v>524</v>
      </c>
      <c r="G80" s="283"/>
      <c r="H80" s="261" t="s">
        <v>528</v>
      </c>
      <c r="I80" s="261" t="s">
        <v>526</v>
      </c>
      <c r="J80" s="261">
        <v>120</v>
      </c>
      <c r="K80" s="273"/>
    </row>
    <row r="81" spans="2:11" s="1" customFormat="1" ht="15" customHeight="1">
      <c r="B81" s="284"/>
      <c r="C81" s="261" t="s">
        <v>529</v>
      </c>
      <c r="D81" s="261"/>
      <c r="E81" s="261"/>
      <c r="F81" s="282" t="s">
        <v>530</v>
      </c>
      <c r="G81" s="283"/>
      <c r="H81" s="261" t="s">
        <v>531</v>
      </c>
      <c r="I81" s="261" t="s">
        <v>526</v>
      </c>
      <c r="J81" s="261">
        <v>50</v>
      </c>
      <c r="K81" s="273"/>
    </row>
    <row r="82" spans="2:11" s="1" customFormat="1" ht="15" customHeight="1">
      <c r="B82" s="284"/>
      <c r="C82" s="261" t="s">
        <v>532</v>
      </c>
      <c r="D82" s="261"/>
      <c r="E82" s="261"/>
      <c r="F82" s="282" t="s">
        <v>524</v>
      </c>
      <c r="G82" s="283"/>
      <c r="H82" s="261" t="s">
        <v>533</v>
      </c>
      <c r="I82" s="261" t="s">
        <v>534</v>
      </c>
      <c r="J82" s="261"/>
      <c r="K82" s="273"/>
    </row>
    <row r="83" spans="2:11" s="1" customFormat="1" ht="15" customHeight="1">
      <c r="B83" s="284"/>
      <c r="C83" s="285" t="s">
        <v>535</v>
      </c>
      <c r="D83" s="285"/>
      <c r="E83" s="285"/>
      <c r="F83" s="286" t="s">
        <v>530</v>
      </c>
      <c r="G83" s="285"/>
      <c r="H83" s="285" t="s">
        <v>536</v>
      </c>
      <c r="I83" s="285" t="s">
        <v>526</v>
      </c>
      <c r="J83" s="285">
        <v>15</v>
      </c>
      <c r="K83" s="273"/>
    </row>
    <row r="84" spans="2:11" s="1" customFormat="1" ht="15" customHeight="1">
      <c r="B84" s="284"/>
      <c r="C84" s="285" t="s">
        <v>537</v>
      </c>
      <c r="D84" s="285"/>
      <c r="E84" s="285"/>
      <c r="F84" s="286" t="s">
        <v>530</v>
      </c>
      <c r="G84" s="285"/>
      <c r="H84" s="285" t="s">
        <v>538</v>
      </c>
      <c r="I84" s="285" t="s">
        <v>526</v>
      </c>
      <c r="J84" s="285">
        <v>15</v>
      </c>
      <c r="K84" s="273"/>
    </row>
    <row r="85" spans="2:11" s="1" customFormat="1" ht="15" customHeight="1">
      <c r="B85" s="284"/>
      <c r="C85" s="285" t="s">
        <v>539</v>
      </c>
      <c r="D85" s="285"/>
      <c r="E85" s="285"/>
      <c r="F85" s="286" t="s">
        <v>530</v>
      </c>
      <c r="G85" s="285"/>
      <c r="H85" s="285" t="s">
        <v>540</v>
      </c>
      <c r="I85" s="285" t="s">
        <v>526</v>
      </c>
      <c r="J85" s="285">
        <v>20</v>
      </c>
      <c r="K85" s="273"/>
    </row>
    <row r="86" spans="2:11" s="1" customFormat="1" ht="15" customHeight="1">
      <c r="B86" s="284"/>
      <c r="C86" s="285" t="s">
        <v>541</v>
      </c>
      <c r="D86" s="285"/>
      <c r="E86" s="285"/>
      <c r="F86" s="286" t="s">
        <v>530</v>
      </c>
      <c r="G86" s="285"/>
      <c r="H86" s="285" t="s">
        <v>542</v>
      </c>
      <c r="I86" s="285" t="s">
        <v>526</v>
      </c>
      <c r="J86" s="285">
        <v>20</v>
      </c>
      <c r="K86" s="273"/>
    </row>
    <row r="87" spans="2:11" s="1" customFormat="1" ht="15" customHeight="1">
      <c r="B87" s="284"/>
      <c r="C87" s="261" t="s">
        <v>543</v>
      </c>
      <c r="D87" s="261"/>
      <c r="E87" s="261"/>
      <c r="F87" s="282" t="s">
        <v>530</v>
      </c>
      <c r="G87" s="283"/>
      <c r="H87" s="261" t="s">
        <v>544</v>
      </c>
      <c r="I87" s="261" t="s">
        <v>526</v>
      </c>
      <c r="J87" s="261">
        <v>50</v>
      </c>
      <c r="K87" s="273"/>
    </row>
    <row r="88" spans="2:11" s="1" customFormat="1" ht="15" customHeight="1">
      <c r="B88" s="284"/>
      <c r="C88" s="261" t="s">
        <v>545</v>
      </c>
      <c r="D88" s="261"/>
      <c r="E88" s="261"/>
      <c r="F88" s="282" t="s">
        <v>530</v>
      </c>
      <c r="G88" s="283"/>
      <c r="H88" s="261" t="s">
        <v>546</v>
      </c>
      <c r="I88" s="261" t="s">
        <v>526</v>
      </c>
      <c r="J88" s="261">
        <v>20</v>
      </c>
      <c r="K88" s="273"/>
    </row>
    <row r="89" spans="2:11" s="1" customFormat="1" ht="15" customHeight="1">
      <c r="B89" s="284"/>
      <c r="C89" s="261" t="s">
        <v>547</v>
      </c>
      <c r="D89" s="261"/>
      <c r="E89" s="261"/>
      <c r="F89" s="282" t="s">
        <v>530</v>
      </c>
      <c r="G89" s="283"/>
      <c r="H89" s="261" t="s">
        <v>548</v>
      </c>
      <c r="I89" s="261" t="s">
        <v>526</v>
      </c>
      <c r="J89" s="261">
        <v>20</v>
      </c>
      <c r="K89" s="273"/>
    </row>
    <row r="90" spans="2:11" s="1" customFormat="1" ht="15" customHeight="1">
      <c r="B90" s="284"/>
      <c r="C90" s="261" t="s">
        <v>549</v>
      </c>
      <c r="D90" s="261"/>
      <c r="E90" s="261"/>
      <c r="F90" s="282" t="s">
        <v>530</v>
      </c>
      <c r="G90" s="283"/>
      <c r="H90" s="261" t="s">
        <v>550</v>
      </c>
      <c r="I90" s="261" t="s">
        <v>526</v>
      </c>
      <c r="J90" s="261">
        <v>50</v>
      </c>
      <c r="K90" s="273"/>
    </row>
    <row r="91" spans="2:11" s="1" customFormat="1" ht="15" customHeight="1">
      <c r="B91" s="284"/>
      <c r="C91" s="261" t="s">
        <v>551</v>
      </c>
      <c r="D91" s="261"/>
      <c r="E91" s="261"/>
      <c r="F91" s="282" t="s">
        <v>530</v>
      </c>
      <c r="G91" s="283"/>
      <c r="H91" s="261" t="s">
        <v>551</v>
      </c>
      <c r="I91" s="261" t="s">
        <v>526</v>
      </c>
      <c r="J91" s="261">
        <v>50</v>
      </c>
      <c r="K91" s="273"/>
    </row>
    <row r="92" spans="2:11" s="1" customFormat="1" ht="15" customHeight="1">
      <c r="B92" s="284"/>
      <c r="C92" s="261" t="s">
        <v>552</v>
      </c>
      <c r="D92" s="261"/>
      <c r="E92" s="261"/>
      <c r="F92" s="282" t="s">
        <v>530</v>
      </c>
      <c r="G92" s="283"/>
      <c r="H92" s="261" t="s">
        <v>553</v>
      </c>
      <c r="I92" s="261" t="s">
        <v>526</v>
      </c>
      <c r="J92" s="261">
        <v>255</v>
      </c>
      <c r="K92" s="273"/>
    </row>
    <row r="93" spans="2:11" s="1" customFormat="1" ht="15" customHeight="1">
      <c r="B93" s="284"/>
      <c r="C93" s="261" t="s">
        <v>554</v>
      </c>
      <c r="D93" s="261"/>
      <c r="E93" s="261"/>
      <c r="F93" s="282" t="s">
        <v>524</v>
      </c>
      <c r="G93" s="283"/>
      <c r="H93" s="261" t="s">
        <v>555</v>
      </c>
      <c r="I93" s="261" t="s">
        <v>556</v>
      </c>
      <c r="J93" s="261"/>
      <c r="K93" s="273"/>
    </row>
    <row r="94" spans="2:11" s="1" customFormat="1" ht="15" customHeight="1">
      <c r="B94" s="284"/>
      <c r="C94" s="261" t="s">
        <v>557</v>
      </c>
      <c r="D94" s="261"/>
      <c r="E94" s="261"/>
      <c r="F94" s="282" t="s">
        <v>524</v>
      </c>
      <c r="G94" s="283"/>
      <c r="H94" s="261" t="s">
        <v>558</v>
      </c>
      <c r="I94" s="261" t="s">
        <v>559</v>
      </c>
      <c r="J94" s="261"/>
      <c r="K94" s="273"/>
    </row>
    <row r="95" spans="2:11" s="1" customFormat="1" ht="15" customHeight="1">
      <c r="B95" s="284"/>
      <c r="C95" s="261" t="s">
        <v>560</v>
      </c>
      <c r="D95" s="261"/>
      <c r="E95" s="261"/>
      <c r="F95" s="282" t="s">
        <v>524</v>
      </c>
      <c r="G95" s="283"/>
      <c r="H95" s="261" t="s">
        <v>560</v>
      </c>
      <c r="I95" s="261" t="s">
        <v>559</v>
      </c>
      <c r="J95" s="261"/>
      <c r="K95" s="273"/>
    </row>
    <row r="96" spans="2:11" s="1" customFormat="1" ht="15" customHeight="1">
      <c r="B96" s="284"/>
      <c r="C96" s="261" t="s">
        <v>37</v>
      </c>
      <c r="D96" s="261"/>
      <c r="E96" s="261"/>
      <c r="F96" s="282" t="s">
        <v>524</v>
      </c>
      <c r="G96" s="283"/>
      <c r="H96" s="261" t="s">
        <v>561</v>
      </c>
      <c r="I96" s="261" t="s">
        <v>559</v>
      </c>
      <c r="J96" s="261"/>
      <c r="K96" s="273"/>
    </row>
    <row r="97" spans="2:11" s="1" customFormat="1" ht="15" customHeight="1">
      <c r="B97" s="284"/>
      <c r="C97" s="261" t="s">
        <v>47</v>
      </c>
      <c r="D97" s="261"/>
      <c r="E97" s="261"/>
      <c r="F97" s="282" t="s">
        <v>524</v>
      </c>
      <c r="G97" s="283"/>
      <c r="H97" s="261" t="s">
        <v>562</v>
      </c>
      <c r="I97" s="261" t="s">
        <v>559</v>
      </c>
      <c r="J97" s="261"/>
      <c r="K97" s="273"/>
    </row>
    <row r="98" spans="2:11" s="1" customFormat="1" ht="15" customHeight="1">
      <c r="B98" s="287"/>
      <c r="C98" s="288"/>
      <c r="D98" s="288"/>
      <c r="E98" s="288"/>
      <c r="F98" s="288"/>
      <c r="G98" s="288"/>
      <c r="H98" s="288"/>
      <c r="I98" s="288"/>
      <c r="J98" s="288"/>
      <c r="K98" s="289"/>
    </row>
    <row r="99" spans="2:11" s="1" customFormat="1" ht="18.75" customHeight="1">
      <c r="B99" s="290"/>
      <c r="C99" s="291"/>
      <c r="D99" s="291"/>
      <c r="E99" s="291"/>
      <c r="F99" s="291"/>
      <c r="G99" s="291"/>
      <c r="H99" s="291"/>
      <c r="I99" s="291"/>
      <c r="J99" s="291"/>
      <c r="K99" s="290"/>
    </row>
    <row r="100" spans="2:11" s="1" customFormat="1" ht="18.75" customHeight="1">
      <c r="B100" s="268"/>
      <c r="C100" s="268"/>
      <c r="D100" s="268"/>
      <c r="E100" s="268"/>
      <c r="F100" s="268"/>
      <c r="G100" s="268"/>
      <c r="H100" s="268"/>
      <c r="I100" s="268"/>
      <c r="J100" s="268"/>
      <c r="K100" s="268"/>
    </row>
    <row r="101" spans="2:11" s="1" customFormat="1" ht="7.5" customHeight="1">
      <c r="B101" s="269"/>
      <c r="C101" s="270"/>
      <c r="D101" s="270"/>
      <c r="E101" s="270"/>
      <c r="F101" s="270"/>
      <c r="G101" s="270"/>
      <c r="H101" s="270"/>
      <c r="I101" s="270"/>
      <c r="J101" s="270"/>
      <c r="K101" s="271"/>
    </row>
    <row r="102" spans="2:11" s="1" customFormat="1" ht="45" customHeight="1">
      <c r="B102" s="272"/>
      <c r="C102" s="386" t="s">
        <v>563</v>
      </c>
      <c r="D102" s="386"/>
      <c r="E102" s="386"/>
      <c r="F102" s="386"/>
      <c r="G102" s="386"/>
      <c r="H102" s="386"/>
      <c r="I102" s="386"/>
      <c r="J102" s="386"/>
      <c r="K102" s="273"/>
    </row>
    <row r="103" spans="2:11" s="1" customFormat="1" ht="17.25" customHeight="1">
      <c r="B103" s="272"/>
      <c r="C103" s="274" t="s">
        <v>518</v>
      </c>
      <c r="D103" s="274"/>
      <c r="E103" s="274"/>
      <c r="F103" s="274" t="s">
        <v>519</v>
      </c>
      <c r="G103" s="275"/>
      <c r="H103" s="274" t="s">
        <v>53</v>
      </c>
      <c r="I103" s="274" t="s">
        <v>56</v>
      </c>
      <c r="J103" s="274" t="s">
        <v>520</v>
      </c>
      <c r="K103" s="273"/>
    </row>
    <row r="104" spans="2:11" s="1" customFormat="1" ht="17.25" customHeight="1">
      <c r="B104" s="272"/>
      <c r="C104" s="276" t="s">
        <v>521</v>
      </c>
      <c r="D104" s="276"/>
      <c r="E104" s="276"/>
      <c r="F104" s="277" t="s">
        <v>522</v>
      </c>
      <c r="G104" s="278"/>
      <c r="H104" s="276"/>
      <c r="I104" s="276"/>
      <c r="J104" s="276" t="s">
        <v>523</v>
      </c>
      <c r="K104" s="273"/>
    </row>
    <row r="105" spans="2:11" s="1" customFormat="1" ht="5.25" customHeight="1">
      <c r="B105" s="272"/>
      <c r="C105" s="274"/>
      <c r="D105" s="274"/>
      <c r="E105" s="274"/>
      <c r="F105" s="274"/>
      <c r="G105" s="292"/>
      <c r="H105" s="274"/>
      <c r="I105" s="274"/>
      <c r="J105" s="274"/>
      <c r="K105" s="273"/>
    </row>
    <row r="106" spans="2:11" s="1" customFormat="1" ht="15" customHeight="1">
      <c r="B106" s="272"/>
      <c r="C106" s="261" t="s">
        <v>52</v>
      </c>
      <c r="D106" s="281"/>
      <c r="E106" s="281"/>
      <c r="F106" s="282" t="s">
        <v>524</v>
      </c>
      <c r="G106" s="261"/>
      <c r="H106" s="261" t="s">
        <v>564</v>
      </c>
      <c r="I106" s="261" t="s">
        <v>526</v>
      </c>
      <c r="J106" s="261">
        <v>20</v>
      </c>
      <c r="K106" s="273"/>
    </row>
    <row r="107" spans="2:11" s="1" customFormat="1" ht="15" customHeight="1">
      <c r="B107" s="272"/>
      <c r="C107" s="261" t="s">
        <v>527</v>
      </c>
      <c r="D107" s="261"/>
      <c r="E107" s="261"/>
      <c r="F107" s="282" t="s">
        <v>524</v>
      </c>
      <c r="G107" s="261"/>
      <c r="H107" s="261" t="s">
        <v>564</v>
      </c>
      <c r="I107" s="261" t="s">
        <v>526</v>
      </c>
      <c r="J107" s="261">
        <v>120</v>
      </c>
      <c r="K107" s="273"/>
    </row>
    <row r="108" spans="2:11" s="1" customFormat="1" ht="15" customHeight="1">
      <c r="B108" s="284"/>
      <c r="C108" s="261" t="s">
        <v>529</v>
      </c>
      <c r="D108" s="261"/>
      <c r="E108" s="261"/>
      <c r="F108" s="282" t="s">
        <v>530</v>
      </c>
      <c r="G108" s="261"/>
      <c r="H108" s="261" t="s">
        <v>564</v>
      </c>
      <c r="I108" s="261" t="s">
        <v>526</v>
      </c>
      <c r="J108" s="261">
        <v>50</v>
      </c>
      <c r="K108" s="273"/>
    </row>
    <row r="109" spans="2:11" s="1" customFormat="1" ht="15" customHeight="1">
      <c r="B109" s="284"/>
      <c r="C109" s="261" t="s">
        <v>532</v>
      </c>
      <c r="D109" s="261"/>
      <c r="E109" s="261"/>
      <c r="F109" s="282" t="s">
        <v>524</v>
      </c>
      <c r="G109" s="261"/>
      <c r="H109" s="261" t="s">
        <v>564</v>
      </c>
      <c r="I109" s="261" t="s">
        <v>534</v>
      </c>
      <c r="J109" s="261"/>
      <c r="K109" s="273"/>
    </row>
    <row r="110" spans="2:11" s="1" customFormat="1" ht="15" customHeight="1">
      <c r="B110" s="284"/>
      <c r="C110" s="261" t="s">
        <v>543</v>
      </c>
      <c r="D110" s="261"/>
      <c r="E110" s="261"/>
      <c r="F110" s="282" t="s">
        <v>530</v>
      </c>
      <c r="G110" s="261"/>
      <c r="H110" s="261" t="s">
        <v>564</v>
      </c>
      <c r="I110" s="261" t="s">
        <v>526</v>
      </c>
      <c r="J110" s="261">
        <v>50</v>
      </c>
      <c r="K110" s="273"/>
    </row>
    <row r="111" spans="2:11" s="1" customFormat="1" ht="15" customHeight="1">
      <c r="B111" s="284"/>
      <c r="C111" s="261" t="s">
        <v>551</v>
      </c>
      <c r="D111" s="261"/>
      <c r="E111" s="261"/>
      <c r="F111" s="282" t="s">
        <v>530</v>
      </c>
      <c r="G111" s="261"/>
      <c r="H111" s="261" t="s">
        <v>564</v>
      </c>
      <c r="I111" s="261" t="s">
        <v>526</v>
      </c>
      <c r="J111" s="261">
        <v>50</v>
      </c>
      <c r="K111" s="273"/>
    </row>
    <row r="112" spans="2:11" s="1" customFormat="1" ht="15" customHeight="1">
      <c r="B112" s="284"/>
      <c r="C112" s="261" t="s">
        <v>549</v>
      </c>
      <c r="D112" s="261"/>
      <c r="E112" s="261"/>
      <c r="F112" s="282" t="s">
        <v>530</v>
      </c>
      <c r="G112" s="261"/>
      <c r="H112" s="261" t="s">
        <v>564</v>
      </c>
      <c r="I112" s="261" t="s">
        <v>526</v>
      </c>
      <c r="J112" s="261">
        <v>50</v>
      </c>
      <c r="K112" s="273"/>
    </row>
    <row r="113" spans="2:11" s="1" customFormat="1" ht="15" customHeight="1">
      <c r="B113" s="284"/>
      <c r="C113" s="261" t="s">
        <v>52</v>
      </c>
      <c r="D113" s="261"/>
      <c r="E113" s="261"/>
      <c r="F113" s="282" t="s">
        <v>524</v>
      </c>
      <c r="G113" s="261"/>
      <c r="H113" s="261" t="s">
        <v>565</v>
      </c>
      <c r="I113" s="261" t="s">
        <v>526</v>
      </c>
      <c r="J113" s="261">
        <v>20</v>
      </c>
      <c r="K113" s="273"/>
    </row>
    <row r="114" spans="2:11" s="1" customFormat="1" ht="15" customHeight="1">
      <c r="B114" s="284"/>
      <c r="C114" s="261" t="s">
        <v>566</v>
      </c>
      <c r="D114" s="261"/>
      <c r="E114" s="261"/>
      <c r="F114" s="282" t="s">
        <v>524</v>
      </c>
      <c r="G114" s="261"/>
      <c r="H114" s="261" t="s">
        <v>567</v>
      </c>
      <c r="I114" s="261" t="s">
        <v>526</v>
      </c>
      <c r="J114" s="261">
        <v>120</v>
      </c>
      <c r="K114" s="273"/>
    </row>
    <row r="115" spans="2:11" s="1" customFormat="1" ht="15" customHeight="1">
      <c r="B115" s="284"/>
      <c r="C115" s="261" t="s">
        <v>37</v>
      </c>
      <c r="D115" s="261"/>
      <c r="E115" s="261"/>
      <c r="F115" s="282" t="s">
        <v>524</v>
      </c>
      <c r="G115" s="261"/>
      <c r="H115" s="261" t="s">
        <v>568</v>
      </c>
      <c r="I115" s="261" t="s">
        <v>559</v>
      </c>
      <c r="J115" s="261"/>
      <c r="K115" s="273"/>
    </row>
    <row r="116" spans="2:11" s="1" customFormat="1" ht="15" customHeight="1">
      <c r="B116" s="284"/>
      <c r="C116" s="261" t="s">
        <v>47</v>
      </c>
      <c r="D116" s="261"/>
      <c r="E116" s="261"/>
      <c r="F116" s="282" t="s">
        <v>524</v>
      </c>
      <c r="G116" s="261"/>
      <c r="H116" s="261" t="s">
        <v>569</v>
      </c>
      <c r="I116" s="261" t="s">
        <v>559</v>
      </c>
      <c r="J116" s="261"/>
      <c r="K116" s="273"/>
    </row>
    <row r="117" spans="2:11" s="1" customFormat="1" ht="15" customHeight="1">
      <c r="B117" s="284"/>
      <c r="C117" s="261" t="s">
        <v>56</v>
      </c>
      <c r="D117" s="261"/>
      <c r="E117" s="261"/>
      <c r="F117" s="282" t="s">
        <v>524</v>
      </c>
      <c r="G117" s="261"/>
      <c r="H117" s="261" t="s">
        <v>570</v>
      </c>
      <c r="I117" s="261" t="s">
        <v>571</v>
      </c>
      <c r="J117" s="261"/>
      <c r="K117" s="273"/>
    </row>
    <row r="118" spans="2:11" s="1" customFormat="1" ht="15" customHeight="1">
      <c r="B118" s="287"/>
      <c r="C118" s="293"/>
      <c r="D118" s="293"/>
      <c r="E118" s="293"/>
      <c r="F118" s="293"/>
      <c r="G118" s="293"/>
      <c r="H118" s="293"/>
      <c r="I118" s="293"/>
      <c r="J118" s="293"/>
      <c r="K118" s="289"/>
    </row>
    <row r="119" spans="2:11" s="1" customFormat="1" ht="18.75" customHeight="1">
      <c r="B119" s="294"/>
      <c r="C119" s="295"/>
      <c r="D119" s="295"/>
      <c r="E119" s="295"/>
      <c r="F119" s="296"/>
      <c r="G119" s="295"/>
      <c r="H119" s="295"/>
      <c r="I119" s="295"/>
      <c r="J119" s="295"/>
      <c r="K119" s="294"/>
    </row>
    <row r="120" spans="2:11" s="1" customFormat="1" ht="18.75" customHeight="1">
      <c r="B120" s="268"/>
      <c r="C120" s="268"/>
      <c r="D120" s="268"/>
      <c r="E120" s="268"/>
      <c r="F120" s="268"/>
      <c r="G120" s="268"/>
      <c r="H120" s="268"/>
      <c r="I120" s="268"/>
      <c r="J120" s="268"/>
      <c r="K120" s="268"/>
    </row>
    <row r="121" spans="2:11" s="1" customFormat="1" ht="7.5" customHeight="1">
      <c r="B121" s="297"/>
      <c r="C121" s="298"/>
      <c r="D121" s="298"/>
      <c r="E121" s="298"/>
      <c r="F121" s="298"/>
      <c r="G121" s="298"/>
      <c r="H121" s="298"/>
      <c r="I121" s="298"/>
      <c r="J121" s="298"/>
      <c r="K121" s="299"/>
    </row>
    <row r="122" spans="2:11" s="1" customFormat="1" ht="45" customHeight="1">
      <c r="B122" s="300"/>
      <c r="C122" s="384" t="s">
        <v>572</v>
      </c>
      <c r="D122" s="384"/>
      <c r="E122" s="384"/>
      <c r="F122" s="384"/>
      <c r="G122" s="384"/>
      <c r="H122" s="384"/>
      <c r="I122" s="384"/>
      <c r="J122" s="384"/>
      <c r="K122" s="301"/>
    </row>
    <row r="123" spans="2:11" s="1" customFormat="1" ht="17.25" customHeight="1">
      <c r="B123" s="302"/>
      <c r="C123" s="274" t="s">
        <v>518</v>
      </c>
      <c r="D123" s="274"/>
      <c r="E123" s="274"/>
      <c r="F123" s="274" t="s">
        <v>519</v>
      </c>
      <c r="G123" s="275"/>
      <c r="H123" s="274" t="s">
        <v>53</v>
      </c>
      <c r="I123" s="274" t="s">
        <v>56</v>
      </c>
      <c r="J123" s="274" t="s">
        <v>520</v>
      </c>
      <c r="K123" s="303"/>
    </row>
    <row r="124" spans="2:11" s="1" customFormat="1" ht="17.25" customHeight="1">
      <c r="B124" s="302"/>
      <c r="C124" s="276" t="s">
        <v>521</v>
      </c>
      <c r="D124" s="276"/>
      <c r="E124" s="276"/>
      <c r="F124" s="277" t="s">
        <v>522</v>
      </c>
      <c r="G124" s="278"/>
      <c r="H124" s="276"/>
      <c r="I124" s="276"/>
      <c r="J124" s="276" t="s">
        <v>523</v>
      </c>
      <c r="K124" s="303"/>
    </row>
    <row r="125" spans="2:11" s="1" customFormat="1" ht="5.25" customHeight="1">
      <c r="B125" s="304"/>
      <c r="C125" s="279"/>
      <c r="D125" s="279"/>
      <c r="E125" s="279"/>
      <c r="F125" s="279"/>
      <c r="G125" s="305"/>
      <c r="H125" s="279"/>
      <c r="I125" s="279"/>
      <c r="J125" s="279"/>
      <c r="K125" s="306"/>
    </row>
    <row r="126" spans="2:11" s="1" customFormat="1" ht="15" customHeight="1">
      <c r="B126" s="304"/>
      <c r="C126" s="261" t="s">
        <v>527</v>
      </c>
      <c r="D126" s="281"/>
      <c r="E126" s="281"/>
      <c r="F126" s="282" t="s">
        <v>524</v>
      </c>
      <c r="G126" s="261"/>
      <c r="H126" s="261" t="s">
        <v>564</v>
      </c>
      <c r="I126" s="261" t="s">
        <v>526</v>
      </c>
      <c r="J126" s="261">
        <v>120</v>
      </c>
      <c r="K126" s="307"/>
    </row>
    <row r="127" spans="2:11" s="1" customFormat="1" ht="15" customHeight="1">
      <c r="B127" s="304"/>
      <c r="C127" s="261" t="s">
        <v>573</v>
      </c>
      <c r="D127" s="261"/>
      <c r="E127" s="261"/>
      <c r="F127" s="282" t="s">
        <v>524</v>
      </c>
      <c r="G127" s="261"/>
      <c r="H127" s="261" t="s">
        <v>574</v>
      </c>
      <c r="I127" s="261" t="s">
        <v>526</v>
      </c>
      <c r="J127" s="261" t="s">
        <v>575</v>
      </c>
      <c r="K127" s="307"/>
    </row>
    <row r="128" spans="2:11" s="1" customFormat="1" ht="15" customHeight="1">
      <c r="B128" s="304"/>
      <c r="C128" s="261" t="s">
        <v>472</v>
      </c>
      <c r="D128" s="261"/>
      <c r="E128" s="261"/>
      <c r="F128" s="282" t="s">
        <v>524</v>
      </c>
      <c r="G128" s="261"/>
      <c r="H128" s="261" t="s">
        <v>576</v>
      </c>
      <c r="I128" s="261" t="s">
        <v>526</v>
      </c>
      <c r="J128" s="261" t="s">
        <v>575</v>
      </c>
      <c r="K128" s="307"/>
    </row>
    <row r="129" spans="2:11" s="1" customFormat="1" ht="15" customHeight="1">
      <c r="B129" s="304"/>
      <c r="C129" s="261" t="s">
        <v>535</v>
      </c>
      <c r="D129" s="261"/>
      <c r="E129" s="261"/>
      <c r="F129" s="282" t="s">
        <v>530</v>
      </c>
      <c r="G129" s="261"/>
      <c r="H129" s="261" t="s">
        <v>536</v>
      </c>
      <c r="I129" s="261" t="s">
        <v>526</v>
      </c>
      <c r="J129" s="261">
        <v>15</v>
      </c>
      <c r="K129" s="307"/>
    </row>
    <row r="130" spans="2:11" s="1" customFormat="1" ht="15" customHeight="1">
      <c r="B130" s="304"/>
      <c r="C130" s="285" t="s">
        <v>537</v>
      </c>
      <c r="D130" s="285"/>
      <c r="E130" s="285"/>
      <c r="F130" s="286" t="s">
        <v>530</v>
      </c>
      <c r="G130" s="285"/>
      <c r="H130" s="285" t="s">
        <v>538</v>
      </c>
      <c r="I130" s="285" t="s">
        <v>526</v>
      </c>
      <c r="J130" s="285">
        <v>15</v>
      </c>
      <c r="K130" s="307"/>
    </row>
    <row r="131" spans="2:11" s="1" customFormat="1" ht="15" customHeight="1">
      <c r="B131" s="304"/>
      <c r="C131" s="285" t="s">
        <v>539</v>
      </c>
      <c r="D131" s="285"/>
      <c r="E131" s="285"/>
      <c r="F131" s="286" t="s">
        <v>530</v>
      </c>
      <c r="G131" s="285"/>
      <c r="H131" s="285" t="s">
        <v>540</v>
      </c>
      <c r="I131" s="285" t="s">
        <v>526</v>
      </c>
      <c r="J131" s="285">
        <v>20</v>
      </c>
      <c r="K131" s="307"/>
    </row>
    <row r="132" spans="2:11" s="1" customFormat="1" ht="15" customHeight="1">
      <c r="B132" s="304"/>
      <c r="C132" s="285" t="s">
        <v>541</v>
      </c>
      <c r="D132" s="285"/>
      <c r="E132" s="285"/>
      <c r="F132" s="286" t="s">
        <v>530</v>
      </c>
      <c r="G132" s="285"/>
      <c r="H132" s="285" t="s">
        <v>542</v>
      </c>
      <c r="I132" s="285" t="s">
        <v>526</v>
      </c>
      <c r="J132" s="285">
        <v>20</v>
      </c>
      <c r="K132" s="307"/>
    </row>
    <row r="133" spans="2:11" s="1" customFormat="1" ht="15" customHeight="1">
      <c r="B133" s="304"/>
      <c r="C133" s="261" t="s">
        <v>529</v>
      </c>
      <c r="D133" s="261"/>
      <c r="E133" s="261"/>
      <c r="F133" s="282" t="s">
        <v>530</v>
      </c>
      <c r="G133" s="261"/>
      <c r="H133" s="261" t="s">
        <v>564</v>
      </c>
      <c r="I133" s="261" t="s">
        <v>526</v>
      </c>
      <c r="J133" s="261">
        <v>50</v>
      </c>
      <c r="K133" s="307"/>
    </row>
    <row r="134" spans="2:11" s="1" customFormat="1" ht="15" customHeight="1">
      <c r="B134" s="304"/>
      <c r="C134" s="261" t="s">
        <v>543</v>
      </c>
      <c r="D134" s="261"/>
      <c r="E134" s="261"/>
      <c r="F134" s="282" t="s">
        <v>530</v>
      </c>
      <c r="G134" s="261"/>
      <c r="H134" s="261" t="s">
        <v>564</v>
      </c>
      <c r="I134" s="261" t="s">
        <v>526</v>
      </c>
      <c r="J134" s="261">
        <v>50</v>
      </c>
      <c r="K134" s="307"/>
    </row>
    <row r="135" spans="2:11" s="1" customFormat="1" ht="15" customHeight="1">
      <c r="B135" s="304"/>
      <c r="C135" s="261" t="s">
        <v>549</v>
      </c>
      <c r="D135" s="261"/>
      <c r="E135" s="261"/>
      <c r="F135" s="282" t="s">
        <v>530</v>
      </c>
      <c r="G135" s="261"/>
      <c r="H135" s="261" t="s">
        <v>564</v>
      </c>
      <c r="I135" s="261" t="s">
        <v>526</v>
      </c>
      <c r="J135" s="261">
        <v>50</v>
      </c>
      <c r="K135" s="307"/>
    </row>
    <row r="136" spans="2:11" s="1" customFormat="1" ht="15" customHeight="1">
      <c r="B136" s="304"/>
      <c r="C136" s="261" t="s">
        <v>551</v>
      </c>
      <c r="D136" s="261"/>
      <c r="E136" s="261"/>
      <c r="F136" s="282" t="s">
        <v>530</v>
      </c>
      <c r="G136" s="261"/>
      <c r="H136" s="261" t="s">
        <v>564</v>
      </c>
      <c r="I136" s="261" t="s">
        <v>526</v>
      </c>
      <c r="J136" s="261">
        <v>50</v>
      </c>
      <c r="K136" s="307"/>
    </row>
    <row r="137" spans="2:11" s="1" customFormat="1" ht="15" customHeight="1">
      <c r="B137" s="304"/>
      <c r="C137" s="261" t="s">
        <v>552</v>
      </c>
      <c r="D137" s="261"/>
      <c r="E137" s="261"/>
      <c r="F137" s="282" t="s">
        <v>530</v>
      </c>
      <c r="G137" s="261"/>
      <c r="H137" s="261" t="s">
        <v>577</v>
      </c>
      <c r="I137" s="261" t="s">
        <v>526</v>
      </c>
      <c r="J137" s="261">
        <v>255</v>
      </c>
      <c r="K137" s="307"/>
    </row>
    <row r="138" spans="2:11" s="1" customFormat="1" ht="15" customHeight="1">
      <c r="B138" s="304"/>
      <c r="C138" s="261" t="s">
        <v>554</v>
      </c>
      <c r="D138" s="261"/>
      <c r="E138" s="261"/>
      <c r="F138" s="282" t="s">
        <v>524</v>
      </c>
      <c r="G138" s="261"/>
      <c r="H138" s="261" t="s">
        <v>578</v>
      </c>
      <c r="I138" s="261" t="s">
        <v>556</v>
      </c>
      <c r="J138" s="261"/>
      <c r="K138" s="307"/>
    </row>
    <row r="139" spans="2:11" s="1" customFormat="1" ht="15" customHeight="1">
      <c r="B139" s="304"/>
      <c r="C139" s="261" t="s">
        <v>557</v>
      </c>
      <c r="D139" s="261"/>
      <c r="E139" s="261"/>
      <c r="F139" s="282" t="s">
        <v>524</v>
      </c>
      <c r="G139" s="261"/>
      <c r="H139" s="261" t="s">
        <v>579</v>
      </c>
      <c r="I139" s="261" t="s">
        <v>559</v>
      </c>
      <c r="J139" s="261"/>
      <c r="K139" s="307"/>
    </row>
    <row r="140" spans="2:11" s="1" customFormat="1" ht="15" customHeight="1">
      <c r="B140" s="304"/>
      <c r="C140" s="261" t="s">
        <v>560</v>
      </c>
      <c r="D140" s="261"/>
      <c r="E140" s="261"/>
      <c r="F140" s="282" t="s">
        <v>524</v>
      </c>
      <c r="G140" s="261"/>
      <c r="H140" s="261" t="s">
        <v>560</v>
      </c>
      <c r="I140" s="261" t="s">
        <v>559</v>
      </c>
      <c r="J140" s="261"/>
      <c r="K140" s="307"/>
    </row>
    <row r="141" spans="2:11" s="1" customFormat="1" ht="15" customHeight="1">
      <c r="B141" s="304"/>
      <c r="C141" s="261" t="s">
        <v>37</v>
      </c>
      <c r="D141" s="261"/>
      <c r="E141" s="261"/>
      <c r="F141" s="282" t="s">
        <v>524</v>
      </c>
      <c r="G141" s="261"/>
      <c r="H141" s="261" t="s">
        <v>580</v>
      </c>
      <c r="I141" s="261" t="s">
        <v>559</v>
      </c>
      <c r="J141" s="261"/>
      <c r="K141" s="307"/>
    </row>
    <row r="142" spans="2:11" s="1" customFormat="1" ht="15" customHeight="1">
      <c r="B142" s="304"/>
      <c r="C142" s="261" t="s">
        <v>581</v>
      </c>
      <c r="D142" s="261"/>
      <c r="E142" s="261"/>
      <c r="F142" s="282" t="s">
        <v>524</v>
      </c>
      <c r="G142" s="261"/>
      <c r="H142" s="261" t="s">
        <v>582</v>
      </c>
      <c r="I142" s="261" t="s">
        <v>559</v>
      </c>
      <c r="J142" s="261"/>
      <c r="K142" s="307"/>
    </row>
    <row r="143" spans="2:11" s="1" customFormat="1" ht="15" customHeight="1">
      <c r="B143" s="308"/>
      <c r="C143" s="309"/>
      <c r="D143" s="309"/>
      <c r="E143" s="309"/>
      <c r="F143" s="309"/>
      <c r="G143" s="309"/>
      <c r="H143" s="309"/>
      <c r="I143" s="309"/>
      <c r="J143" s="309"/>
      <c r="K143" s="310"/>
    </row>
    <row r="144" spans="2:11" s="1" customFormat="1" ht="18.75" customHeight="1">
      <c r="B144" s="295"/>
      <c r="C144" s="295"/>
      <c r="D144" s="295"/>
      <c r="E144" s="295"/>
      <c r="F144" s="296"/>
      <c r="G144" s="295"/>
      <c r="H144" s="295"/>
      <c r="I144" s="295"/>
      <c r="J144" s="295"/>
      <c r="K144" s="295"/>
    </row>
    <row r="145" spans="2:11" s="1" customFormat="1" ht="18.75" customHeight="1">
      <c r="B145" s="268"/>
      <c r="C145" s="268"/>
      <c r="D145" s="268"/>
      <c r="E145" s="268"/>
      <c r="F145" s="268"/>
      <c r="G145" s="268"/>
      <c r="H145" s="268"/>
      <c r="I145" s="268"/>
      <c r="J145" s="268"/>
      <c r="K145" s="268"/>
    </row>
    <row r="146" spans="2:11" s="1" customFormat="1" ht="7.5" customHeight="1">
      <c r="B146" s="269"/>
      <c r="C146" s="270"/>
      <c r="D146" s="270"/>
      <c r="E146" s="270"/>
      <c r="F146" s="270"/>
      <c r="G146" s="270"/>
      <c r="H146" s="270"/>
      <c r="I146" s="270"/>
      <c r="J146" s="270"/>
      <c r="K146" s="271"/>
    </row>
    <row r="147" spans="2:11" s="1" customFormat="1" ht="45" customHeight="1">
      <c r="B147" s="272"/>
      <c r="C147" s="386" t="s">
        <v>583</v>
      </c>
      <c r="D147" s="386"/>
      <c r="E147" s="386"/>
      <c r="F147" s="386"/>
      <c r="G147" s="386"/>
      <c r="H147" s="386"/>
      <c r="I147" s="386"/>
      <c r="J147" s="386"/>
      <c r="K147" s="273"/>
    </row>
    <row r="148" spans="2:11" s="1" customFormat="1" ht="17.25" customHeight="1">
      <c r="B148" s="272"/>
      <c r="C148" s="274" t="s">
        <v>518</v>
      </c>
      <c r="D148" s="274"/>
      <c r="E148" s="274"/>
      <c r="F148" s="274" t="s">
        <v>519</v>
      </c>
      <c r="G148" s="275"/>
      <c r="H148" s="274" t="s">
        <v>53</v>
      </c>
      <c r="I148" s="274" t="s">
        <v>56</v>
      </c>
      <c r="J148" s="274" t="s">
        <v>520</v>
      </c>
      <c r="K148" s="273"/>
    </row>
    <row r="149" spans="2:11" s="1" customFormat="1" ht="17.25" customHeight="1">
      <c r="B149" s="272"/>
      <c r="C149" s="276" t="s">
        <v>521</v>
      </c>
      <c r="D149" s="276"/>
      <c r="E149" s="276"/>
      <c r="F149" s="277" t="s">
        <v>522</v>
      </c>
      <c r="G149" s="278"/>
      <c r="H149" s="276"/>
      <c r="I149" s="276"/>
      <c r="J149" s="276" t="s">
        <v>523</v>
      </c>
      <c r="K149" s="273"/>
    </row>
    <row r="150" spans="2:11" s="1" customFormat="1" ht="5.25" customHeight="1">
      <c r="B150" s="284"/>
      <c r="C150" s="279"/>
      <c r="D150" s="279"/>
      <c r="E150" s="279"/>
      <c r="F150" s="279"/>
      <c r="G150" s="280"/>
      <c r="H150" s="279"/>
      <c r="I150" s="279"/>
      <c r="J150" s="279"/>
      <c r="K150" s="307"/>
    </row>
    <row r="151" spans="2:11" s="1" customFormat="1" ht="15" customHeight="1">
      <c r="B151" s="284"/>
      <c r="C151" s="311" t="s">
        <v>527</v>
      </c>
      <c r="D151" s="261"/>
      <c r="E151" s="261"/>
      <c r="F151" s="312" t="s">
        <v>524</v>
      </c>
      <c r="G151" s="261"/>
      <c r="H151" s="311" t="s">
        <v>564</v>
      </c>
      <c r="I151" s="311" t="s">
        <v>526</v>
      </c>
      <c r="J151" s="311">
        <v>120</v>
      </c>
      <c r="K151" s="307"/>
    </row>
    <row r="152" spans="2:11" s="1" customFormat="1" ht="15" customHeight="1">
      <c r="B152" s="284"/>
      <c r="C152" s="311" t="s">
        <v>573</v>
      </c>
      <c r="D152" s="261"/>
      <c r="E152" s="261"/>
      <c r="F152" s="312" t="s">
        <v>524</v>
      </c>
      <c r="G152" s="261"/>
      <c r="H152" s="311" t="s">
        <v>584</v>
      </c>
      <c r="I152" s="311" t="s">
        <v>526</v>
      </c>
      <c r="J152" s="311" t="s">
        <v>575</v>
      </c>
      <c r="K152" s="307"/>
    </row>
    <row r="153" spans="2:11" s="1" customFormat="1" ht="15" customHeight="1">
      <c r="B153" s="284"/>
      <c r="C153" s="311" t="s">
        <v>472</v>
      </c>
      <c r="D153" s="261"/>
      <c r="E153" s="261"/>
      <c r="F153" s="312" t="s">
        <v>524</v>
      </c>
      <c r="G153" s="261"/>
      <c r="H153" s="311" t="s">
        <v>585</v>
      </c>
      <c r="I153" s="311" t="s">
        <v>526</v>
      </c>
      <c r="J153" s="311" t="s">
        <v>575</v>
      </c>
      <c r="K153" s="307"/>
    </row>
    <row r="154" spans="2:11" s="1" customFormat="1" ht="15" customHeight="1">
      <c r="B154" s="284"/>
      <c r="C154" s="311" t="s">
        <v>529</v>
      </c>
      <c r="D154" s="261"/>
      <c r="E154" s="261"/>
      <c r="F154" s="312" t="s">
        <v>530</v>
      </c>
      <c r="G154" s="261"/>
      <c r="H154" s="311" t="s">
        <v>564</v>
      </c>
      <c r="I154" s="311" t="s">
        <v>526</v>
      </c>
      <c r="J154" s="311">
        <v>50</v>
      </c>
      <c r="K154" s="307"/>
    </row>
    <row r="155" spans="2:11" s="1" customFormat="1" ht="15" customHeight="1">
      <c r="B155" s="284"/>
      <c r="C155" s="311" t="s">
        <v>532</v>
      </c>
      <c r="D155" s="261"/>
      <c r="E155" s="261"/>
      <c r="F155" s="312" t="s">
        <v>524</v>
      </c>
      <c r="G155" s="261"/>
      <c r="H155" s="311" t="s">
        <v>564</v>
      </c>
      <c r="I155" s="311" t="s">
        <v>534</v>
      </c>
      <c r="J155" s="311"/>
      <c r="K155" s="307"/>
    </row>
    <row r="156" spans="2:11" s="1" customFormat="1" ht="15" customHeight="1">
      <c r="B156" s="284"/>
      <c r="C156" s="311" t="s">
        <v>543</v>
      </c>
      <c r="D156" s="261"/>
      <c r="E156" s="261"/>
      <c r="F156" s="312" t="s">
        <v>530</v>
      </c>
      <c r="G156" s="261"/>
      <c r="H156" s="311" t="s">
        <v>564</v>
      </c>
      <c r="I156" s="311" t="s">
        <v>526</v>
      </c>
      <c r="J156" s="311">
        <v>50</v>
      </c>
      <c r="K156" s="307"/>
    </row>
    <row r="157" spans="2:11" s="1" customFormat="1" ht="15" customHeight="1">
      <c r="B157" s="284"/>
      <c r="C157" s="311" t="s">
        <v>551</v>
      </c>
      <c r="D157" s="261"/>
      <c r="E157" s="261"/>
      <c r="F157" s="312" t="s">
        <v>530</v>
      </c>
      <c r="G157" s="261"/>
      <c r="H157" s="311" t="s">
        <v>564</v>
      </c>
      <c r="I157" s="311" t="s">
        <v>526</v>
      </c>
      <c r="J157" s="311">
        <v>50</v>
      </c>
      <c r="K157" s="307"/>
    </row>
    <row r="158" spans="2:11" s="1" customFormat="1" ht="15" customHeight="1">
      <c r="B158" s="284"/>
      <c r="C158" s="311" t="s">
        <v>549</v>
      </c>
      <c r="D158" s="261"/>
      <c r="E158" s="261"/>
      <c r="F158" s="312" t="s">
        <v>530</v>
      </c>
      <c r="G158" s="261"/>
      <c r="H158" s="311" t="s">
        <v>564</v>
      </c>
      <c r="I158" s="311" t="s">
        <v>526</v>
      </c>
      <c r="J158" s="311">
        <v>50</v>
      </c>
      <c r="K158" s="307"/>
    </row>
    <row r="159" spans="2:11" s="1" customFormat="1" ht="15" customHeight="1">
      <c r="B159" s="284"/>
      <c r="C159" s="311" t="s">
        <v>81</v>
      </c>
      <c r="D159" s="261"/>
      <c r="E159" s="261"/>
      <c r="F159" s="312" t="s">
        <v>524</v>
      </c>
      <c r="G159" s="261"/>
      <c r="H159" s="311" t="s">
        <v>586</v>
      </c>
      <c r="I159" s="311" t="s">
        <v>526</v>
      </c>
      <c r="J159" s="311" t="s">
        <v>587</v>
      </c>
      <c r="K159" s="307"/>
    </row>
    <row r="160" spans="2:11" s="1" customFormat="1" ht="15" customHeight="1">
      <c r="B160" s="284"/>
      <c r="C160" s="311" t="s">
        <v>588</v>
      </c>
      <c r="D160" s="261"/>
      <c r="E160" s="261"/>
      <c r="F160" s="312" t="s">
        <v>524</v>
      </c>
      <c r="G160" s="261"/>
      <c r="H160" s="311" t="s">
        <v>589</v>
      </c>
      <c r="I160" s="311" t="s">
        <v>559</v>
      </c>
      <c r="J160" s="311"/>
      <c r="K160" s="307"/>
    </row>
    <row r="161" spans="2:11" s="1" customFormat="1" ht="15" customHeight="1">
      <c r="B161" s="313"/>
      <c r="C161" s="293"/>
      <c r="D161" s="293"/>
      <c r="E161" s="293"/>
      <c r="F161" s="293"/>
      <c r="G161" s="293"/>
      <c r="H161" s="293"/>
      <c r="I161" s="293"/>
      <c r="J161" s="293"/>
      <c r="K161" s="314"/>
    </row>
    <row r="162" spans="2:11" s="1" customFormat="1" ht="18.75" customHeight="1">
      <c r="B162" s="295"/>
      <c r="C162" s="305"/>
      <c r="D162" s="305"/>
      <c r="E162" s="305"/>
      <c r="F162" s="315"/>
      <c r="G162" s="305"/>
      <c r="H162" s="305"/>
      <c r="I162" s="305"/>
      <c r="J162" s="305"/>
      <c r="K162" s="295"/>
    </row>
    <row r="163" spans="2:11" s="1" customFormat="1" ht="18.75" customHeight="1">
      <c r="B163" s="268"/>
      <c r="C163" s="268"/>
      <c r="D163" s="268"/>
      <c r="E163" s="268"/>
      <c r="F163" s="268"/>
      <c r="G163" s="268"/>
      <c r="H163" s="268"/>
      <c r="I163" s="268"/>
      <c r="J163" s="268"/>
      <c r="K163" s="268"/>
    </row>
    <row r="164" spans="2:11" s="1" customFormat="1" ht="7.5" customHeight="1">
      <c r="B164" s="250"/>
      <c r="C164" s="251"/>
      <c r="D164" s="251"/>
      <c r="E164" s="251"/>
      <c r="F164" s="251"/>
      <c r="G164" s="251"/>
      <c r="H164" s="251"/>
      <c r="I164" s="251"/>
      <c r="J164" s="251"/>
      <c r="K164" s="252"/>
    </row>
    <row r="165" spans="2:11" s="1" customFormat="1" ht="45" customHeight="1">
      <c r="B165" s="253"/>
      <c r="C165" s="384" t="s">
        <v>590</v>
      </c>
      <c r="D165" s="384"/>
      <c r="E165" s="384"/>
      <c r="F165" s="384"/>
      <c r="G165" s="384"/>
      <c r="H165" s="384"/>
      <c r="I165" s="384"/>
      <c r="J165" s="384"/>
      <c r="K165" s="254"/>
    </row>
    <row r="166" spans="2:11" s="1" customFormat="1" ht="17.25" customHeight="1">
      <c r="B166" s="253"/>
      <c r="C166" s="274" t="s">
        <v>518</v>
      </c>
      <c r="D166" s="274"/>
      <c r="E166" s="274"/>
      <c r="F166" s="274" t="s">
        <v>519</v>
      </c>
      <c r="G166" s="316"/>
      <c r="H166" s="317" t="s">
        <v>53</v>
      </c>
      <c r="I166" s="317" t="s">
        <v>56</v>
      </c>
      <c r="J166" s="274" t="s">
        <v>520</v>
      </c>
      <c r="K166" s="254"/>
    </row>
    <row r="167" spans="2:11" s="1" customFormat="1" ht="17.25" customHeight="1">
      <c r="B167" s="255"/>
      <c r="C167" s="276" t="s">
        <v>521</v>
      </c>
      <c r="D167" s="276"/>
      <c r="E167" s="276"/>
      <c r="F167" s="277" t="s">
        <v>522</v>
      </c>
      <c r="G167" s="318"/>
      <c r="H167" s="319"/>
      <c r="I167" s="319"/>
      <c r="J167" s="276" t="s">
        <v>523</v>
      </c>
      <c r="K167" s="256"/>
    </row>
    <row r="168" spans="2:11" s="1" customFormat="1" ht="5.25" customHeight="1">
      <c r="B168" s="284"/>
      <c r="C168" s="279"/>
      <c r="D168" s="279"/>
      <c r="E168" s="279"/>
      <c r="F168" s="279"/>
      <c r="G168" s="280"/>
      <c r="H168" s="279"/>
      <c r="I168" s="279"/>
      <c r="J168" s="279"/>
      <c r="K168" s="307"/>
    </row>
    <row r="169" spans="2:11" s="1" customFormat="1" ht="15" customHeight="1">
      <c r="B169" s="284"/>
      <c r="C169" s="261" t="s">
        <v>527</v>
      </c>
      <c r="D169" s="261"/>
      <c r="E169" s="261"/>
      <c r="F169" s="282" t="s">
        <v>524</v>
      </c>
      <c r="G169" s="261"/>
      <c r="H169" s="261" t="s">
        <v>564</v>
      </c>
      <c r="I169" s="261" t="s">
        <v>526</v>
      </c>
      <c r="J169" s="261">
        <v>120</v>
      </c>
      <c r="K169" s="307"/>
    </row>
    <row r="170" spans="2:11" s="1" customFormat="1" ht="15" customHeight="1">
      <c r="B170" s="284"/>
      <c r="C170" s="261" t="s">
        <v>573</v>
      </c>
      <c r="D170" s="261"/>
      <c r="E170" s="261"/>
      <c r="F170" s="282" t="s">
        <v>524</v>
      </c>
      <c r="G170" s="261"/>
      <c r="H170" s="261" t="s">
        <v>574</v>
      </c>
      <c r="I170" s="261" t="s">
        <v>526</v>
      </c>
      <c r="J170" s="261" t="s">
        <v>575</v>
      </c>
      <c r="K170" s="307"/>
    </row>
    <row r="171" spans="2:11" s="1" customFormat="1" ht="15" customHeight="1">
      <c r="B171" s="284"/>
      <c r="C171" s="261" t="s">
        <v>472</v>
      </c>
      <c r="D171" s="261"/>
      <c r="E171" s="261"/>
      <c r="F171" s="282" t="s">
        <v>524</v>
      </c>
      <c r="G171" s="261"/>
      <c r="H171" s="261" t="s">
        <v>591</v>
      </c>
      <c r="I171" s="261" t="s">
        <v>526</v>
      </c>
      <c r="J171" s="261" t="s">
        <v>575</v>
      </c>
      <c r="K171" s="307"/>
    </row>
    <row r="172" spans="2:11" s="1" customFormat="1" ht="15" customHeight="1">
      <c r="B172" s="284"/>
      <c r="C172" s="261" t="s">
        <v>529</v>
      </c>
      <c r="D172" s="261"/>
      <c r="E172" s="261"/>
      <c r="F172" s="282" t="s">
        <v>530</v>
      </c>
      <c r="G172" s="261"/>
      <c r="H172" s="261" t="s">
        <v>591</v>
      </c>
      <c r="I172" s="261" t="s">
        <v>526</v>
      </c>
      <c r="J172" s="261">
        <v>50</v>
      </c>
      <c r="K172" s="307"/>
    </row>
    <row r="173" spans="2:11" s="1" customFormat="1" ht="15" customHeight="1">
      <c r="B173" s="284"/>
      <c r="C173" s="261" t="s">
        <v>532</v>
      </c>
      <c r="D173" s="261"/>
      <c r="E173" s="261"/>
      <c r="F173" s="282" t="s">
        <v>524</v>
      </c>
      <c r="G173" s="261"/>
      <c r="H173" s="261" t="s">
        <v>591</v>
      </c>
      <c r="I173" s="261" t="s">
        <v>534</v>
      </c>
      <c r="J173" s="261"/>
      <c r="K173" s="307"/>
    </row>
    <row r="174" spans="2:11" s="1" customFormat="1" ht="15" customHeight="1">
      <c r="B174" s="284"/>
      <c r="C174" s="261" t="s">
        <v>543</v>
      </c>
      <c r="D174" s="261"/>
      <c r="E174" s="261"/>
      <c r="F174" s="282" t="s">
        <v>530</v>
      </c>
      <c r="G174" s="261"/>
      <c r="H174" s="261" t="s">
        <v>591</v>
      </c>
      <c r="I174" s="261" t="s">
        <v>526</v>
      </c>
      <c r="J174" s="261">
        <v>50</v>
      </c>
      <c r="K174" s="307"/>
    </row>
    <row r="175" spans="2:11" s="1" customFormat="1" ht="15" customHeight="1">
      <c r="B175" s="284"/>
      <c r="C175" s="261" t="s">
        <v>551</v>
      </c>
      <c r="D175" s="261"/>
      <c r="E175" s="261"/>
      <c r="F175" s="282" t="s">
        <v>530</v>
      </c>
      <c r="G175" s="261"/>
      <c r="H175" s="261" t="s">
        <v>591</v>
      </c>
      <c r="I175" s="261" t="s">
        <v>526</v>
      </c>
      <c r="J175" s="261">
        <v>50</v>
      </c>
      <c r="K175" s="307"/>
    </row>
    <row r="176" spans="2:11" s="1" customFormat="1" ht="15" customHeight="1">
      <c r="B176" s="284"/>
      <c r="C176" s="261" t="s">
        <v>549</v>
      </c>
      <c r="D176" s="261"/>
      <c r="E176" s="261"/>
      <c r="F176" s="282" t="s">
        <v>530</v>
      </c>
      <c r="G176" s="261"/>
      <c r="H176" s="261" t="s">
        <v>591</v>
      </c>
      <c r="I176" s="261" t="s">
        <v>526</v>
      </c>
      <c r="J176" s="261">
        <v>50</v>
      </c>
      <c r="K176" s="307"/>
    </row>
    <row r="177" spans="2:11" s="1" customFormat="1" ht="15" customHeight="1">
      <c r="B177" s="284"/>
      <c r="C177" s="261" t="s">
        <v>98</v>
      </c>
      <c r="D177" s="261"/>
      <c r="E177" s="261"/>
      <c r="F177" s="282" t="s">
        <v>524</v>
      </c>
      <c r="G177" s="261"/>
      <c r="H177" s="261" t="s">
        <v>592</v>
      </c>
      <c r="I177" s="261" t="s">
        <v>593</v>
      </c>
      <c r="J177" s="261"/>
      <c r="K177" s="307"/>
    </row>
    <row r="178" spans="2:11" s="1" customFormat="1" ht="15" customHeight="1">
      <c r="B178" s="284"/>
      <c r="C178" s="261" t="s">
        <v>56</v>
      </c>
      <c r="D178" s="261"/>
      <c r="E178" s="261"/>
      <c r="F178" s="282" t="s">
        <v>524</v>
      </c>
      <c r="G178" s="261"/>
      <c r="H178" s="261" t="s">
        <v>594</v>
      </c>
      <c r="I178" s="261" t="s">
        <v>595</v>
      </c>
      <c r="J178" s="261">
        <v>1</v>
      </c>
      <c r="K178" s="307"/>
    </row>
    <row r="179" spans="2:11" s="1" customFormat="1" ht="15" customHeight="1">
      <c r="B179" s="284"/>
      <c r="C179" s="261" t="s">
        <v>52</v>
      </c>
      <c r="D179" s="261"/>
      <c r="E179" s="261"/>
      <c r="F179" s="282" t="s">
        <v>524</v>
      </c>
      <c r="G179" s="261"/>
      <c r="H179" s="261" t="s">
        <v>596</v>
      </c>
      <c r="I179" s="261" t="s">
        <v>526</v>
      </c>
      <c r="J179" s="261">
        <v>20</v>
      </c>
      <c r="K179" s="307"/>
    </row>
    <row r="180" spans="2:11" s="1" customFormat="1" ht="15" customHeight="1">
      <c r="B180" s="284"/>
      <c r="C180" s="261" t="s">
        <v>53</v>
      </c>
      <c r="D180" s="261"/>
      <c r="E180" s="261"/>
      <c r="F180" s="282" t="s">
        <v>524</v>
      </c>
      <c r="G180" s="261"/>
      <c r="H180" s="261" t="s">
        <v>597</v>
      </c>
      <c r="I180" s="261" t="s">
        <v>526</v>
      </c>
      <c r="J180" s="261">
        <v>255</v>
      </c>
      <c r="K180" s="307"/>
    </row>
    <row r="181" spans="2:11" s="1" customFormat="1" ht="15" customHeight="1">
      <c r="B181" s="284"/>
      <c r="C181" s="261" t="s">
        <v>99</v>
      </c>
      <c r="D181" s="261"/>
      <c r="E181" s="261"/>
      <c r="F181" s="282" t="s">
        <v>524</v>
      </c>
      <c r="G181" s="261"/>
      <c r="H181" s="261" t="s">
        <v>488</v>
      </c>
      <c r="I181" s="261" t="s">
        <v>526</v>
      </c>
      <c r="J181" s="261">
        <v>10</v>
      </c>
      <c r="K181" s="307"/>
    </row>
    <row r="182" spans="2:11" s="1" customFormat="1" ht="15" customHeight="1">
      <c r="B182" s="284"/>
      <c r="C182" s="261" t="s">
        <v>100</v>
      </c>
      <c r="D182" s="261"/>
      <c r="E182" s="261"/>
      <c r="F182" s="282" t="s">
        <v>524</v>
      </c>
      <c r="G182" s="261"/>
      <c r="H182" s="261" t="s">
        <v>598</v>
      </c>
      <c r="I182" s="261" t="s">
        <v>559</v>
      </c>
      <c r="J182" s="261"/>
      <c r="K182" s="307"/>
    </row>
    <row r="183" spans="2:11" s="1" customFormat="1" ht="15" customHeight="1">
      <c r="B183" s="284"/>
      <c r="C183" s="261" t="s">
        <v>599</v>
      </c>
      <c r="D183" s="261"/>
      <c r="E183" s="261"/>
      <c r="F183" s="282" t="s">
        <v>524</v>
      </c>
      <c r="G183" s="261"/>
      <c r="H183" s="261" t="s">
        <v>600</v>
      </c>
      <c r="I183" s="261" t="s">
        <v>559</v>
      </c>
      <c r="J183" s="261"/>
      <c r="K183" s="307"/>
    </row>
    <row r="184" spans="2:11" s="1" customFormat="1" ht="15" customHeight="1">
      <c r="B184" s="284"/>
      <c r="C184" s="261" t="s">
        <v>588</v>
      </c>
      <c r="D184" s="261"/>
      <c r="E184" s="261"/>
      <c r="F184" s="282" t="s">
        <v>524</v>
      </c>
      <c r="G184" s="261"/>
      <c r="H184" s="261" t="s">
        <v>601</v>
      </c>
      <c r="I184" s="261" t="s">
        <v>559</v>
      </c>
      <c r="J184" s="261"/>
      <c r="K184" s="307"/>
    </row>
    <row r="185" spans="2:11" s="1" customFormat="1" ht="15" customHeight="1">
      <c r="B185" s="284"/>
      <c r="C185" s="261" t="s">
        <v>102</v>
      </c>
      <c r="D185" s="261"/>
      <c r="E185" s="261"/>
      <c r="F185" s="282" t="s">
        <v>530</v>
      </c>
      <c r="G185" s="261"/>
      <c r="H185" s="261" t="s">
        <v>602</v>
      </c>
      <c r="I185" s="261" t="s">
        <v>526</v>
      </c>
      <c r="J185" s="261">
        <v>50</v>
      </c>
      <c r="K185" s="307"/>
    </row>
    <row r="186" spans="2:11" s="1" customFormat="1" ht="15" customHeight="1">
      <c r="B186" s="284"/>
      <c r="C186" s="261" t="s">
        <v>603</v>
      </c>
      <c r="D186" s="261"/>
      <c r="E186" s="261"/>
      <c r="F186" s="282" t="s">
        <v>530</v>
      </c>
      <c r="G186" s="261"/>
      <c r="H186" s="261" t="s">
        <v>604</v>
      </c>
      <c r="I186" s="261" t="s">
        <v>605</v>
      </c>
      <c r="J186" s="261"/>
      <c r="K186" s="307"/>
    </row>
    <row r="187" spans="2:11" s="1" customFormat="1" ht="15" customHeight="1">
      <c r="B187" s="284"/>
      <c r="C187" s="261" t="s">
        <v>606</v>
      </c>
      <c r="D187" s="261"/>
      <c r="E187" s="261"/>
      <c r="F187" s="282" t="s">
        <v>530</v>
      </c>
      <c r="G187" s="261"/>
      <c r="H187" s="261" t="s">
        <v>607</v>
      </c>
      <c r="I187" s="261" t="s">
        <v>605</v>
      </c>
      <c r="J187" s="261"/>
      <c r="K187" s="307"/>
    </row>
    <row r="188" spans="2:11" s="1" customFormat="1" ht="15" customHeight="1">
      <c r="B188" s="284"/>
      <c r="C188" s="261" t="s">
        <v>608</v>
      </c>
      <c r="D188" s="261"/>
      <c r="E188" s="261"/>
      <c r="F188" s="282" t="s">
        <v>530</v>
      </c>
      <c r="G188" s="261"/>
      <c r="H188" s="261" t="s">
        <v>609</v>
      </c>
      <c r="I188" s="261" t="s">
        <v>605</v>
      </c>
      <c r="J188" s="261"/>
      <c r="K188" s="307"/>
    </row>
    <row r="189" spans="2:11" s="1" customFormat="1" ht="15" customHeight="1">
      <c r="B189" s="284"/>
      <c r="C189" s="320" t="s">
        <v>610</v>
      </c>
      <c r="D189" s="261"/>
      <c r="E189" s="261"/>
      <c r="F189" s="282" t="s">
        <v>530</v>
      </c>
      <c r="G189" s="261"/>
      <c r="H189" s="261" t="s">
        <v>611</v>
      </c>
      <c r="I189" s="261" t="s">
        <v>612</v>
      </c>
      <c r="J189" s="321" t="s">
        <v>613</v>
      </c>
      <c r="K189" s="307"/>
    </row>
    <row r="190" spans="2:11" s="18" customFormat="1" ht="15" customHeight="1">
      <c r="B190" s="322"/>
      <c r="C190" s="323" t="s">
        <v>614</v>
      </c>
      <c r="D190" s="324"/>
      <c r="E190" s="324"/>
      <c r="F190" s="325" t="s">
        <v>530</v>
      </c>
      <c r="G190" s="324"/>
      <c r="H190" s="324" t="s">
        <v>615</v>
      </c>
      <c r="I190" s="324" t="s">
        <v>612</v>
      </c>
      <c r="J190" s="326" t="s">
        <v>613</v>
      </c>
      <c r="K190" s="327"/>
    </row>
    <row r="191" spans="2:11" s="1" customFormat="1" ht="15" customHeight="1">
      <c r="B191" s="284"/>
      <c r="C191" s="320" t="s">
        <v>41</v>
      </c>
      <c r="D191" s="261"/>
      <c r="E191" s="261"/>
      <c r="F191" s="282" t="s">
        <v>524</v>
      </c>
      <c r="G191" s="261"/>
      <c r="H191" s="258" t="s">
        <v>616</v>
      </c>
      <c r="I191" s="261" t="s">
        <v>617</v>
      </c>
      <c r="J191" s="261"/>
      <c r="K191" s="307"/>
    </row>
    <row r="192" spans="2:11" s="1" customFormat="1" ht="15" customHeight="1">
      <c r="B192" s="284"/>
      <c r="C192" s="320" t="s">
        <v>618</v>
      </c>
      <c r="D192" s="261"/>
      <c r="E192" s="261"/>
      <c r="F192" s="282" t="s">
        <v>524</v>
      </c>
      <c r="G192" s="261"/>
      <c r="H192" s="261" t="s">
        <v>619</v>
      </c>
      <c r="I192" s="261" t="s">
        <v>559</v>
      </c>
      <c r="J192" s="261"/>
      <c r="K192" s="307"/>
    </row>
    <row r="193" spans="2:11" s="1" customFormat="1" ht="15" customHeight="1">
      <c r="B193" s="284"/>
      <c r="C193" s="320" t="s">
        <v>620</v>
      </c>
      <c r="D193" s="261"/>
      <c r="E193" s="261"/>
      <c r="F193" s="282" t="s">
        <v>524</v>
      </c>
      <c r="G193" s="261"/>
      <c r="H193" s="261" t="s">
        <v>621</v>
      </c>
      <c r="I193" s="261" t="s">
        <v>559</v>
      </c>
      <c r="J193" s="261"/>
      <c r="K193" s="307"/>
    </row>
    <row r="194" spans="2:11" s="1" customFormat="1" ht="15" customHeight="1">
      <c r="B194" s="284"/>
      <c r="C194" s="320" t="s">
        <v>622</v>
      </c>
      <c r="D194" s="261"/>
      <c r="E194" s="261"/>
      <c r="F194" s="282" t="s">
        <v>530</v>
      </c>
      <c r="G194" s="261"/>
      <c r="H194" s="261" t="s">
        <v>623</v>
      </c>
      <c r="I194" s="261" t="s">
        <v>559</v>
      </c>
      <c r="J194" s="261"/>
      <c r="K194" s="307"/>
    </row>
    <row r="195" spans="2:11" s="1" customFormat="1" ht="15" customHeight="1">
      <c r="B195" s="313"/>
      <c r="C195" s="328"/>
      <c r="D195" s="293"/>
      <c r="E195" s="293"/>
      <c r="F195" s="293"/>
      <c r="G195" s="293"/>
      <c r="H195" s="293"/>
      <c r="I195" s="293"/>
      <c r="J195" s="293"/>
      <c r="K195" s="314"/>
    </row>
    <row r="196" spans="2:11" s="1" customFormat="1" ht="18.75" customHeight="1">
      <c r="B196" s="295"/>
      <c r="C196" s="305"/>
      <c r="D196" s="305"/>
      <c r="E196" s="305"/>
      <c r="F196" s="315"/>
      <c r="G196" s="305"/>
      <c r="H196" s="305"/>
      <c r="I196" s="305"/>
      <c r="J196" s="305"/>
      <c r="K196" s="295"/>
    </row>
    <row r="197" spans="2:11" s="1" customFormat="1" ht="18.75" customHeight="1">
      <c r="B197" s="295"/>
      <c r="C197" s="305"/>
      <c r="D197" s="305"/>
      <c r="E197" s="305"/>
      <c r="F197" s="315"/>
      <c r="G197" s="305"/>
      <c r="H197" s="305"/>
      <c r="I197" s="305"/>
      <c r="J197" s="305"/>
      <c r="K197" s="295"/>
    </row>
    <row r="198" spans="2:11" s="1" customFormat="1" ht="18.75" customHeight="1">
      <c r="B198" s="268"/>
      <c r="C198" s="268"/>
      <c r="D198" s="268"/>
      <c r="E198" s="268"/>
      <c r="F198" s="268"/>
      <c r="G198" s="268"/>
      <c r="H198" s="268"/>
      <c r="I198" s="268"/>
      <c r="J198" s="268"/>
      <c r="K198" s="268"/>
    </row>
    <row r="199" spans="2:11" s="1" customFormat="1" ht="13.5">
      <c r="B199" s="250"/>
      <c r="C199" s="251"/>
      <c r="D199" s="251"/>
      <c r="E199" s="251"/>
      <c r="F199" s="251"/>
      <c r="G199" s="251"/>
      <c r="H199" s="251"/>
      <c r="I199" s="251"/>
      <c r="J199" s="251"/>
      <c r="K199" s="252"/>
    </row>
    <row r="200" spans="2:11" s="1" customFormat="1" ht="21">
      <c r="B200" s="253"/>
      <c r="C200" s="384" t="s">
        <v>624</v>
      </c>
      <c r="D200" s="384"/>
      <c r="E200" s="384"/>
      <c r="F200" s="384"/>
      <c r="G200" s="384"/>
      <c r="H200" s="384"/>
      <c r="I200" s="384"/>
      <c r="J200" s="384"/>
      <c r="K200" s="254"/>
    </row>
    <row r="201" spans="2:11" s="1" customFormat="1" ht="25.5" customHeight="1">
      <c r="B201" s="253"/>
      <c r="C201" s="329" t="s">
        <v>625</v>
      </c>
      <c r="D201" s="329"/>
      <c r="E201" s="329"/>
      <c r="F201" s="329" t="s">
        <v>626</v>
      </c>
      <c r="G201" s="330"/>
      <c r="H201" s="387" t="s">
        <v>627</v>
      </c>
      <c r="I201" s="387"/>
      <c r="J201" s="387"/>
      <c r="K201" s="254"/>
    </row>
    <row r="202" spans="2:11" s="1" customFormat="1" ht="5.25" customHeight="1">
      <c r="B202" s="284"/>
      <c r="C202" s="279"/>
      <c r="D202" s="279"/>
      <c r="E202" s="279"/>
      <c r="F202" s="279"/>
      <c r="G202" s="305"/>
      <c r="H202" s="279"/>
      <c r="I202" s="279"/>
      <c r="J202" s="279"/>
      <c r="K202" s="307"/>
    </row>
    <row r="203" spans="2:11" s="1" customFormat="1" ht="15" customHeight="1">
      <c r="B203" s="284"/>
      <c r="C203" s="261" t="s">
        <v>617</v>
      </c>
      <c r="D203" s="261"/>
      <c r="E203" s="261"/>
      <c r="F203" s="282" t="s">
        <v>42</v>
      </c>
      <c r="G203" s="261"/>
      <c r="H203" s="388" t="s">
        <v>628</v>
      </c>
      <c r="I203" s="388"/>
      <c r="J203" s="388"/>
      <c r="K203" s="307"/>
    </row>
    <row r="204" spans="2:11" s="1" customFormat="1" ht="15" customHeight="1">
      <c r="B204" s="284"/>
      <c r="C204" s="261"/>
      <c r="D204" s="261"/>
      <c r="E204" s="261"/>
      <c r="F204" s="282" t="s">
        <v>43</v>
      </c>
      <c r="G204" s="261"/>
      <c r="H204" s="388" t="s">
        <v>629</v>
      </c>
      <c r="I204" s="388"/>
      <c r="J204" s="388"/>
      <c r="K204" s="307"/>
    </row>
    <row r="205" spans="2:11" s="1" customFormat="1" ht="15" customHeight="1">
      <c r="B205" s="284"/>
      <c r="C205" s="261"/>
      <c r="D205" s="261"/>
      <c r="E205" s="261"/>
      <c r="F205" s="282" t="s">
        <v>46</v>
      </c>
      <c r="G205" s="261"/>
      <c r="H205" s="388" t="s">
        <v>630</v>
      </c>
      <c r="I205" s="388"/>
      <c r="J205" s="388"/>
      <c r="K205" s="307"/>
    </row>
    <row r="206" spans="2:11" s="1" customFormat="1" ht="15" customHeight="1">
      <c r="B206" s="284"/>
      <c r="C206" s="261"/>
      <c r="D206" s="261"/>
      <c r="E206" s="261"/>
      <c r="F206" s="282" t="s">
        <v>44</v>
      </c>
      <c r="G206" s="261"/>
      <c r="H206" s="388" t="s">
        <v>631</v>
      </c>
      <c r="I206" s="388"/>
      <c r="J206" s="388"/>
      <c r="K206" s="307"/>
    </row>
    <row r="207" spans="2:11" s="1" customFormat="1" ht="15" customHeight="1">
      <c r="B207" s="284"/>
      <c r="C207" s="261"/>
      <c r="D207" s="261"/>
      <c r="E207" s="261"/>
      <c r="F207" s="282" t="s">
        <v>45</v>
      </c>
      <c r="G207" s="261"/>
      <c r="H207" s="388" t="s">
        <v>632</v>
      </c>
      <c r="I207" s="388"/>
      <c r="J207" s="388"/>
      <c r="K207" s="307"/>
    </row>
    <row r="208" spans="2:11" s="1" customFormat="1" ht="15" customHeight="1">
      <c r="B208" s="284"/>
      <c r="C208" s="261"/>
      <c r="D208" s="261"/>
      <c r="E208" s="261"/>
      <c r="F208" s="282"/>
      <c r="G208" s="261"/>
      <c r="H208" s="261"/>
      <c r="I208" s="261"/>
      <c r="J208" s="261"/>
      <c r="K208" s="307"/>
    </row>
    <row r="209" spans="2:11" s="1" customFormat="1" ht="15" customHeight="1">
      <c r="B209" s="284"/>
      <c r="C209" s="261" t="s">
        <v>571</v>
      </c>
      <c r="D209" s="261"/>
      <c r="E209" s="261"/>
      <c r="F209" s="282" t="s">
        <v>75</v>
      </c>
      <c r="G209" s="261"/>
      <c r="H209" s="388" t="s">
        <v>633</v>
      </c>
      <c r="I209" s="388"/>
      <c r="J209" s="388"/>
      <c r="K209" s="307"/>
    </row>
    <row r="210" spans="2:11" s="1" customFormat="1" ht="15" customHeight="1">
      <c r="B210" s="284"/>
      <c r="C210" s="261"/>
      <c r="D210" s="261"/>
      <c r="E210" s="261"/>
      <c r="F210" s="282" t="s">
        <v>466</v>
      </c>
      <c r="G210" s="261"/>
      <c r="H210" s="388" t="s">
        <v>467</v>
      </c>
      <c r="I210" s="388"/>
      <c r="J210" s="388"/>
      <c r="K210" s="307"/>
    </row>
    <row r="211" spans="2:11" s="1" customFormat="1" ht="15" customHeight="1">
      <c r="B211" s="284"/>
      <c r="C211" s="261"/>
      <c r="D211" s="261"/>
      <c r="E211" s="261"/>
      <c r="F211" s="282" t="s">
        <v>464</v>
      </c>
      <c r="G211" s="261"/>
      <c r="H211" s="388" t="s">
        <v>634</v>
      </c>
      <c r="I211" s="388"/>
      <c r="J211" s="388"/>
      <c r="K211" s="307"/>
    </row>
    <row r="212" spans="2:11" s="1" customFormat="1" ht="15" customHeight="1">
      <c r="B212" s="331"/>
      <c r="C212" s="261"/>
      <c r="D212" s="261"/>
      <c r="E212" s="261"/>
      <c r="F212" s="282" t="s">
        <v>468</v>
      </c>
      <c r="G212" s="320"/>
      <c r="H212" s="389" t="s">
        <v>469</v>
      </c>
      <c r="I212" s="389"/>
      <c r="J212" s="389"/>
      <c r="K212" s="332"/>
    </row>
    <row r="213" spans="2:11" s="1" customFormat="1" ht="15" customHeight="1">
      <c r="B213" s="331"/>
      <c r="C213" s="261"/>
      <c r="D213" s="261"/>
      <c r="E213" s="261"/>
      <c r="F213" s="282" t="s">
        <v>470</v>
      </c>
      <c r="G213" s="320"/>
      <c r="H213" s="389" t="s">
        <v>635</v>
      </c>
      <c r="I213" s="389"/>
      <c r="J213" s="389"/>
      <c r="K213" s="332"/>
    </row>
    <row r="214" spans="2:11" s="1" customFormat="1" ht="15" customHeight="1">
      <c r="B214" s="331"/>
      <c r="C214" s="261"/>
      <c r="D214" s="261"/>
      <c r="E214" s="261"/>
      <c r="F214" s="282"/>
      <c r="G214" s="320"/>
      <c r="H214" s="311"/>
      <c r="I214" s="311"/>
      <c r="J214" s="311"/>
      <c r="K214" s="332"/>
    </row>
    <row r="215" spans="2:11" s="1" customFormat="1" ht="15" customHeight="1">
      <c r="B215" s="331"/>
      <c r="C215" s="261" t="s">
        <v>595</v>
      </c>
      <c r="D215" s="261"/>
      <c r="E215" s="261"/>
      <c r="F215" s="282">
        <v>1</v>
      </c>
      <c r="G215" s="320"/>
      <c r="H215" s="389" t="s">
        <v>636</v>
      </c>
      <c r="I215" s="389"/>
      <c r="J215" s="389"/>
      <c r="K215" s="332"/>
    </row>
    <row r="216" spans="2:11" s="1" customFormat="1" ht="15" customHeight="1">
      <c r="B216" s="331"/>
      <c r="C216" s="261"/>
      <c r="D216" s="261"/>
      <c r="E216" s="261"/>
      <c r="F216" s="282">
        <v>2</v>
      </c>
      <c r="G216" s="320"/>
      <c r="H216" s="389" t="s">
        <v>637</v>
      </c>
      <c r="I216" s="389"/>
      <c r="J216" s="389"/>
      <c r="K216" s="332"/>
    </row>
    <row r="217" spans="2:11" s="1" customFormat="1" ht="15" customHeight="1">
      <c r="B217" s="331"/>
      <c r="C217" s="261"/>
      <c r="D217" s="261"/>
      <c r="E217" s="261"/>
      <c r="F217" s="282">
        <v>3</v>
      </c>
      <c r="G217" s="320"/>
      <c r="H217" s="389" t="s">
        <v>638</v>
      </c>
      <c r="I217" s="389"/>
      <c r="J217" s="389"/>
      <c r="K217" s="332"/>
    </row>
    <row r="218" spans="2:11" s="1" customFormat="1" ht="15" customHeight="1">
      <c r="B218" s="331"/>
      <c r="C218" s="261"/>
      <c r="D218" s="261"/>
      <c r="E218" s="261"/>
      <c r="F218" s="282">
        <v>4</v>
      </c>
      <c r="G218" s="320"/>
      <c r="H218" s="389" t="s">
        <v>639</v>
      </c>
      <c r="I218" s="389"/>
      <c r="J218" s="389"/>
      <c r="K218" s="332"/>
    </row>
    <row r="219" spans="2:11" s="1" customFormat="1" ht="12.75" customHeight="1">
      <c r="B219" s="333"/>
      <c r="C219" s="334"/>
      <c r="D219" s="334"/>
      <c r="E219" s="334"/>
      <c r="F219" s="334"/>
      <c r="G219" s="334"/>
      <c r="H219" s="334"/>
      <c r="I219" s="334"/>
      <c r="J219" s="334"/>
      <c r="K219" s="335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00 - ZŠ Sokolov, Křižíkov...</vt:lpstr>
      <vt:lpstr>Pokyny pro vyplnění</vt:lpstr>
      <vt:lpstr>'00 - ZŠ Sokolov, Křižíkov...'!Názvy_tisku</vt:lpstr>
      <vt:lpstr>'Rekapitulace stavby'!Názvy_tisku</vt:lpstr>
      <vt:lpstr>'00 - ZŠ Sokolov, Křižíkov...'!Oblast_tisku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DESKTOP-473U3HR\Michal</dc:creator>
  <cp:lastModifiedBy>Motlík, Martin</cp:lastModifiedBy>
  <dcterms:created xsi:type="dcterms:W3CDTF">2026-01-30T06:30:25Z</dcterms:created>
  <dcterms:modified xsi:type="dcterms:W3CDTF">2026-02-24T08:08:53Z</dcterms:modified>
</cp:coreProperties>
</file>