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Veřejné zakázky SOTES\2026 Veřejné zakázky\5. Křižovatka u soudu\"/>
    </mc:Choice>
  </mc:AlternateContent>
  <xr:revisionPtr revIDLastSave="0" documentId="13_ncr:1_{F4C2BE43-CA5E-43AF-B664-ADF7A301F177}" xr6:coauthVersionLast="47" xr6:coauthVersionMax="47" xr10:uidLastSave="{00000000-0000-0000-0000-000000000000}"/>
  <bookViews>
    <workbookView xWindow="28680" yWindow="-120" windowWidth="29040" windowHeight="15720" tabRatio="557" xr2:uid="{00000000-000D-0000-FFFF-FFFF00000000}"/>
  </bookViews>
  <sheets>
    <sheet name="list1" sheetId="3" r:id="rId1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list1!#REF!</definedName>
    <definedName name="HSV">#REF!</definedName>
    <definedName name="HSV0">list1!#REF!</definedName>
    <definedName name="HZS">#REF!</definedName>
    <definedName name="HZS0">list1!#REF!</definedName>
    <definedName name="JKSO">#REF!</definedName>
    <definedName name="MJ">#REF!</definedName>
    <definedName name="Mont">#REF!</definedName>
    <definedName name="Montaz0">list1!#REF!</definedName>
    <definedName name="NazevDilu">#REF!</definedName>
    <definedName name="nazevobjektu">#REF!</definedName>
    <definedName name="nazevstavby">#REF!</definedName>
    <definedName name="Objednatel">#REF!</definedName>
    <definedName name="PocetMJ">#REF!</definedName>
    <definedName name="Poznamka">#REF!</definedName>
    <definedName name="Print_Area" localSheetId="0">list1!$A$1:$F$50</definedName>
    <definedName name="Print_Titles" localSheetId="0">list1!$1:$6</definedName>
    <definedName name="Projektant">#REF!</definedName>
    <definedName name="PSV">#REF!</definedName>
    <definedName name="PSV0">list1!#REF!</definedName>
    <definedName name="SazbaDPH1">#REF!</definedName>
    <definedName name="SazbaDPH2">#REF!</definedName>
    <definedName name="SloupecCC">list1!$F$6</definedName>
    <definedName name="SloupecCisloPol">list1!$A$6</definedName>
    <definedName name="SloupecJC">list1!$E$6</definedName>
    <definedName name="SloupecMJ">list1!$C$6</definedName>
    <definedName name="SloupecMnozstvi">list1!$D$6</definedName>
    <definedName name="SloupecNazPol">list1!$B$6</definedName>
    <definedName name="SloupecPC">list1!#REF!</definedName>
    <definedName name="solver_lin" localSheetId="0" hidden="1">0</definedName>
    <definedName name="solver_num" localSheetId="0" hidden="1">0</definedName>
    <definedName name="solver_opt" localSheetId="0" hidden="1">list1!#REF!</definedName>
    <definedName name="solver_typ" localSheetId="0" hidden="1">1</definedName>
    <definedName name="solver_val" localSheetId="0" hidden="1">0</definedName>
    <definedName name="Typ">list1!#REF!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3" l="1"/>
  <c r="F45" i="3"/>
  <c r="F44" i="3"/>
  <c r="F43" i="3"/>
  <c r="F42" i="3"/>
  <c r="F46" i="3"/>
  <c r="B34" i="3"/>
  <c r="F33" i="3"/>
  <c r="F32" i="3"/>
  <c r="F31" i="3"/>
  <c r="F30" i="3"/>
  <c r="F29" i="3"/>
  <c r="F28" i="3"/>
  <c r="F25" i="3"/>
  <c r="F26" i="3"/>
  <c r="F9" i="3"/>
  <c r="F10" i="3"/>
  <c r="F11" i="3"/>
  <c r="F12" i="3"/>
  <c r="F13" i="3" s="1"/>
  <c r="F16" i="3"/>
  <c r="F17" i="3"/>
  <c r="F18" i="3"/>
  <c r="F19" i="3"/>
  <c r="F20" i="3"/>
  <c r="F21" i="3"/>
  <c r="F23" i="3" s="1"/>
  <c r="F22" i="3"/>
  <c r="F15" i="3"/>
  <c r="F39" i="3"/>
  <c r="AZ25" i="3"/>
  <c r="AZ26" i="3" s="1"/>
  <c r="BA25" i="3"/>
  <c r="BA26" i="3" s="1"/>
  <c r="BB25" i="3"/>
  <c r="BB26" i="3" s="1"/>
  <c r="BC25" i="3"/>
  <c r="BC26" i="3" s="1"/>
  <c r="B26" i="3"/>
  <c r="F24" i="3"/>
  <c r="AY25" i="3"/>
  <c r="AY26" i="3" s="1"/>
  <c r="F37" i="3"/>
  <c r="F38" i="3"/>
  <c r="F36" i="3"/>
  <c r="F8" i="3"/>
  <c r="AY8" i="3" s="1"/>
  <c r="AY13" i="3" s="1"/>
  <c r="B23" i="3"/>
  <c r="AY23" i="3"/>
  <c r="AZ23" i="3"/>
  <c r="BA23" i="3"/>
  <c r="BB23" i="3"/>
  <c r="BC23" i="3"/>
  <c r="BD28" i="3"/>
  <c r="BB28" i="3"/>
  <c r="BA28" i="3"/>
  <c r="AZ28" i="3"/>
  <c r="BC28" i="3"/>
  <c r="BC34" i="3" s="1"/>
  <c r="BC33" i="3"/>
  <c r="BA33" i="3"/>
  <c r="BA34" i="3" s="1"/>
  <c r="AZ33" i="3"/>
  <c r="AY33" i="3"/>
  <c r="B40" i="3"/>
  <c r="BC8" i="3"/>
  <c r="BB8" i="3"/>
  <c r="BA8" i="3"/>
  <c r="AZ8" i="3"/>
  <c r="AZ13" i="3" s="1"/>
  <c r="B13" i="3"/>
  <c r="BB33" i="3"/>
  <c r="BB34" i="3"/>
  <c r="AY34" i="3"/>
  <c r="BA13" i="3"/>
  <c r="BC13" i="3"/>
  <c r="BB13" i="3"/>
  <c r="AZ34" i="3"/>
  <c r="F40" i="3" l="1"/>
  <c r="F34" i="3"/>
  <c r="F48" i="3"/>
  <c r="F49" i="3" s="1"/>
  <c r="F50" i="3" s="1"/>
</calcChain>
</file>

<file path=xl/sharedStrings.xml><?xml version="1.0" encoding="utf-8"?>
<sst xmlns="http://schemas.openxmlformats.org/spreadsheetml/2006/main" count="107" uniqueCount="77">
  <si>
    <t>Název položky</t>
  </si>
  <si>
    <t>MJ</t>
  </si>
  <si>
    <t>množství</t>
  </si>
  <si>
    <t>cena / MJ</t>
  </si>
  <si>
    <t>celkem (Kč)</t>
  </si>
  <si>
    <t>ks</t>
  </si>
  <si>
    <t>Celkem za</t>
  </si>
  <si>
    <t>Manipulační technika</t>
  </si>
  <si>
    <t xml:space="preserve">Zhotovitel :  </t>
  </si>
  <si>
    <t>Celkem bez DPH</t>
  </si>
  <si>
    <t>Celkem s DPH</t>
  </si>
  <si>
    <t>DPH</t>
  </si>
  <si>
    <t>dní</t>
  </si>
  <si>
    <t>Ičo:</t>
  </si>
  <si>
    <t>P.Č.</t>
  </si>
  <si>
    <t>Stavba:</t>
  </si>
  <si>
    <t>Objekt:</t>
  </si>
  <si>
    <t>položkový rozpočet</t>
  </si>
  <si>
    <t>hod</t>
  </si>
  <si>
    <t>6</t>
  </si>
  <si>
    <t>7</t>
  </si>
  <si>
    <t>8</t>
  </si>
  <si>
    <t>9</t>
  </si>
  <si>
    <t>10</t>
  </si>
  <si>
    <t>11</t>
  </si>
  <si>
    <t>12</t>
  </si>
  <si>
    <t>13</t>
  </si>
  <si>
    <t>Osvětlení křižovatky</t>
  </si>
  <si>
    <t>K.H. Borovského a Jednoty</t>
  </si>
  <si>
    <t>řadič výstupní napětí 42V AC</t>
  </si>
  <si>
    <t>dopravní řešení v rámci videodetekce</t>
  </si>
  <si>
    <t>software řadiče</t>
  </si>
  <si>
    <t>oprava stávajícího kovového základu řadiče</t>
  </si>
  <si>
    <t>demontáž, nové zapojení, zprovoznění</t>
  </si>
  <si>
    <t>Výměna návěstidel LED 42V AC</t>
  </si>
  <si>
    <t>návěstidlo dopravní 200 mm</t>
  </si>
  <si>
    <t>návěstidlo chodecké 200 mm</t>
  </si>
  <si>
    <t>návěstidlo dopravní 300 mm</t>
  </si>
  <si>
    <t>kontrastní rám pro vyklizovací šipku</t>
  </si>
  <si>
    <t>revize silnoproudé části</t>
  </si>
  <si>
    <t>Ostatní</t>
  </si>
  <si>
    <t>14</t>
  </si>
  <si>
    <t>15</t>
  </si>
  <si>
    <t>výměna svorkovnice</t>
  </si>
  <si>
    <t>16</t>
  </si>
  <si>
    <t>17</t>
  </si>
  <si>
    <t>kompletní odzkoušení funkcí</t>
  </si>
  <si>
    <t>18</t>
  </si>
  <si>
    <t>demontáž tlačítek DPC včetně zakrytí otvorů</t>
  </si>
  <si>
    <t>19</t>
  </si>
  <si>
    <t>instalace držáku pro nasvícení přechodu na výložník vč. napájecího kabelu</t>
  </si>
  <si>
    <t>20</t>
  </si>
  <si>
    <t>Doplnění videodetekce</t>
  </si>
  <si>
    <t>21</t>
  </si>
  <si>
    <t>kamera FLIR</t>
  </si>
  <si>
    <t>22</t>
  </si>
  <si>
    <t>set TrafiCam do řadiče</t>
  </si>
  <si>
    <t>23</t>
  </si>
  <si>
    <t>montáž kamer</t>
  </si>
  <si>
    <t>Doplnění kabelů ke stožáru č. 1</t>
  </si>
  <si>
    <t>24</t>
  </si>
  <si>
    <t>25</t>
  </si>
  <si>
    <t>CYKY 12Cx1,5mm2</t>
  </si>
  <si>
    <t>m</t>
  </si>
  <si>
    <t>26</t>
  </si>
  <si>
    <t xml:space="preserve">FTP cat. 6, venkovní </t>
  </si>
  <si>
    <t>27</t>
  </si>
  <si>
    <t>výkopové práce 30x50</t>
  </si>
  <si>
    <t>28</t>
  </si>
  <si>
    <t>dokumentace skutečného provedení</t>
  </si>
  <si>
    <t>Montážní plošina</t>
  </si>
  <si>
    <t>nová plastová skříň řadiče</t>
  </si>
  <si>
    <t xml:space="preserve">Úprava vnitřku stávajícího řadiče </t>
  </si>
  <si>
    <t>montáž do řadiče</t>
  </si>
  <si>
    <t>návěstidlo jednokomorové zelené</t>
  </si>
  <si>
    <t>posuvný držák návěstidla 300mm nerezový</t>
  </si>
  <si>
    <t>výměna klepátka 42 V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</si>
</sst>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7" x14ac:knownFonts="1">
    <font>
      <sz val="10"/>
      <name val="Arial CE"/>
      <charset val="238"/>
    </font>
    <font>
      <sz val="10"/>
      <name val="Arial CE"/>
    </font>
    <font>
      <sz val="10"/>
      <color indexed="9"/>
      <name val="Arial CE"/>
      <family val="2"/>
      <charset val="238"/>
    </font>
    <font>
      <sz val="10"/>
      <color indexed="9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sz val="8"/>
      <name val="Arial CE"/>
      <charset val="238"/>
    </font>
    <font>
      <u/>
      <sz val="12"/>
      <name val="Calibri"/>
      <family val="2"/>
      <charset val="238"/>
    </font>
    <font>
      <b/>
      <u/>
      <sz val="12"/>
      <name val="Calibri"/>
      <family val="2"/>
      <charset val="238"/>
    </font>
    <font>
      <b/>
      <u/>
      <sz val="10"/>
      <name val="Calibri"/>
      <family val="2"/>
      <charset val="238"/>
    </font>
    <font>
      <u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i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3" fontId="1" fillId="0" borderId="0" xfId="1" applyNumberFormat="1"/>
    <xf numFmtId="0" fontId="4" fillId="0" borderId="0" xfId="1" applyFont="1"/>
    <xf numFmtId="0" fontId="1" fillId="0" borderId="0" xfId="1" applyAlignment="1">
      <alignment horizontal="right"/>
    </xf>
    <xf numFmtId="0" fontId="5" fillId="0" borderId="0" xfId="1" applyFont="1"/>
    <xf numFmtId="3" fontId="5" fillId="0" borderId="0" xfId="1" applyNumberFormat="1" applyFont="1" applyAlignment="1">
      <alignment horizontal="right"/>
    </xf>
    <xf numFmtId="4" fontId="5" fillId="0" borderId="0" xfId="1" applyNumberFormat="1" applyFont="1"/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1" fillId="0" borderId="1" xfId="1" applyFont="1" applyBorder="1" applyAlignment="1">
      <alignment horizontal="center"/>
    </xf>
    <xf numFmtId="0" fontId="12" fillId="0" borderId="2" xfId="1" applyFont="1" applyBorder="1"/>
    <xf numFmtId="0" fontId="11" fillId="0" borderId="2" xfId="1" applyFont="1" applyBorder="1"/>
    <xf numFmtId="0" fontId="13" fillId="0" borderId="3" xfId="1" applyFont="1" applyBorder="1" applyAlignment="1">
      <alignment horizontal="left"/>
    </xf>
    <xf numFmtId="49" fontId="11" fillId="0" borderId="4" xfId="1" applyNumberFormat="1" applyFont="1" applyBorder="1" applyAlignment="1">
      <alignment horizontal="center"/>
    </xf>
    <xf numFmtId="0" fontId="12" fillId="0" borderId="5" xfId="1" applyFont="1" applyBorder="1"/>
    <xf numFmtId="0" fontId="11" fillId="0" borderId="5" xfId="1" applyFont="1" applyBorder="1"/>
    <xf numFmtId="0" fontId="11" fillId="0" borderId="6" xfId="1" applyFont="1" applyBorder="1" applyAlignment="1">
      <alignment horizontal="left" shrinkToFit="1"/>
    </xf>
    <xf numFmtId="0" fontId="11" fillId="0" borderId="7" xfId="1" applyFont="1" applyBorder="1"/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8" xfId="1" applyFont="1" applyBorder="1"/>
    <xf numFmtId="0" fontId="14" fillId="2" borderId="9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12" fillId="0" borderId="12" xfId="1" applyFont="1" applyBorder="1"/>
    <xf numFmtId="0" fontId="12" fillId="0" borderId="13" xfId="1" applyFont="1" applyBorder="1"/>
    <xf numFmtId="0" fontId="11" fillId="0" borderId="13" xfId="1" applyFont="1" applyBorder="1" applyAlignment="1">
      <alignment horizontal="center"/>
    </xf>
    <xf numFmtId="0" fontId="11" fillId="0" borderId="13" xfId="1" applyFont="1" applyBorder="1" applyAlignment="1">
      <alignment horizontal="right"/>
    </xf>
    <xf numFmtId="0" fontId="11" fillId="0" borderId="14" xfId="1" applyFont="1" applyBorder="1"/>
    <xf numFmtId="0" fontId="15" fillId="0" borderId="15" xfId="1" applyFont="1" applyBorder="1" applyAlignment="1">
      <alignment horizontal="center" vertical="center"/>
    </xf>
    <xf numFmtId="0" fontId="15" fillId="0" borderId="16" xfId="1" applyFont="1" applyBorder="1" applyAlignment="1">
      <alignment vertical="center" wrapText="1"/>
    </xf>
    <xf numFmtId="49" fontId="15" fillId="0" borderId="16" xfId="1" applyNumberFormat="1" applyFont="1" applyBorder="1" applyAlignment="1">
      <alignment horizontal="center" shrinkToFit="1"/>
    </xf>
    <xf numFmtId="4" fontId="15" fillId="3" borderId="16" xfId="1" applyNumberFormat="1" applyFont="1" applyFill="1" applyBorder="1" applyAlignment="1" applyProtection="1">
      <alignment horizontal="right"/>
      <protection locked="0"/>
    </xf>
    <xf numFmtId="4" fontId="15" fillId="0" borderId="17" xfId="1" applyNumberFormat="1" applyFont="1" applyBorder="1"/>
    <xf numFmtId="49" fontId="16" fillId="2" borderId="9" xfId="1" applyNumberFormat="1" applyFont="1" applyFill="1" applyBorder="1" applyAlignment="1">
      <alignment horizontal="left"/>
    </xf>
    <xf numFmtId="0" fontId="16" fillId="2" borderId="18" xfId="1" applyFont="1" applyFill="1" applyBorder="1"/>
    <xf numFmtId="0" fontId="11" fillId="2" borderId="13" xfId="1" applyFont="1" applyFill="1" applyBorder="1" applyAlignment="1">
      <alignment horizontal="center"/>
    </xf>
    <xf numFmtId="4" fontId="11" fillId="2" borderId="13" xfId="1" applyNumberFormat="1" applyFont="1" applyFill="1" applyBorder="1" applyAlignment="1">
      <alignment horizontal="right"/>
    </xf>
    <xf numFmtId="4" fontId="11" fillId="2" borderId="10" xfId="1" applyNumberFormat="1" applyFont="1" applyFill="1" applyBorder="1" applyAlignment="1">
      <alignment horizontal="right"/>
    </xf>
    <xf numFmtId="4" fontId="12" fillId="2" borderId="11" xfId="1" applyNumberFormat="1" applyFont="1" applyFill="1" applyBorder="1"/>
    <xf numFmtId="49" fontId="15" fillId="0" borderId="9" xfId="1" applyNumberFormat="1" applyFont="1" applyBorder="1" applyAlignment="1">
      <alignment horizontal="center" vertical="center"/>
    </xf>
    <xf numFmtId="0" fontId="15" fillId="0" borderId="18" xfId="1" applyFont="1" applyBorder="1" applyAlignment="1">
      <alignment vertical="center"/>
    </xf>
    <xf numFmtId="0" fontId="15" fillId="0" borderId="19" xfId="1" applyFont="1" applyBorder="1" applyAlignment="1">
      <alignment horizontal="center"/>
    </xf>
    <xf numFmtId="0" fontId="15" fillId="0" borderId="19" xfId="1" applyFont="1" applyBorder="1" applyAlignment="1">
      <alignment horizontal="right"/>
    </xf>
    <xf numFmtId="4" fontId="15" fillId="3" borderId="19" xfId="1" applyNumberFormat="1" applyFont="1" applyFill="1" applyBorder="1" applyAlignment="1" applyProtection="1">
      <alignment horizontal="right"/>
      <protection locked="0"/>
    </xf>
    <xf numFmtId="0" fontId="12" fillId="0" borderId="20" xfId="1" applyFont="1" applyBorder="1"/>
    <xf numFmtId="0" fontId="11" fillId="0" borderId="21" xfId="1" applyFont="1" applyBorder="1" applyAlignment="1">
      <alignment horizontal="center"/>
    </xf>
    <xf numFmtId="0" fontId="11" fillId="0" borderId="21" xfId="1" applyFont="1" applyBorder="1" applyAlignment="1">
      <alignment horizontal="right"/>
    </xf>
    <xf numFmtId="49" fontId="15" fillId="0" borderId="15" xfId="1" applyNumberFormat="1" applyFont="1" applyBorder="1" applyAlignment="1">
      <alignment horizontal="center" vertical="center"/>
    </xf>
    <xf numFmtId="0" fontId="15" fillId="0" borderId="16" xfId="1" applyFont="1" applyBorder="1" applyAlignment="1">
      <alignment horizontal="left" vertical="center" wrapText="1"/>
    </xf>
    <xf numFmtId="0" fontId="12" fillId="0" borderId="18" xfId="1" applyFont="1" applyBorder="1"/>
    <xf numFmtId="4" fontId="15" fillId="0" borderId="11" xfId="1" applyNumberFormat="1" applyFont="1" applyBorder="1"/>
    <xf numFmtId="0" fontId="12" fillId="0" borderId="0" xfId="1" applyFont="1"/>
    <xf numFmtId="164" fontId="12" fillId="0" borderId="0" xfId="1" applyNumberFormat="1" applyFont="1" applyAlignment="1">
      <alignment horizontal="right"/>
    </xf>
    <xf numFmtId="9" fontId="11" fillId="0" borderId="0" xfId="1" applyNumberFormat="1" applyFont="1" applyAlignment="1">
      <alignment horizontal="left"/>
    </xf>
    <xf numFmtId="164" fontId="11" fillId="0" borderId="0" xfId="1" applyNumberFormat="1" applyFont="1" applyAlignment="1">
      <alignment horizontal="right"/>
    </xf>
    <xf numFmtId="8" fontId="12" fillId="0" borderId="0" xfId="1" applyNumberFormat="1" applyFont="1" applyAlignment="1">
      <alignment horizontal="right"/>
    </xf>
    <xf numFmtId="0" fontId="15" fillId="0" borderId="22" xfId="1" applyFont="1" applyBorder="1" applyAlignment="1">
      <alignment vertical="center" wrapText="1"/>
    </xf>
    <xf numFmtId="4" fontId="15" fillId="3" borderId="23" xfId="1" applyNumberFormat="1" applyFont="1" applyFill="1" applyBorder="1" applyAlignment="1" applyProtection="1">
      <alignment horizontal="right"/>
      <protection locked="0"/>
    </xf>
    <xf numFmtId="49" fontId="15" fillId="0" borderId="19" xfId="1" applyNumberFormat="1" applyFont="1" applyBorder="1" applyAlignment="1">
      <alignment horizontal="center" shrinkToFit="1"/>
    </xf>
    <xf numFmtId="3" fontId="15" fillId="0" borderId="16" xfId="1" applyNumberFormat="1" applyFont="1" applyBorder="1" applyAlignment="1">
      <alignment horizontal="right"/>
    </xf>
    <xf numFmtId="49" fontId="16" fillId="4" borderId="0" xfId="1" applyNumberFormat="1" applyFont="1" applyFill="1" applyAlignment="1">
      <alignment horizontal="left"/>
    </xf>
    <xf numFmtId="0" fontId="16" fillId="4" borderId="0" xfId="1" applyFont="1" applyFill="1"/>
    <xf numFmtId="0" fontId="11" fillId="4" borderId="0" xfId="1" applyFont="1" applyFill="1" applyAlignment="1">
      <alignment horizontal="center"/>
    </xf>
    <xf numFmtId="4" fontId="11" fillId="4" borderId="0" xfId="1" applyNumberFormat="1" applyFont="1" applyFill="1" applyAlignment="1">
      <alignment horizontal="right"/>
    </xf>
    <xf numFmtId="4" fontId="12" fillId="4" borderId="0" xfId="1" applyNumberFormat="1" applyFont="1" applyFill="1"/>
    <xf numFmtId="3" fontId="15" fillId="4" borderId="16" xfId="1" applyNumberFormat="1" applyFont="1" applyFill="1" applyBorder="1" applyAlignment="1">
      <alignment horizontal="right"/>
    </xf>
    <xf numFmtId="0" fontId="12" fillId="0" borderId="12" xfId="1" applyFont="1" applyBorder="1" applyAlignment="1">
      <alignment horizontal="left"/>
    </xf>
    <xf numFmtId="0" fontId="12" fillId="0" borderId="13" xfId="1" applyFont="1" applyBorder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1" fillId="3" borderId="2" xfId="1" applyFont="1" applyFill="1" applyBorder="1" applyProtection="1">
      <protection locked="0"/>
    </xf>
    <xf numFmtId="0" fontId="11" fillId="3" borderId="24" xfId="1" applyFont="1" applyFill="1" applyBorder="1" applyProtection="1">
      <protection locked="0"/>
    </xf>
    <xf numFmtId="0" fontId="11" fillId="3" borderId="5" xfId="1" applyFont="1" applyFill="1" applyBorder="1" applyAlignment="1" applyProtection="1">
      <alignment horizontal="center"/>
      <protection locked="0"/>
    </xf>
    <xf numFmtId="0" fontId="11" fillId="3" borderId="25" xfId="1" applyFont="1" applyFill="1" applyBorder="1" applyAlignment="1" applyProtection="1">
      <alignment horizontal="center"/>
      <protection locked="0"/>
    </xf>
    <xf numFmtId="0" fontId="12" fillId="5" borderId="12" xfId="1" applyFont="1" applyFill="1" applyBorder="1" applyAlignment="1">
      <alignment horizontal="left"/>
    </xf>
    <xf numFmtId="0" fontId="12" fillId="5" borderId="13" xfId="1" applyFont="1" applyFill="1" applyBorder="1" applyAlignment="1">
      <alignment horizontal="left"/>
    </xf>
    <xf numFmtId="0" fontId="15" fillId="5" borderId="18" xfId="1" applyFont="1" applyFill="1" applyBorder="1" applyAlignment="1">
      <alignment vertical="center"/>
    </xf>
    <xf numFmtId="3" fontId="15" fillId="5" borderId="16" xfId="1" applyNumberFormat="1" applyFont="1" applyFill="1" applyBorder="1" applyAlignment="1">
      <alignment horizontal="right"/>
    </xf>
    <xf numFmtId="0" fontId="15" fillId="5" borderId="19" xfId="1" applyFont="1" applyFill="1" applyBorder="1" applyAlignment="1">
      <alignment horizontal="right"/>
    </xf>
    <xf numFmtId="0" fontId="15" fillId="5" borderId="16" xfId="1" applyFont="1" applyFill="1" applyBorder="1" applyAlignment="1">
      <alignment vertical="center" wrapText="1"/>
    </xf>
    <xf numFmtId="4" fontId="12" fillId="6" borderId="17" xfId="1" applyNumberFormat="1" applyFont="1" applyFill="1" applyBorder="1"/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CY104"/>
  <sheetViews>
    <sheetView showGridLines="0" showZeros="0" tabSelected="1" zoomScaleNormal="100" workbookViewId="0">
      <selection activeCell="B4" sqref="B4"/>
    </sheetView>
  </sheetViews>
  <sheetFormatPr defaultRowHeight="12.75" x14ac:dyDescent="0.2"/>
  <cols>
    <col min="1" max="1" width="10.140625" style="1" customWidth="1"/>
    <col min="2" max="2" width="40.7109375" style="1" customWidth="1"/>
    <col min="3" max="3" width="4.28515625" style="1" customWidth="1"/>
    <col min="4" max="4" width="8.42578125" style="6" customWidth="1"/>
    <col min="5" max="5" width="9.7109375" style="1" customWidth="1"/>
    <col min="6" max="6" width="15.28515625" style="1" customWidth="1"/>
    <col min="7" max="9" width="9.140625" style="1"/>
    <col min="10" max="10" width="75.42578125" style="1" customWidth="1"/>
    <col min="11" max="11" width="45.28515625" style="1" customWidth="1"/>
    <col min="12" max="16384" width="9.140625" style="1"/>
  </cols>
  <sheetData>
    <row r="1" spans="1:102" ht="13.9" customHeight="1" x14ac:dyDescent="0.25">
      <c r="A1" s="73" t="s">
        <v>17</v>
      </c>
      <c r="B1" s="74"/>
      <c r="C1" s="74"/>
      <c r="D1" s="74"/>
      <c r="E1" s="74"/>
      <c r="F1" s="74"/>
    </row>
    <row r="2" spans="1:102" ht="13.9" customHeight="1" thickBot="1" x14ac:dyDescent="0.25">
      <c r="A2" s="10"/>
      <c r="B2" s="11"/>
      <c r="C2" s="11"/>
      <c r="D2" s="12"/>
      <c r="E2" s="11"/>
      <c r="F2" s="11"/>
    </row>
    <row r="3" spans="1:102" ht="13.9" customHeight="1" thickTop="1" x14ac:dyDescent="0.2">
      <c r="A3" s="13" t="s">
        <v>15</v>
      </c>
      <c r="B3" s="14" t="s">
        <v>27</v>
      </c>
      <c r="C3" s="15"/>
      <c r="D3" s="16" t="s">
        <v>8</v>
      </c>
      <c r="E3" s="75"/>
      <c r="F3" s="76"/>
    </row>
    <row r="4" spans="1:102" ht="13.9" customHeight="1" thickBot="1" x14ac:dyDescent="0.25">
      <c r="A4" s="17" t="s">
        <v>16</v>
      </c>
      <c r="B4" s="18" t="s">
        <v>28</v>
      </c>
      <c r="C4" s="19"/>
      <c r="D4" s="20" t="s">
        <v>13</v>
      </c>
      <c r="E4" s="77"/>
      <c r="F4" s="78"/>
    </row>
    <row r="5" spans="1:102" ht="13.9" customHeight="1" thickTop="1" x14ac:dyDescent="0.2">
      <c r="A5" s="21"/>
      <c r="B5" s="22"/>
      <c r="C5" s="22"/>
      <c r="D5" s="23"/>
      <c r="E5" s="22"/>
      <c r="F5" s="24"/>
    </row>
    <row r="6" spans="1:102" ht="13.9" customHeight="1" x14ac:dyDescent="0.2">
      <c r="A6" s="25" t="s">
        <v>14</v>
      </c>
      <c r="B6" s="26" t="s">
        <v>0</v>
      </c>
      <c r="C6" s="26" t="s">
        <v>1</v>
      </c>
      <c r="D6" s="26" t="s">
        <v>2</v>
      </c>
      <c r="E6" s="26" t="s">
        <v>3</v>
      </c>
      <c r="F6" s="27" t="s">
        <v>4</v>
      </c>
    </row>
    <row r="7" spans="1:102" ht="13.9" customHeight="1" x14ac:dyDescent="0.2">
      <c r="A7" s="79" t="s">
        <v>72</v>
      </c>
      <c r="B7" s="80"/>
      <c r="C7" s="30"/>
      <c r="D7" s="31"/>
      <c r="E7" s="31"/>
      <c r="F7" s="32"/>
      <c r="M7" s="2">
        <v>1</v>
      </c>
    </row>
    <row r="8" spans="1:102" ht="13.9" customHeight="1" x14ac:dyDescent="0.2">
      <c r="A8" s="33">
        <v>1</v>
      </c>
      <c r="B8" s="34" t="s">
        <v>29</v>
      </c>
      <c r="C8" s="35" t="s">
        <v>5</v>
      </c>
      <c r="D8" s="64">
        <v>1</v>
      </c>
      <c r="E8" s="36">
        <v>0</v>
      </c>
      <c r="F8" s="37">
        <f>PRODUCT(D8:E8)</f>
        <v>0</v>
      </c>
      <c r="M8" s="2">
        <v>2</v>
      </c>
      <c r="Y8" s="1">
        <v>3</v>
      </c>
      <c r="Z8" s="1">
        <v>1</v>
      </c>
      <c r="AA8" s="1">
        <v>34561940</v>
      </c>
      <c r="AX8" s="1">
        <v>1</v>
      </c>
      <c r="AY8" s="1">
        <f>IF(AX8=1,F8,0)</f>
        <v>0</v>
      </c>
      <c r="AZ8" s="1">
        <f>IF(AX8=2,F8,0)</f>
        <v>0</v>
      </c>
      <c r="BA8" s="1">
        <f>IF(AX8=3,F8,0)</f>
        <v>0</v>
      </c>
      <c r="BB8" s="1">
        <f>IF(AX8=4,F8,0)</f>
        <v>0</v>
      </c>
      <c r="BC8" s="1">
        <f>IF(AX8=5,F8,0)</f>
        <v>0</v>
      </c>
      <c r="BY8" s="3">
        <v>3</v>
      </c>
      <c r="BZ8" s="3">
        <v>1</v>
      </c>
      <c r="CX8" s="1">
        <v>9.9999999999961197E-6</v>
      </c>
    </row>
    <row r="9" spans="1:102" ht="13.9" customHeight="1" x14ac:dyDescent="0.2">
      <c r="A9" s="33">
        <v>2</v>
      </c>
      <c r="B9" s="34" t="s">
        <v>30</v>
      </c>
      <c r="C9" s="35" t="s">
        <v>5</v>
      </c>
      <c r="D9" s="82">
        <v>1</v>
      </c>
      <c r="E9" s="36">
        <v>0</v>
      </c>
      <c r="F9" s="37">
        <f>PRODUCT(D9:E9)</f>
        <v>0</v>
      </c>
      <c r="M9" s="2"/>
      <c r="BY9" s="3"/>
      <c r="BZ9" s="3"/>
    </row>
    <row r="10" spans="1:102" ht="13.9" customHeight="1" x14ac:dyDescent="0.2">
      <c r="A10" s="33">
        <v>3</v>
      </c>
      <c r="B10" s="34" t="s">
        <v>31</v>
      </c>
      <c r="C10" s="35" t="s">
        <v>5</v>
      </c>
      <c r="D10" s="64">
        <v>1</v>
      </c>
      <c r="E10" s="36">
        <v>0</v>
      </c>
      <c r="F10" s="37">
        <f>PRODUCT(D10:E10)</f>
        <v>0</v>
      </c>
      <c r="M10" s="2"/>
      <c r="BY10" s="3"/>
      <c r="BZ10" s="3"/>
    </row>
    <row r="11" spans="1:102" ht="13.9" customHeight="1" x14ac:dyDescent="0.2">
      <c r="A11" s="33">
        <v>4</v>
      </c>
      <c r="B11" s="34" t="s">
        <v>32</v>
      </c>
      <c r="C11" s="35" t="s">
        <v>5</v>
      </c>
      <c r="D11" s="64">
        <v>1</v>
      </c>
      <c r="E11" s="36">
        <v>0</v>
      </c>
      <c r="F11" s="37">
        <f>PRODUCT(D11:E11)</f>
        <v>0</v>
      </c>
      <c r="M11" s="2"/>
      <c r="BY11" s="3"/>
      <c r="BZ11" s="3"/>
    </row>
    <row r="12" spans="1:102" ht="13.9" customHeight="1" x14ac:dyDescent="0.2">
      <c r="A12" s="33">
        <v>5</v>
      </c>
      <c r="B12" s="61" t="s">
        <v>33</v>
      </c>
      <c r="C12" s="63" t="s">
        <v>18</v>
      </c>
      <c r="D12" s="36">
        <v>0</v>
      </c>
      <c r="E12" s="62">
        <v>0</v>
      </c>
      <c r="F12" s="37">
        <f>PRODUCT(D12:E12)</f>
        <v>0</v>
      </c>
      <c r="M12" s="2"/>
      <c r="BY12" s="3"/>
      <c r="BZ12" s="3"/>
    </row>
    <row r="13" spans="1:102" ht="13.9" customHeight="1" x14ac:dyDescent="0.2">
      <c r="A13" s="38" t="s">
        <v>6</v>
      </c>
      <c r="B13" s="39" t="str">
        <f>CONCATENATE(A7," ",B7)</f>
        <v xml:space="preserve">Úprava vnitřku stávajícího řadiče  </v>
      </c>
      <c r="C13" s="40"/>
      <c r="D13" s="41"/>
      <c r="E13" s="42"/>
      <c r="F13" s="43">
        <f>SUM(F8:F12)</f>
        <v>0</v>
      </c>
      <c r="M13" s="2">
        <v>4</v>
      </c>
      <c r="AY13" s="4">
        <f>SUM(AY7:AY11)</f>
        <v>0</v>
      </c>
      <c r="AZ13" s="4">
        <f>SUM(AZ7:AZ11)</f>
        <v>0</v>
      </c>
      <c r="BA13" s="4">
        <f>SUM(BA7:BA11)</f>
        <v>0</v>
      </c>
      <c r="BB13" s="4">
        <f>SUM(BB7:BB11)</f>
        <v>0</v>
      </c>
      <c r="BC13" s="4">
        <f>SUM(BC7:BC11)</f>
        <v>0</v>
      </c>
    </row>
    <row r="14" spans="1:102" ht="13.9" customHeight="1" x14ac:dyDescent="0.2">
      <c r="A14" s="28" t="s">
        <v>34</v>
      </c>
      <c r="B14" s="29"/>
      <c r="C14" s="30"/>
      <c r="D14" s="31"/>
      <c r="E14" s="31"/>
      <c r="F14" s="32"/>
      <c r="M14" s="2">
        <v>1</v>
      </c>
    </row>
    <row r="15" spans="1:102" ht="13.9" customHeight="1" x14ac:dyDescent="0.2">
      <c r="A15" s="44" t="s">
        <v>19</v>
      </c>
      <c r="B15" s="45" t="s">
        <v>36</v>
      </c>
      <c r="C15" s="46" t="s">
        <v>5</v>
      </c>
      <c r="D15" s="47">
        <v>8</v>
      </c>
      <c r="E15" s="48">
        <v>0</v>
      </c>
      <c r="F15" s="37">
        <f>PRODUCT(D15:E15)</f>
        <v>0</v>
      </c>
      <c r="M15" s="2"/>
    </row>
    <row r="16" spans="1:102" ht="13.9" customHeight="1" x14ac:dyDescent="0.2">
      <c r="A16" s="44" t="s">
        <v>20</v>
      </c>
      <c r="B16" s="45" t="s">
        <v>35</v>
      </c>
      <c r="C16" s="46" t="s">
        <v>5</v>
      </c>
      <c r="D16" s="47">
        <v>4</v>
      </c>
      <c r="E16" s="48">
        <v>0</v>
      </c>
      <c r="F16" s="37">
        <f t="shared" ref="F16:F22" si="0">PRODUCT(D16:E16)</f>
        <v>0</v>
      </c>
      <c r="M16" s="2"/>
    </row>
    <row r="17" spans="1:103" ht="13.9" customHeight="1" x14ac:dyDescent="0.2">
      <c r="A17" s="44" t="s">
        <v>21</v>
      </c>
      <c r="B17" s="45" t="s">
        <v>37</v>
      </c>
      <c r="C17" s="46" t="s">
        <v>5</v>
      </c>
      <c r="D17" s="47">
        <v>4</v>
      </c>
      <c r="E17" s="48">
        <v>0</v>
      </c>
      <c r="F17" s="37">
        <f t="shared" si="0"/>
        <v>0</v>
      </c>
      <c r="M17" s="2"/>
    </row>
    <row r="18" spans="1:103" ht="13.9" customHeight="1" x14ac:dyDescent="0.2">
      <c r="A18" s="44" t="s">
        <v>22</v>
      </c>
      <c r="B18" s="81" t="s">
        <v>74</v>
      </c>
      <c r="C18" s="46" t="s">
        <v>5</v>
      </c>
      <c r="D18" s="47">
        <v>2</v>
      </c>
      <c r="E18" s="48">
        <v>0</v>
      </c>
      <c r="F18" s="37">
        <f t="shared" si="0"/>
        <v>0</v>
      </c>
      <c r="M18" s="2"/>
    </row>
    <row r="19" spans="1:103" ht="13.9" customHeight="1" x14ac:dyDescent="0.2">
      <c r="A19" s="44" t="s">
        <v>23</v>
      </c>
      <c r="B19" s="81" t="s">
        <v>75</v>
      </c>
      <c r="C19" s="46" t="s">
        <v>5</v>
      </c>
      <c r="D19" s="47">
        <v>4</v>
      </c>
      <c r="E19" s="48">
        <v>0</v>
      </c>
      <c r="F19" s="37">
        <f t="shared" si="0"/>
        <v>0</v>
      </c>
      <c r="M19" s="2"/>
    </row>
    <row r="20" spans="1:103" ht="13.9" customHeight="1" x14ac:dyDescent="0.2">
      <c r="A20" s="44" t="s">
        <v>24</v>
      </c>
      <c r="B20" s="45" t="s">
        <v>38</v>
      </c>
      <c r="C20" s="46" t="s">
        <v>5</v>
      </c>
      <c r="D20" s="83">
        <v>1</v>
      </c>
      <c r="E20" s="48">
        <v>0</v>
      </c>
      <c r="F20" s="37">
        <f t="shared" si="0"/>
        <v>0</v>
      </c>
      <c r="M20" s="2"/>
    </row>
    <row r="21" spans="1:103" ht="13.9" customHeight="1" x14ac:dyDescent="0.2">
      <c r="A21" s="44" t="s">
        <v>25</v>
      </c>
      <c r="B21" s="61" t="s">
        <v>33</v>
      </c>
      <c r="C21" s="46" t="s">
        <v>18</v>
      </c>
      <c r="D21" s="48"/>
      <c r="E21" s="48"/>
      <c r="F21" s="37">
        <f t="shared" si="0"/>
        <v>0</v>
      </c>
      <c r="M21" s="2"/>
    </row>
    <row r="22" spans="1:103" ht="13.9" customHeight="1" x14ac:dyDescent="0.2">
      <c r="A22" s="44" t="s">
        <v>26</v>
      </c>
      <c r="B22" s="45" t="s">
        <v>39</v>
      </c>
      <c r="C22" s="46" t="s">
        <v>5</v>
      </c>
      <c r="D22" s="47">
        <v>1</v>
      </c>
      <c r="E22" s="48">
        <v>0</v>
      </c>
      <c r="F22" s="37">
        <f t="shared" si="0"/>
        <v>0</v>
      </c>
      <c r="M22" s="2"/>
    </row>
    <row r="23" spans="1:103" ht="13.9" customHeight="1" x14ac:dyDescent="0.2">
      <c r="A23" s="38" t="s">
        <v>6</v>
      </c>
      <c r="B23" s="39" t="str">
        <f>CONCATENATE(A14," ",B14)</f>
        <v xml:space="preserve">Výměna návěstidel LED 42V AC </v>
      </c>
      <c r="C23" s="40"/>
      <c r="D23" s="41"/>
      <c r="E23" s="42"/>
      <c r="F23" s="85">
        <f>SUM(F15:F22)</f>
        <v>0</v>
      </c>
      <c r="M23" s="2">
        <v>4</v>
      </c>
      <c r="AY23" s="4">
        <f>SUM(AY14:AY14)</f>
        <v>0</v>
      </c>
      <c r="AZ23" s="4">
        <f>SUM(AZ14:AZ14)</f>
        <v>0</v>
      </c>
      <c r="BA23" s="4">
        <f>SUM(BA14:BA14)</f>
        <v>0</v>
      </c>
      <c r="BB23" s="4">
        <f>SUM(BB14:BB14)</f>
        <v>0</v>
      </c>
      <c r="BC23" s="4">
        <f>SUM(BC14:BC14)</f>
        <v>0</v>
      </c>
    </row>
    <row r="24" spans="1:103" ht="13.9" customHeight="1" x14ac:dyDescent="0.2">
      <c r="A24" s="49" t="s">
        <v>7</v>
      </c>
      <c r="B24" s="29"/>
      <c r="C24" s="50"/>
      <c r="D24" s="51"/>
      <c r="E24" s="51"/>
      <c r="F24" s="37">
        <f>PRODUCT(J13:J25)+PRODUCT(D24:E24)</f>
        <v>0</v>
      </c>
      <c r="M24" s="2">
        <v>1</v>
      </c>
    </row>
    <row r="25" spans="1:103" ht="13.9" customHeight="1" x14ac:dyDescent="0.2">
      <c r="A25" s="52" t="s">
        <v>41</v>
      </c>
      <c r="B25" s="53" t="s">
        <v>70</v>
      </c>
      <c r="C25" s="35" t="s">
        <v>12</v>
      </c>
      <c r="D25" s="36">
        <v>0</v>
      </c>
      <c r="E25" s="36">
        <v>0</v>
      </c>
      <c r="F25" s="37">
        <f>PRODUCT(D25:E25)</f>
        <v>0</v>
      </c>
      <c r="M25" s="2">
        <v>2</v>
      </c>
      <c r="Y25" s="1">
        <v>3</v>
      </c>
      <c r="Z25" s="1">
        <v>1</v>
      </c>
      <c r="AA25" s="1">
        <v>34111745</v>
      </c>
      <c r="AX25" s="1">
        <v>1</v>
      </c>
      <c r="AY25" s="1">
        <f>IF(AX25=1,F25,0)</f>
        <v>0</v>
      </c>
      <c r="AZ25" s="1">
        <f>IF(AX25=2,F25,0)</f>
        <v>0</v>
      </c>
      <c r="BA25" s="1">
        <f>IF(AX25=3,F25,0)</f>
        <v>0</v>
      </c>
      <c r="BB25" s="1">
        <f>IF(AX25=4,F25,0)</f>
        <v>0</v>
      </c>
      <c r="BC25" s="1">
        <f>IF(AX25=5,F25,0)</f>
        <v>0</v>
      </c>
      <c r="BY25" s="3">
        <v>3</v>
      </c>
      <c r="BZ25" s="3">
        <v>1</v>
      </c>
      <c r="CX25" s="1">
        <v>1.0799999999999701E-3</v>
      </c>
    </row>
    <row r="26" spans="1:103" ht="13.9" customHeight="1" x14ac:dyDescent="0.2">
      <c r="A26" s="38" t="s">
        <v>6</v>
      </c>
      <c r="B26" s="39" t="str">
        <f>CONCATENATE(A24," ",B24)</f>
        <v xml:space="preserve">Manipulační technika </v>
      </c>
      <c r="C26" s="40"/>
      <c r="D26" s="41"/>
      <c r="E26" s="42"/>
      <c r="F26" s="43">
        <f>SUM(F25)</f>
        <v>0</v>
      </c>
      <c r="M26" s="2">
        <v>4</v>
      </c>
      <c r="AY26" s="4">
        <f>SUM(AY24:AY25)</f>
        <v>0</v>
      </c>
      <c r="AZ26" s="4">
        <f>SUM(AZ24:AZ25)</f>
        <v>0</v>
      </c>
      <c r="BA26" s="4">
        <f>SUM(BA24:BA25)</f>
        <v>0</v>
      </c>
      <c r="BB26" s="4">
        <f>SUM(BB24:BB25)</f>
        <v>0</v>
      </c>
      <c r="BC26" s="4">
        <f>SUM(BC24:BC25)</f>
        <v>0</v>
      </c>
    </row>
    <row r="27" spans="1:103" ht="13.9" customHeight="1" x14ac:dyDescent="0.2">
      <c r="A27" s="28" t="s">
        <v>40</v>
      </c>
      <c r="B27" s="54"/>
      <c r="C27" s="30"/>
      <c r="D27" s="31"/>
      <c r="E27" s="31"/>
      <c r="F27" s="32"/>
      <c r="M27" s="2">
        <v>1</v>
      </c>
    </row>
    <row r="28" spans="1:103" ht="13.9" customHeight="1" x14ac:dyDescent="0.2">
      <c r="A28" s="52" t="s">
        <v>42</v>
      </c>
      <c r="B28" s="34" t="s">
        <v>43</v>
      </c>
      <c r="C28" s="35" t="s">
        <v>5</v>
      </c>
      <c r="D28" s="64">
        <v>8</v>
      </c>
      <c r="E28" s="36">
        <v>0</v>
      </c>
      <c r="F28" s="37">
        <f t="shared" ref="F28:F33" si="1">PRODUCT(D28:E28)</f>
        <v>0</v>
      </c>
      <c r="N28" s="2">
        <v>2</v>
      </c>
      <c r="Z28" s="1">
        <v>1</v>
      </c>
      <c r="AA28" s="1">
        <v>9</v>
      </c>
      <c r="AB28" s="1">
        <v>9</v>
      </c>
      <c r="AY28" s="1">
        <v>4</v>
      </c>
      <c r="AZ28" s="1">
        <f>IF(AY28=1,F36,0)</f>
        <v>0</v>
      </c>
      <c r="BA28" s="1">
        <f>IF(AY28=2,F36,0)</f>
        <v>0</v>
      </c>
      <c r="BB28" s="1">
        <f>IF(AY28=3,F36,0)</f>
        <v>0</v>
      </c>
      <c r="BC28" s="1">
        <f>IF(AY28=4,F36,0)</f>
        <v>0</v>
      </c>
      <c r="BD28" s="1">
        <f>IF(AY28=5,F36,0)</f>
        <v>0</v>
      </c>
      <c r="BZ28" s="3">
        <v>1</v>
      </c>
      <c r="CA28" s="3">
        <v>9</v>
      </c>
      <c r="CY28" s="1">
        <v>0</v>
      </c>
    </row>
    <row r="29" spans="1:103" ht="13.9" customHeight="1" x14ac:dyDescent="0.2">
      <c r="A29" s="52" t="s">
        <v>44</v>
      </c>
      <c r="B29" s="84" t="s">
        <v>76</v>
      </c>
      <c r="C29" s="35" t="s">
        <v>5</v>
      </c>
      <c r="D29" s="64">
        <v>8</v>
      </c>
      <c r="E29" s="36">
        <v>0</v>
      </c>
      <c r="F29" s="37">
        <f t="shared" si="1"/>
        <v>0</v>
      </c>
      <c r="N29" s="2"/>
      <c r="BZ29" s="3"/>
      <c r="CA29" s="3"/>
    </row>
    <row r="30" spans="1:103" ht="13.9" customHeight="1" x14ac:dyDescent="0.2">
      <c r="A30" s="52" t="s">
        <v>45</v>
      </c>
      <c r="B30" s="34" t="s">
        <v>46</v>
      </c>
      <c r="C30" s="35" t="s">
        <v>18</v>
      </c>
      <c r="D30" s="36">
        <v>0</v>
      </c>
      <c r="E30" s="36">
        <v>0</v>
      </c>
      <c r="F30" s="37">
        <f t="shared" si="1"/>
        <v>0</v>
      </c>
      <c r="N30" s="2"/>
      <c r="BZ30" s="3"/>
      <c r="CA30" s="3"/>
    </row>
    <row r="31" spans="1:103" ht="13.9" customHeight="1" x14ac:dyDescent="0.2">
      <c r="A31" s="52" t="s">
        <v>47</v>
      </c>
      <c r="B31" s="34" t="s">
        <v>48</v>
      </c>
      <c r="C31" s="35" t="s">
        <v>18</v>
      </c>
      <c r="D31" s="36">
        <v>0</v>
      </c>
      <c r="E31" s="36">
        <v>0</v>
      </c>
      <c r="F31" s="37">
        <f t="shared" si="1"/>
        <v>0</v>
      </c>
      <c r="N31" s="2"/>
      <c r="BZ31" s="3"/>
      <c r="CA31" s="3"/>
    </row>
    <row r="32" spans="1:103" ht="23.25" customHeight="1" x14ac:dyDescent="0.2">
      <c r="A32" s="52" t="s">
        <v>49</v>
      </c>
      <c r="B32" s="34" t="s">
        <v>50</v>
      </c>
      <c r="C32" s="35" t="s">
        <v>5</v>
      </c>
      <c r="D32" s="64">
        <v>4</v>
      </c>
      <c r="E32" s="36">
        <v>0</v>
      </c>
      <c r="F32" s="37">
        <f t="shared" si="1"/>
        <v>0</v>
      </c>
      <c r="N32" s="2"/>
      <c r="BZ32" s="3"/>
      <c r="CA32" s="3"/>
    </row>
    <row r="33" spans="1:102" ht="13.9" customHeight="1" x14ac:dyDescent="0.2">
      <c r="A33" s="52" t="s">
        <v>51</v>
      </c>
      <c r="B33" s="34" t="s">
        <v>71</v>
      </c>
      <c r="C33" s="35" t="s">
        <v>5</v>
      </c>
      <c r="D33" s="64">
        <v>1</v>
      </c>
      <c r="E33" s="36">
        <v>0</v>
      </c>
      <c r="F33" s="55">
        <f t="shared" si="1"/>
        <v>0</v>
      </c>
      <c r="M33" s="2">
        <v>2</v>
      </c>
      <c r="Y33" s="1">
        <v>1</v>
      </c>
      <c r="Z33" s="1">
        <v>9</v>
      </c>
      <c r="AA33" s="1">
        <v>9</v>
      </c>
      <c r="AX33" s="1">
        <v>4</v>
      </c>
      <c r="AY33" s="1">
        <f>IF(AX33=1,#REF!,0)</f>
        <v>0</v>
      </c>
      <c r="AZ33" s="1">
        <f>IF(AX33=2,#REF!,0)</f>
        <v>0</v>
      </c>
      <c r="BA33" s="1">
        <f>IF(AX33=3,#REF!,0)</f>
        <v>0</v>
      </c>
      <c r="BB33" s="1" t="e">
        <f>IF(AX33=4,#REF!,0)</f>
        <v>#REF!</v>
      </c>
      <c r="BC33" s="1">
        <f>IF(AX33=5,#REF!,0)</f>
        <v>0</v>
      </c>
      <c r="BY33" s="3">
        <v>1</v>
      </c>
      <c r="BZ33" s="3">
        <v>9</v>
      </c>
      <c r="CX33" s="1">
        <v>0</v>
      </c>
    </row>
    <row r="34" spans="1:102" ht="13.9" customHeight="1" x14ac:dyDescent="0.2">
      <c r="A34" s="38" t="s">
        <v>6</v>
      </c>
      <c r="B34" s="39" t="str">
        <f>CONCATENATE(A27," ",B27)</f>
        <v xml:space="preserve">Ostatní </v>
      </c>
      <c r="C34" s="40"/>
      <c r="D34" s="41"/>
      <c r="E34" s="42"/>
      <c r="F34" s="43">
        <f>SUM(F28:F33)</f>
        <v>0</v>
      </c>
      <c r="M34" s="2">
        <v>4</v>
      </c>
      <c r="AY34" s="4">
        <f>SUM(AY27:AY33)</f>
        <v>4</v>
      </c>
      <c r="AZ34" s="4">
        <f>SUM(AZ27:AZ33)</f>
        <v>0</v>
      </c>
      <c r="BA34" s="4">
        <f>SUM(BA27:BA33)</f>
        <v>0</v>
      </c>
      <c r="BB34" s="4" t="e">
        <f>SUM(BB27:BB33)</f>
        <v>#REF!</v>
      </c>
      <c r="BC34" s="4">
        <f>SUM(BC27:BC33)</f>
        <v>0</v>
      </c>
    </row>
    <row r="35" spans="1:102" ht="13.9" customHeight="1" x14ac:dyDescent="0.2">
      <c r="A35" s="71" t="s">
        <v>52</v>
      </c>
      <c r="B35" s="72"/>
      <c r="C35" s="30"/>
      <c r="D35" s="31"/>
      <c r="E35" s="31"/>
      <c r="F35" s="32"/>
      <c r="M35" s="2"/>
      <c r="AY35" s="4"/>
      <c r="AZ35" s="4"/>
      <c r="BA35" s="4"/>
      <c r="BB35" s="4"/>
      <c r="BC35" s="4"/>
    </row>
    <row r="36" spans="1:102" ht="13.9" customHeight="1" x14ac:dyDescent="0.2">
      <c r="A36" s="52" t="s">
        <v>53</v>
      </c>
      <c r="B36" s="34" t="s">
        <v>54</v>
      </c>
      <c r="C36" s="35" t="s">
        <v>5</v>
      </c>
      <c r="D36" s="64">
        <v>4</v>
      </c>
      <c r="E36" s="36">
        <v>0</v>
      </c>
      <c r="F36" s="37">
        <f>PRODUCT(D36:E36)</f>
        <v>0</v>
      </c>
      <c r="M36" s="2"/>
      <c r="AY36" s="4"/>
      <c r="AZ36" s="4"/>
      <c r="BA36" s="4"/>
      <c r="BB36" s="4"/>
      <c r="BC36" s="4"/>
    </row>
    <row r="37" spans="1:102" ht="13.9" customHeight="1" x14ac:dyDescent="0.2">
      <c r="A37" s="52" t="s">
        <v>55</v>
      </c>
      <c r="B37" s="34" t="s">
        <v>56</v>
      </c>
      <c r="C37" s="35" t="s">
        <v>5</v>
      </c>
      <c r="D37" s="64">
        <v>1</v>
      </c>
      <c r="E37" s="36">
        <v>0</v>
      </c>
      <c r="F37" s="37">
        <f>PRODUCT(D37:E37)</f>
        <v>0</v>
      </c>
      <c r="M37" s="2"/>
      <c r="AY37" s="4"/>
      <c r="AZ37" s="4"/>
      <c r="BA37" s="4"/>
      <c r="BB37" s="4"/>
      <c r="BC37" s="4"/>
    </row>
    <row r="38" spans="1:102" ht="13.9" customHeight="1" x14ac:dyDescent="0.2">
      <c r="A38" s="52" t="s">
        <v>57</v>
      </c>
      <c r="B38" s="34" t="s">
        <v>58</v>
      </c>
      <c r="C38" s="35" t="s">
        <v>18</v>
      </c>
      <c r="D38" s="36">
        <v>0</v>
      </c>
      <c r="E38" s="36">
        <v>0</v>
      </c>
      <c r="F38" s="37">
        <f>PRODUCT(D38:E38)</f>
        <v>0</v>
      </c>
      <c r="M38" s="2"/>
      <c r="AY38" s="4"/>
      <c r="AZ38" s="4"/>
      <c r="BA38" s="4"/>
      <c r="BB38" s="4"/>
      <c r="BC38" s="4"/>
    </row>
    <row r="39" spans="1:102" ht="13.9" customHeight="1" x14ac:dyDescent="0.2">
      <c r="A39" s="52" t="s">
        <v>60</v>
      </c>
      <c r="B39" s="84" t="s">
        <v>73</v>
      </c>
      <c r="C39" s="35" t="s">
        <v>18</v>
      </c>
      <c r="D39" s="36">
        <v>0</v>
      </c>
      <c r="E39" s="36">
        <v>0</v>
      </c>
      <c r="F39" s="37">
        <f>PRODUCT(D39:E39)</f>
        <v>0</v>
      </c>
      <c r="M39" s="2"/>
      <c r="AY39" s="4"/>
      <c r="AZ39" s="4"/>
      <c r="BA39" s="4"/>
      <c r="BB39" s="4"/>
      <c r="BC39" s="4"/>
    </row>
    <row r="40" spans="1:102" ht="13.9" customHeight="1" x14ac:dyDescent="0.2">
      <c r="A40" s="38" t="s">
        <v>6</v>
      </c>
      <c r="B40" s="39" t="str">
        <f>CONCATENATE(A35," ",B35)</f>
        <v xml:space="preserve">Doplnění videodetekce </v>
      </c>
      <c r="C40" s="40"/>
      <c r="D40" s="41"/>
      <c r="E40" s="42"/>
      <c r="F40" s="43">
        <f>SUM(F36:F39)</f>
        <v>0</v>
      </c>
      <c r="M40" s="2"/>
      <c r="AY40" s="4"/>
      <c r="AZ40" s="4"/>
      <c r="BA40" s="4"/>
      <c r="BB40" s="4"/>
      <c r="BC40" s="4"/>
    </row>
    <row r="41" spans="1:102" ht="13.9" customHeight="1" x14ac:dyDescent="0.2">
      <c r="A41" s="71" t="s">
        <v>59</v>
      </c>
      <c r="B41" s="72"/>
      <c r="C41" s="30"/>
      <c r="D41" s="31"/>
      <c r="E41" s="31"/>
      <c r="F41" s="32"/>
      <c r="M41" s="2"/>
      <c r="AY41" s="4"/>
      <c r="AZ41" s="4"/>
      <c r="BA41" s="4"/>
      <c r="BB41" s="4"/>
      <c r="BC41" s="4"/>
    </row>
    <row r="42" spans="1:102" ht="13.9" customHeight="1" x14ac:dyDescent="0.2">
      <c r="A42" s="52" t="s">
        <v>61</v>
      </c>
      <c r="B42" s="34" t="s">
        <v>62</v>
      </c>
      <c r="C42" s="35" t="s">
        <v>63</v>
      </c>
      <c r="D42" s="64">
        <v>26</v>
      </c>
      <c r="E42" s="36">
        <v>0</v>
      </c>
      <c r="F42" s="37">
        <f>PRODUCT(D42:E42)</f>
        <v>0</v>
      </c>
      <c r="M42" s="2"/>
      <c r="AY42" s="4"/>
      <c r="AZ42" s="4"/>
      <c r="BA42" s="4"/>
      <c r="BB42" s="4"/>
      <c r="BC42" s="4"/>
    </row>
    <row r="43" spans="1:102" ht="13.9" customHeight="1" x14ac:dyDescent="0.2">
      <c r="A43" s="52" t="s">
        <v>64</v>
      </c>
      <c r="B43" s="34" t="s">
        <v>65</v>
      </c>
      <c r="C43" s="35" t="s">
        <v>63</v>
      </c>
      <c r="D43" s="64">
        <v>26</v>
      </c>
      <c r="E43" s="36">
        <v>0</v>
      </c>
      <c r="F43" s="37">
        <f>PRODUCT(D43:E43)</f>
        <v>0</v>
      </c>
      <c r="M43" s="2"/>
      <c r="AY43" s="4"/>
      <c r="AZ43" s="4"/>
      <c r="BA43" s="4"/>
      <c r="BB43" s="4"/>
      <c r="BC43" s="4"/>
    </row>
    <row r="44" spans="1:102" ht="13.9" customHeight="1" x14ac:dyDescent="0.2">
      <c r="A44" s="52" t="s">
        <v>66</v>
      </c>
      <c r="B44" s="34" t="s">
        <v>67</v>
      </c>
      <c r="C44" s="35" t="s">
        <v>63</v>
      </c>
      <c r="D44" s="70">
        <v>20</v>
      </c>
      <c r="E44" s="36">
        <v>0</v>
      </c>
      <c r="F44" s="37">
        <f>PRODUCT(D44:E44)</f>
        <v>0</v>
      </c>
      <c r="M44" s="2"/>
      <c r="AY44" s="4"/>
      <c r="AZ44" s="4"/>
      <c r="BA44" s="4"/>
      <c r="BB44" s="4"/>
      <c r="BC44" s="4"/>
    </row>
    <row r="45" spans="1:102" ht="13.9" customHeight="1" x14ac:dyDescent="0.2">
      <c r="A45" s="52" t="s">
        <v>68</v>
      </c>
      <c r="B45" s="34" t="s">
        <v>69</v>
      </c>
      <c r="C45" s="35" t="s">
        <v>5</v>
      </c>
      <c r="D45" s="64">
        <v>1</v>
      </c>
      <c r="E45" s="36">
        <v>0</v>
      </c>
      <c r="F45" s="55">
        <f>PRODUCT(D45:E45)</f>
        <v>0</v>
      </c>
      <c r="M45" s="2"/>
      <c r="AY45" s="4"/>
      <c r="AZ45" s="4"/>
      <c r="BA45" s="4"/>
      <c r="BB45" s="4"/>
      <c r="BC45" s="4"/>
    </row>
    <row r="46" spans="1:102" ht="13.9" customHeight="1" x14ac:dyDescent="0.2">
      <c r="A46" s="38" t="s">
        <v>6</v>
      </c>
      <c r="B46" s="39" t="str">
        <f>CONCATENATE(A41," ",B41)</f>
        <v xml:space="preserve">Doplnění kabelů ke stožáru č. 1 </v>
      </c>
      <c r="C46" s="40"/>
      <c r="D46" s="41"/>
      <c r="E46" s="42"/>
      <c r="F46" s="43">
        <f>SUM(F42:F45)</f>
        <v>0</v>
      </c>
      <c r="M46" s="2"/>
      <c r="AY46" s="4"/>
      <c r="AZ46" s="4"/>
      <c r="BA46" s="4"/>
      <c r="BB46" s="4"/>
      <c r="BC46" s="4"/>
    </row>
    <row r="47" spans="1:102" ht="13.9" customHeight="1" x14ac:dyDescent="0.2">
      <c r="A47" s="65"/>
      <c r="B47" s="66"/>
      <c r="C47" s="67"/>
      <c r="D47" s="68"/>
      <c r="E47" s="68"/>
      <c r="F47" s="69"/>
      <c r="M47" s="2"/>
      <c r="AY47" s="4"/>
      <c r="AZ47" s="4"/>
      <c r="BA47" s="4"/>
      <c r="BB47" s="4"/>
      <c r="BC47" s="4"/>
    </row>
    <row r="48" spans="1:102" ht="13.9" customHeight="1" x14ac:dyDescent="0.2">
      <c r="A48" s="22"/>
      <c r="B48" s="22"/>
      <c r="C48" s="22"/>
      <c r="D48" s="56" t="s">
        <v>9</v>
      </c>
      <c r="E48" s="56"/>
      <c r="F48" s="57">
        <f>SUM(F13+F23+F26+F34+F40+F46)</f>
        <v>0</v>
      </c>
    </row>
    <row r="49" spans="1:6" ht="13.9" customHeight="1" x14ac:dyDescent="0.2">
      <c r="A49" s="22"/>
      <c r="B49" s="22"/>
      <c r="C49" s="22"/>
      <c r="D49" s="23" t="s">
        <v>11</v>
      </c>
      <c r="E49" s="58">
        <v>0.21</v>
      </c>
      <c r="F49" s="59">
        <f>SUM(F48*E49)</f>
        <v>0</v>
      </c>
    </row>
    <row r="50" spans="1:6" ht="13.9" customHeight="1" x14ac:dyDescent="0.2">
      <c r="A50" s="22"/>
      <c r="B50" s="22"/>
      <c r="C50" s="22"/>
      <c r="D50" s="56" t="s">
        <v>10</v>
      </c>
      <c r="E50" s="56"/>
      <c r="F50" s="60">
        <f>SUM(F48+F49)</f>
        <v>0</v>
      </c>
    </row>
    <row r="51" spans="1:6" x14ac:dyDescent="0.2">
      <c r="A51" s="22"/>
      <c r="B51" s="22"/>
      <c r="C51" s="22"/>
      <c r="D51" s="22"/>
      <c r="E51" s="22"/>
      <c r="F51" s="22"/>
    </row>
    <row r="52" spans="1:6" x14ac:dyDescent="0.2">
      <c r="D52" s="1"/>
    </row>
    <row r="53" spans="1:6" x14ac:dyDescent="0.2">
      <c r="D53" s="1"/>
    </row>
    <row r="54" spans="1:6" x14ac:dyDescent="0.2">
      <c r="D54" s="1"/>
    </row>
    <row r="55" spans="1:6" x14ac:dyDescent="0.2">
      <c r="D55" s="1"/>
    </row>
    <row r="56" spans="1:6" x14ac:dyDescent="0.2">
      <c r="D56" s="1"/>
    </row>
    <row r="57" spans="1:6" x14ac:dyDescent="0.2">
      <c r="D57" s="1"/>
    </row>
    <row r="58" spans="1:6" x14ac:dyDescent="0.2">
      <c r="D58" s="1"/>
    </row>
    <row r="59" spans="1:6" x14ac:dyDescent="0.2">
      <c r="D59" s="1"/>
    </row>
    <row r="60" spans="1:6" x14ac:dyDescent="0.2">
      <c r="D60" s="1"/>
    </row>
    <row r="61" spans="1:6" x14ac:dyDescent="0.2">
      <c r="D61" s="1"/>
    </row>
    <row r="62" spans="1:6" x14ac:dyDescent="0.2">
      <c r="D62" s="1"/>
    </row>
    <row r="63" spans="1:6" x14ac:dyDescent="0.2">
      <c r="D63" s="1"/>
    </row>
    <row r="64" spans="1:6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1:6" x14ac:dyDescent="0.2">
      <c r="D97" s="1"/>
    </row>
    <row r="98" spans="1:6" x14ac:dyDescent="0.2">
      <c r="D98" s="1"/>
    </row>
    <row r="99" spans="1:6" x14ac:dyDescent="0.2">
      <c r="D99" s="1"/>
    </row>
    <row r="100" spans="1:6" x14ac:dyDescent="0.2">
      <c r="D100" s="1"/>
    </row>
    <row r="101" spans="1:6" x14ac:dyDescent="0.2">
      <c r="D101" s="1"/>
    </row>
    <row r="102" spans="1:6" x14ac:dyDescent="0.2">
      <c r="A102" s="5"/>
    </row>
    <row r="103" spans="1:6" x14ac:dyDescent="0.2">
      <c r="B103" s="7"/>
      <c r="C103" s="7"/>
      <c r="D103" s="8"/>
      <c r="E103" s="7"/>
      <c r="F103" s="9"/>
    </row>
    <row r="104" spans="1:6" x14ac:dyDescent="0.2">
      <c r="A104" s="5"/>
    </row>
  </sheetData>
  <sheetProtection algorithmName="SHA-512" hashValue="3y01niRMlDTK9NG+xr9hp+saPsC9J7I2VzUi5SxyA4IaVSqBmHuX3wiXZrNyGDURxzCC2icB7NEMc0mK7jpSQg==" saltValue="+C/lXlCN4AAMORjBMSUWjA==" spinCount="100000" sheet="1" objects="1" scenarios="1"/>
  <mergeCells count="6">
    <mergeCell ref="A41:B41"/>
    <mergeCell ref="A1:F1"/>
    <mergeCell ref="E3:F3"/>
    <mergeCell ref="E4:F4"/>
    <mergeCell ref="A7:B7"/>
    <mergeCell ref="A35:B35"/>
  </mergeCells>
  <phoneticPr fontId="6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8</vt:i4>
      </vt:variant>
    </vt:vector>
  </HeadingPairs>
  <TitlesOfParts>
    <vt:vector size="9" baseType="lpstr">
      <vt:lpstr>list1</vt:lpstr>
      <vt:lpstr>list1!Print_Area</vt:lpstr>
      <vt:lpstr>list1!Print_Titles</vt:lpstr>
      <vt:lpstr>SloupecCC</vt:lpstr>
      <vt:lpstr>SloupecCisloPol</vt:lpstr>
      <vt:lpstr>SloupecJC</vt:lpstr>
      <vt:lpstr>SloupecMJ</vt:lpstr>
      <vt:lpstr>SloupecMnozstvi</vt:lpstr>
      <vt:lpstr>SloupecNazPol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Vetchý</dc:creator>
  <cp:lastModifiedBy>Tomáš Najvar</cp:lastModifiedBy>
  <cp:lastPrinted>2022-06-09T12:16:23Z</cp:lastPrinted>
  <dcterms:created xsi:type="dcterms:W3CDTF">2016-05-30T06:05:19Z</dcterms:created>
  <dcterms:modified xsi:type="dcterms:W3CDTF">2026-02-25T08:07:21Z</dcterms:modified>
</cp:coreProperties>
</file>