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ZŠ Rokycanova - bezb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'00 - ZŠ Rokycanova - bezb...'!$C$103:$K$775</definedName>
    <definedName name="_xlnm.Print_Area" localSheetId="1">'00 - ZŠ Rokycanova - bezb...'!$C$4:$J$37,'00 - ZŠ Rokycanova - bezb...'!$C$43:$J$87,'00 - ZŠ Rokycanova - bezb...'!$C$93:$K$775</definedName>
    <definedName name="_xlnm.Print_Titles" localSheetId="1">'00 - ZŠ Rokycanova - bezb...'!$103:$103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775"/>
  <c r="BH775"/>
  <c r="BG775"/>
  <c r="BF775"/>
  <c r="T775"/>
  <c r="R775"/>
  <c r="P775"/>
  <c r="BI774"/>
  <c r="BH774"/>
  <c r="BG774"/>
  <c r="BF774"/>
  <c r="T774"/>
  <c r="R774"/>
  <c r="P774"/>
  <c r="BI771"/>
  <c r="BH771"/>
  <c r="BG771"/>
  <c r="BF771"/>
  <c r="T771"/>
  <c r="T770"/>
  <c r="R771"/>
  <c r="R770"/>
  <c r="P771"/>
  <c r="P770"/>
  <c r="BI769"/>
  <c r="BH769"/>
  <c r="BG769"/>
  <c r="BF769"/>
  <c r="T769"/>
  <c r="R769"/>
  <c r="P769"/>
  <c r="BI768"/>
  <c r="BH768"/>
  <c r="BG768"/>
  <c r="BF768"/>
  <c r="T768"/>
  <c r="R768"/>
  <c r="P768"/>
  <c r="BI766"/>
  <c r="BH766"/>
  <c r="BG766"/>
  <c r="BF766"/>
  <c r="T766"/>
  <c r="R766"/>
  <c r="P766"/>
  <c r="BI765"/>
  <c r="BH765"/>
  <c r="BG765"/>
  <c r="BF765"/>
  <c r="T765"/>
  <c r="R765"/>
  <c r="P765"/>
  <c r="BI763"/>
  <c r="BH763"/>
  <c r="BG763"/>
  <c r="BF763"/>
  <c r="T763"/>
  <c r="R763"/>
  <c r="P763"/>
  <c r="BI762"/>
  <c r="BH762"/>
  <c r="BG762"/>
  <c r="BF762"/>
  <c r="T762"/>
  <c r="R762"/>
  <c r="P762"/>
  <c r="BI761"/>
  <c r="BH761"/>
  <c r="BG761"/>
  <c r="BF761"/>
  <c r="T761"/>
  <c r="R761"/>
  <c r="P761"/>
  <c r="BI760"/>
  <c r="BH760"/>
  <c r="BG760"/>
  <c r="BF760"/>
  <c r="T760"/>
  <c r="R760"/>
  <c r="P760"/>
  <c r="BI757"/>
  <c r="BH757"/>
  <c r="BG757"/>
  <c r="BF757"/>
  <c r="T757"/>
  <c r="T756"/>
  <c r="R757"/>
  <c r="R756"/>
  <c r="P757"/>
  <c r="P756"/>
  <c r="BI755"/>
  <c r="BH755"/>
  <c r="BG755"/>
  <c r="BF755"/>
  <c r="T755"/>
  <c r="T754"/>
  <c r="R755"/>
  <c r="R754"/>
  <c r="P755"/>
  <c r="P754"/>
  <c r="BI752"/>
  <c r="BH752"/>
  <c r="BG752"/>
  <c r="BF752"/>
  <c r="T752"/>
  <c r="R752"/>
  <c r="P752"/>
  <c r="BI750"/>
  <c r="BH750"/>
  <c r="BG750"/>
  <c r="BF750"/>
  <c r="T750"/>
  <c r="R750"/>
  <c r="P750"/>
  <c r="BI748"/>
  <c r="BH748"/>
  <c r="BG748"/>
  <c r="BF748"/>
  <c r="T748"/>
  <c r="R748"/>
  <c r="P748"/>
  <c r="BI738"/>
  <c r="BH738"/>
  <c r="BG738"/>
  <c r="BF738"/>
  <c r="T738"/>
  <c r="R738"/>
  <c r="P738"/>
  <c r="BI709"/>
  <c r="BH709"/>
  <c r="BG709"/>
  <c r="BF709"/>
  <c r="T709"/>
  <c r="R709"/>
  <c r="P709"/>
  <c r="BI706"/>
  <c r="BH706"/>
  <c r="BG706"/>
  <c r="BF706"/>
  <c r="T706"/>
  <c r="R706"/>
  <c r="P706"/>
  <c r="BI700"/>
  <c r="BH700"/>
  <c r="BG700"/>
  <c r="BF700"/>
  <c r="T700"/>
  <c r="R700"/>
  <c r="P700"/>
  <c r="BI695"/>
  <c r="BH695"/>
  <c r="BG695"/>
  <c r="BF695"/>
  <c r="T695"/>
  <c r="R695"/>
  <c r="P695"/>
  <c r="BI692"/>
  <c r="BH692"/>
  <c r="BG692"/>
  <c r="BF692"/>
  <c r="T692"/>
  <c r="R692"/>
  <c r="P692"/>
  <c r="BI690"/>
  <c r="BH690"/>
  <c r="BG690"/>
  <c r="BF690"/>
  <c r="T690"/>
  <c r="R690"/>
  <c r="P690"/>
  <c r="BI687"/>
  <c r="BH687"/>
  <c r="BG687"/>
  <c r="BF687"/>
  <c r="T687"/>
  <c r="R687"/>
  <c r="P687"/>
  <c r="BI678"/>
  <c r="BH678"/>
  <c r="BG678"/>
  <c r="BF678"/>
  <c r="T678"/>
  <c r="R678"/>
  <c r="P678"/>
  <c r="BI673"/>
  <c r="BH673"/>
  <c r="BG673"/>
  <c r="BF673"/>
  <c r="T673"/>
  <c r="R673"/>
  <c r="P673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41"/>
  <c r="BH641"/>
  <c r="BG641"/>
  <c r="BF641"/>
  <c r="T641"/>
  <c r="R641"/>
  <c r="P641"/>
  <c r="BI632"/>
  <c r="BH632"/>
  <c r="BG632"/>
  <c r="BF632"/>
  <c r="T632"/>
  <c r="R632"/>
  <c r="P632"/>
  <c r="BI623"/>
  <c r="BH623"/>
  <c r="BG623"/>
  <c r="BF623"/>
  <c r="T623"/>
  <c r="R623"/>
  <c r="P623"/>
  <c r="BI620"/>
  <c r="BH620"/>
  <c r="BG620"/>
  <c r="BF620"/>
  <c r="T620"/>
  <c r="R620"/>
  <c r="P620"/>
  <c r="BI619"/>
  <c r="BH619"/>
  <c r="BG619"/>
  <c r="BF619"/>
  <c r="T619"/>
  <c r="R619"/>
  <c r="P619"/>
  <c r="BI617"/>
  <c r="BH617"/>
  <c r="BG617"/>
  <c r="BF617"/>
  <c r="T617"/>
  <c r="R617"/>
  <c r="P617"/>
  <c r="BI613"/>
  <c r="BH613"/>
  <c r="BG613"/>
  <c r="BF613"/>
  <c r="T613"/>
  <c r="T612"/>
  <c r="R613"/>
  <c r="R612"/>
  <c r="P613"/>
  <c r="P612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5"/>
  <c r="BH605"/>
  <c r="BG605"/>
  <c r="BF605"/>
  <c r="T605"/>
  <c r="R605"/>
  <c r="P605"/>
  <c r="BI603"/>
  <c r="BH603"/>
  <c r="BG603"/>
  <c r="BF603"/>
  <c r="T603"/>
  <c r="R603"/>
  <c r="P603"/>
  <c r="BI600"/>
  <c r="BH600"/>
  <c r="BG600"/>
  <c r="BF600"/>
  <c r="T600"/>
  <c r="R600"/>
  <c r="P600"/>
  <c r="BI597"/>
  <c r="BH597"/>
  <c r="BG597"/>
  <c r="BF597"/>
  <c r="T597"/>
  <c r="R597"/>
  <c r="P597"/>
  <c r="BI594"/>
  <c r="BH594"/>
  <c r="BG594"/>
  <c r="BF594"/>
  <c r="T594"/>
  <c r="R594"/>
  <c r="P594"/>
  <c r="BI590"/>
  <c r="BH590"/>
  <c r="BG590"/>
  <c r="BF590"/>
  <c r="T590"/>
  <c r="R590"/>
  <c r="P590"/>
  <c r="BI587"/>
  <c r="BH587"/>
  <c r="BG587"/>
  <c r="BF587"/>
  <c r="T587"/>
  <c r="R587"/>
  <c r="P587"/>
  <c r="BI586"/>
  <c r="BH586"/>
  <c r="BG586"/>
  <c r="BF586"/>
  <c r="T586"/>
  <c r="R586"/>
  <c r="P586"/>
  <c r="BI585"/>
  <c r="BH585"/>
  <c r="BG585"/>
  <c r="BF585"/>
  <c r="T585"/>
  <c r="R585"/>
  <c r="P585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6"/>
  <c r="BH566"/>
  <c r="BG566"/>
  <c r="BF566"/>
  <c r="T566"/>
  <c r="R566"/>
  <c r="P566"/>
  <c r="BI564"/>
  <c r="BH564"/>
  <c r="BG564"/>
  <c r="BF564"/>
  <c r="T564"/>
  <c r="R564"/>
  <c r="P564"/>
  <c r="BI563"/>
  <c r="BH563"/>
  <c r="BG563"/>
  <c r="BF563"/>
  <c r="T563"/>
  <c r="R563"/>
  <c r="P563"/>
  <c r="BI562"/>
  <c r="BH562"/>
  <c r="BG562"/>
  <c r="BF562"/>
  <c r="T562"/>
  <c r="R562"/>
  <c r="P562"/>
  <c r="BI561"/>
  <c r="BH561"/>
  <c r="BG561"/>
  <c r="BF561"/>
  <c r="T561"/>
  <c r="R561"/>
  <c r="P561"/>
  <c r="BI560"/>
  <c r="BH560"/>
  <c r="BG560"/>
  <c r="BF560"/>
  <c r="T560"/>
  <c r="R560"/>
  <c r="P560"/>
  <c r="BI558"/>
  <c r="BH558"/>
  <c r="BG558"/>
  <c r="BF558"/>
  <c r="T558"/>
  <c r="R558"/>
  <c r="P558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7"/>
  <c r="BH547"/>
  <c r="BG547"/>
  <c r="BF547"/>
  <c r="T547"/>
  <c r="R547"/>
  <c r="P547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3"/>
  <c r="BH533"/>
  <c r="BG533"/>
  <c r="BF533"/>
  <c r="T533"/>
  <c r="R533"/>
  <c r="P533"/>
  <c r="BI531"/>
  <c r="BH531"/>
  <c r="BG531"/>
  <c r="BF531"/>
  <c r="T531"/>
  <c r="R531"/>
  <c r="P531"/>
  <c r="BI527"/>
  <c r="BH527"/>
  <c r="BG527"/>
  <c r="BF527"/>
  <c r="T527"/>
  <c r="R527"/>
  <c r="P527"/>
  <c r="BI525"/>
  <c r="BH525"/>
  <c r="BG525"/>
  <c r="BF525"/>
  <c r="T525"/>
  <c r="R525"/>
  <c r="P525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09"/>
  <c r="BH509"/>
  <c r="BG509"/>
  <c r="BF509"/>
  <c r="T509"/>
  <c r="R509"/>
  <c r="P509"/>
  <c r="BI505"/>
  <c r="BH505"/>
  <c r="BG505"/>
  <c r="BF505"/>
  <c r="T505"/>
  <c r="T504"/>
  <c r="R505"/>
  <c r="R504"/>
  <c r="P505"/>
  <c r="P504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81"/>
  <c r="BH481"/>
  <c r="BG481"/>
  <c r="BF481"/>
  <c r="T481"/>
  <c r="R481"/>
  <c r="P481"/>
  <c r="BI479"/>
  <c r="BH479"/>
  <c r="BG479"/>
  <c r="BF479"/>
  <c r="T479"/>
  <c r="R479"/>
  <c r="P479"/>
  <c r="BI476"/>
  <c r="BH476"/>
  <c r="BG476"/>
  <c r="BF476"/>
  <c r="T476"/>
  <c r="R476"/>
  <c r="P476"/>
  <c r="BI474"/>
  <c r="BH474"/>
  <c r="BG474"/>
  <c r="BF474"/>
  <c r="T474"/>
  <c r="R474"/>
  <c r="P474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39"/>
  <c r="BH439"/>
  <c r="BG439"/>
  <c r="BF439"/>
  <c r="T439"/>
  <c r="R439"/>
  <c r="P439"/>
  <c r="BI435"/>
  <c r="BH435"/>
  <c r="BG435"/>
  <c r="BF435"/>
  <c r="T435"/>
  <c r="R435"/>
  <c r="P435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02"/>
  <c r="BH402"/>
  <c r="BG402"/>
  <c r="BF402"/>
  <c r="T402"/>
  <c r="R402"/>
  <c r="P402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76"/>
  <c r="BH376"/>
  <c r="BG376"/>
  <c r="BF376"/>
  <c r="T376"/>
  <c r="R376"/>
  <c r="P376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28"/>
  <c r="BH328"/>
  <c r="BG328"/>
  <c r="BF328"/>
  <c r="T328"/>
  <c r="R328"/>
  <c r="P328"/>
  <c r="BI317"/>
  <c r="BH317"/>
  <c r="BG317"/>
  <c r="BF317"/>
  <c r="T317"/>
  <c r="R317"/>
  <c r="P317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295"/>
  <c r="BH295"/>
  <c r="BG295"/>
  <c r="BF295"/>
  <c r="T295"/>
  <c r="R295"/>
  <c r="P295"/>
  <c r="BI291"/>
  <c r="BH291"/>
  <c r="BG291"/>
  <c r="BF291"/>
  <c r="T291"/>
  <c r="R291"/>
  <c r="P291"/>
  <c r="BI275"/>
  <c r="BH275"/>
  <c r="BG275"/>
  <c r="BF275"/>
  <c r="T275"/>
  <c r="R275"/>
  <c r="P275"/>
  <c r="BI265"/>
  <c r="BH265"/>
  <c r="BG265"/>
  <c r="BF265"/>
  <c r="T265"/>
  <c r="R265"/>
  <c r="P265"/>
  <c r="BI254"/>
  <c r="BH254"/>
  <c r="BG254"/>
  <c r="BF254"/>
  <c r="T254"/>
  <c r="R254"/>
  <c r="P254"/>
  <c r="BI249"/>
  <c r="BH249"/>
  <c r="BG249"/>
  <c r="BF249"/>
  <c r="T249"/>
  <c r="R249"/>
  <c r="P249"/>
  <c r="BI245"/>
  <c r="BH245"/>
  <c r="BG245"/>
  <c r="BF245"/>
  <c r="T245"/>
  <c r="R245"/>
  <c r="P245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84"/>
  <c r="BH184"/>
  <c r="BG184"/>
  <c r="BF184"/>
  <c r="T184"/>
  <c r="R184"/>
  <c r="P184"/>
  <c r="BI180"/>
  <c r="BH180"/>
  <c r="BG180"/>
  <c r="BF180"/>
  <c r="T180"/>
  <c r="R180"/>
  <c r="P180"/>
  <c r="BI174"/>
  <c r="BH174"/>
  <c r="BG174"/>
  <c r="BF174"/>
  <c r="T174"/>
  <c r="R174"/>
  <c r="P174"/>
  <c r="BI172"/>
  <c r="BH172"/>
  <c r="BG172"/>
  <c r="BF172"/>
  <c r="T172"/>
  <c r="R172"/>
  <c r="P172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1"/>
  <c r="BH111"/>
  <c r="BG111"/>
  <c r="BF111"/>
  <c r="T111"/>
  <c r="R111"/>
  <c r="P111"/>
  <c r="BI107"/>
  <c r="BH107"/>
  <c r="BG107"/>
  <c r="BF107"/>
  <c r="T107"/>
  <c r="R107"/>
  <c r="P107"/>
  <c r="J101"/>
  <c r="J100"/>
  <c r="F100"/>
  <c r="F98"/>
  <c r="E96"/>
  <c r="J51"/>
  <c r="J50"/>
  <c r="F50"/>
  <c r="F48"/>
  <c r="E46"/>
  <c r="J16"/>
  <c r="E16"/>
  <c r="F101"/>
  <c r="J15"/>
  <c r="J10"/>
  <c r="J98"/>
  <c i="1" r="L50"/>
  <c r="AM50"/>
  <c r="AM49"/>
  <c r="L49"/>
  <c r="AM47"/>
  <c r="L47"/>
  <c r="L45"/>
  <c r="L44"/>
  <c i="2" r="J660"/>
  <c r="BK199"/>
  <c r="BK461"/>
  <c r="J551"/>
  <c r="J275"/>
  <c r="BK610"/>
  <c r="BK426"/>
  <c r="J775"/>
  <c r="BK459"/>
  <c r="BK774"/>
  <c r="J354"/>
  <c r="BK566"/>
  <c r="BK158"/>
  <c r="J124"/>
  <c r="J328"/>
  <c r="J603"/>
  <c r="BK306"/>
  <c r="J617"/>
  <c r="BK760"/>
  <c r="J402"/>
  <c r="BK607"/>
  <c r="BK228"/>
  <c r="J499"/>
  <c r="J575"/>
  <c r="J349"/>
  <c r="J706"/>
  <c r="J210"/>
  <c r="J561"/>
  <c r="J755"/>
  <c r="BK131"/>
  <c r="J573"/>
  <c r="BK133"/>
  <c r="BK609"/>
  <c r="BK463"/>
  <c r="BK766"/>
  <c r="J479"/>
  <c r="BK164"/>
  <c r="BK641"/>
  <c r="BK623"/>
  <c r="BK210"/>
  <c r="BK755"/>
  <c r="J455"/>
  <c r="BK124"/>
  <c r="BK359"/>
  <c r="J579"/>
  <c r="BK236"/>
  <c r="J597"/>
  <c r="BK214"/>
  <c r="J600"/>
  <c r="J122"/>
  <c r="BK291"/>
  <c r="BK579"/>
  <c r="J160"/>
  <c r="J368"/>
  <c r="J566"/>
  <c r="J317"/>
  <c r="J493"/>
  <c r="BK762"/>
  <c r="BK493"/>
  <c r="J752"/>
  <c r="BK474"/>
  <c r="BK571"/>
  <c r="BK265"/>
  <c r="BK587"/>
  <c r="J594"/>
  <c r="J395"/>
  <c r="J664"/>
  <c r="BK455"/>
  <c r="J563"/>
  <c r="BK343"/>
  <c r="BK695"/>
  <c r="J582"/>
  <c r="J574"/>
  <c r="BK597"/>
  <c r="J206"/>
  <c r="BK660"/>
  <c r="BK180"/>
  <c r="J738"/>
  <c r="BK664"/>
  <c r="J359"/>
  <c r="BK673"/>
  <c r="J343"/>
  <c r="J613"/>
  <c r="BK107"/>
  <c r="BK457"/>
  <c r="J774"/>
  <c r="BK582"/>
  <c r="J133"/>
  <c r="BK525"/>
  <c r="J129"/>
  <c r="BK422"/>
  <c r="J750"/>
  <c r="BK354"/>
  <c r="BK584"/>
  <c r="J709"/>
  <c r="BK439"/>
  <c r="J150"/>
  <c r="J562"/>
  <c r="J766"/>
  <c r="BK558"/>
  <c r="J748"/>
  <c r="BK418"/>
  <c r="BK533"/>
  <c r="J164"/>
  <c r="BK447"/>
  <c r="J608"/>
  <c r="J422"/>
  <c r="J771"/>
  <c r="J519"/>
  <c r="BK771"/>
  <c r="BK495"/>
  <c r="J339"/>
  <c r="BK497"/>
  <c r="BK687"/>
  <c r="J393"/>
  <c r="J623"/>
  <c r="J158"/>
  <c r="J542"/>
  <c r="BK700"/>
  <c r="BK374"/>
  <c r="BK575"/>
  <c r="J223"/>
  <c r="J641"/>
  <c r="BK390"/>
  <c r="J587"/>
  <c r="J426"/>
  <c r="J540"/>
  <c r="J581"/>
  <c r="J119"/>
  <c r="BK366"/>
  <c r="J678"/>
  <c r="BK368"/>
  <c r="BK603"/>
  <c r="BK765"/>
  <c r="J390"/>
  <c r="J509"/>
  <c r="BK435"/>
  <c r="J763"/>
  <c r="J457"/>
  <c r="BK768"/>
  <c r="BK499"/>
  <c r="J107"/>
  <c r="BK542"/>
  <c r="J762"/>
  <c r="BK562"/>
  <c r="BK551"/>
  <c r="BK557"/>
  <c r="J295"/>
  <c r="J687"/>
  <c r="BK328"/>
  <c r="BK577"/>
  <c r="BK590"/>
  <c r="BK763"/>
  <c r="BK395"/>
  <c r="J690"/>
  <c r="J234"/>
  <c r="J388"/>
  <c r="BK709"/>
  <c r="J236"/>
  <c r="J584"/>
  <c r="BK239"/>
  <c r="BK561"/>
  <c r="BK578"/>
  <c r="J392"/>
  <c r="BK544"/>
  <c r="J560"/>
  <c r="BK308"/>
  <c r="BK617"/>
  <c r="J147"/>
  <c r="J533"/>
  <c r="BK678"/>
  <c r="BK202"/>
  <c r="J505"/>
  <c r="J576"/>
  <c i="1" r="AS54"/>
  <c i="2" r="J452"/>
  <c r="BK761"/>
  <c r="BK547"/>
  <c r="BK122"/>
  <c r="BK370"/>
  <c r="J577"/>
  <c r="J180"/>
  <c r="BK757"/>
  <c r="J374"/>
  <c r="J564"/>
  <c r="BK738"/>
  <c r="J448"/>
  <c r="J768"/>
  <c r="BK516"/>
  <c r="J760"/>
  <c r="BK254"/>
  <c r="J459"/>
  <c r="BK619"/>
  <c r="J202"/>
  <c r="J397"/>
  <c r="BK476"/>
  <c r="BK249"/>
  <c r="BK554"/>
  <c r="BK129"/>
  <c r="J531"/>
  <c r="BK198"/>
  <c r="BK479"/>
  <c r="BK119"/>
  <c r="J447"/>
  <c r="BK402"/>
  <c r="J590"/>
  <c r="BK152"/>
  <c r="J463"/>
  <c r="BK748"/>
  <c r="J352"/>
  <c r="BK502"/>
  <c r="J184"/>
  <c r="BK540"/>
  <c r="BK184"/>
  <c r="BK349"/>
  <c r="J516"/>
  <c r="BK196"/>
  <c r="BK448"/>
  <c r="J418"/>
  <c r="BK769"/>
  <c r="J155"/>
  <c r="J605"/>
  <c r="BK317"/>
  <c r="BK600"/>
  <c r="BK223"/>
  <c r="BK531"/>
  <c r="J174"/>
  <c r="J245"/>
  <c r="BK206"/>
  <c r="J578"/>
  <c r="BK136"/>
  <c r="BK564"/>
  <c r="J131"/>
  <c r="BK505"/>
  <c r="BK583"/>
  <c r="J366"/>
  <c r="BK620"/>
  <c r="BK449"/>
  <c r="BK692"/>
  <c r="BK519"/>
  <c r="BK147"/>
  <c r="BK513"/>
  <c r="J126"/>
  <c r="J495"/>
  <c r="BK706"/>
  <c r="BK304"/>
  <c r="J497"/>
  <c r="J214"/>
  <c r="J567"/>
  <c r="BK155"/>
  <c r="J527"/>
  <c r="BK569"/>
  <c r="BK160"/>
  <c r="J449"/>
  <c r="J607"/>
  <c r="J558"/>
  <c r="BK775"/>
  <c r="J502"/>
  <c r="BK567"/>
  <c r="J291"/>
  <c r="J580"/>
  <c r="BK172"/>
  <c r="J525"/>
  <c r="BK750"/>
  <c r="J357"/>
  <c r="BK393"/>
  <c r="J619"/>
  <c r="J439"/>
  <c r="BK613"/>
  <c r="BK295"/>
  <c r="J610"/>
  <c r="J370"/>
  <c r="J585"/>
  <c r="J239"/>
  <c r="BK560"/>
  <c r="J569"/>
  <c r="J254"/>
  <c r="BK605"/>
  <c r="BK126"/>
  <c r="BK509"/>
  <c r="J172"/>
  <c r="BK481"/>
  <c r="J111"/>
  <c r="BK563"/>
  <c r="J632"/>
  <c r="J136"/>
  <c r="J345"/>
  <c r="J673"/>
  <c r="BK397"/>
  <c r="J695"/>
  <c r="BK392"/>
  <c r="BK608"/>
  <c r="J376"/>
  <c r="J609"/>
  <c r="J306"/>
  <c r="J547"/>
  <c r="J620"/>
  <c r="J249"/>
  <c r="BK581"/>
  <c r="BK219"/>
  <c r="J557"/>
  <c r="J308"/>
  <c r="J586"/>
  <c r="J265"/>
  <c r="J554"/>
  <c r="BK150"/>
  <c r="J198"/>
  <c r="BK341"/>
  <c r="BK752"/>
  <c r="J196"/>
  <c r="BK585"/>
  <c r="BK174"/>
  <c r="BK234"/>
  <c r="J513"/>
  <c r="BK111"/>
  <c r="BK275"/>
  <c r="BK357"/>
  <c r="J692"/>
  <c r="BK388"/>
  <c r="BK580"/>
  <c r="BK345"/>
  <c r="BK594"/>
  <c r="BK238"/>
  <c r="BK576"/>
  <c r="J152"/>
  <c r="J199"/>
  <c r="BK527"/>
  <c r="J228"/>
  <c r="J544"/>
  <c r="J769"/>
  <c r="BK452"/>
  <c r="BK245"/>
  <c r="BK574"/>
  <c r="J304"/>
  <c r="BK632"/>
  <c r="J461"/>
  <c r="J474"/>
  <c r="BK586"/>
  <c r="BK339"/>
  <c r="BK662"/>
  <c r="BK376"/>
  <c r="J700"/>
  <c r="J341"/>
  <c r="J583"/>
  <c r="BK352"/>
  <c r="J662"/>
  <c r="J238"/>
  <c r="J571"/>
  <c r="BK690"/>
  <c r="J481"/>
  <c r="J757"/>
  <c r="J476"/>
  <c r="BK573"/>
  <c r="J765"/>
  <c r="J435"/>
  <c r="J761"/>
  <c r="J219"/>
  <c l="1" r="T106"/>
  <c r="BK183"/>
  <c r="J183"/>
  <c r="J59"/>
  <c r="BK227"/>
  <c r="J227"/>
  <c r="J60"/>
  <c r="R227"/>
  <c r="BK244"/>
  <c r="J244"/>
  <c r="J61"/>
  <c r="R244"/>
  <c r="BK396"/>
  <c r="J396"/>
  <c r="J63"/>
  <c r="R492"/>
  <c r="BK518"/>
  <c r="J518"/>
  <c r="J68"/>
  <c r="P559"/>
  <c r="P589"/>
  <c r="T622"/>
  <c r="P694"/>
  <c r="R694"/>
  <c r="R767"/>
  <c r="P106"/>
  <c r="T146"/>
  <c r="P253"/>
  <c r="R396"/>
  <c r="R518"/>
  <c r="BK559"/>
  <c r="J559"/>
  <c r="J71"/>
  <c r="BK596"/>
  <c r="J596"/>
  <c r="J73"/>
  <c r="P622"/>
  <c r="BK708"/>
  <c r="J708"/>
  <c r="J78"/>
  <c r="R759"/>
  <c r="T764"/>
  <c r="BK106"/>
  <c r="P146"/>
  <c r="P183"/>
  <c r="P227"/>
  <c r="T227"/>
  <c r="P244"/>
  <c r="T244"/>
  <c r="T396"/>
  <c r="BK508"/>
  <c r="J508"/>
  <c r="J67"/>
  <c r="R508"/>
  <c r="BK546"/>
  <c r="J546"/>
  <c r="J69"/>
  <c r="T559"/>
  <c r="R596"/>
  <c r="P616"/>
  <c r="T616"/>
  <c r="T708"/>
  <c r="P759"/>
  <c r="R764"/>
  <c r="R146"/>
  <c r="T183"/>
  <c r="T253"/>
  <c r="P492"/>
  <c r="T518"/>
  <c r="R559"/>
  <c r="R589"/>
  <c r="T596"/>
  <c r="BK616"/>
  <c r="J616"/>
  <c r="J75"/>
  <c r="R616"/>
  <c r="R708"/>
  <c r="P764"/>
  <c r="P767"/>
  <c r="P773"/>
  <c r="BK146"/>
  <c r="J146"/>
  <c r="J58"/>
  <c r="R183"/>
  <c r="R253"/>
  <c r="BK492"/>
  <c r="J492"/>
  <c r="J64"/>
  <c r="P508"/>
  <c r="T508"/>
  <c r="P546"/>
  <c r="T546"/>
  <c r="P556"/>
  <c r="T556"/>
  <c r="P596"/>
  <c r="R622"/>
  <c r="BK694"/>
  <c r="J694"/>
  <c r="J77"/>
  <c r="T694"/>
  <c r="BK759"/>
  <c r="J759"/>
  <c r="J82"/>
  <c r="BK764"/>
  <c r="J764"/>
  <c r="J83"/>
  <c r="BK767"/>
  <c r="J767"/>
  <c r="J84"/>
  <c r="T767"/>
  <c r="R773"/>
  <c r="R106"/>
  <c r="BK253"/>
  <c r="J253"/>
  <c r="J62"/>
  <c r="P396"/>
  <c r="T492"/>
  <c r="P518"/>
  <c r="R546"/>
  <c r="BK556"/>
  <c r="J556"/>
  <c r="J70"/>
  <c r="R556"/>
  <c r="BK589"/>
  <c r="J589"/>
  <c r="J72"/>
  <c r="T589"/>
  <c r="BK622"/>
  <c r="J622"/>
  <c r="J76"/>
  <c r="P708"/>
  <c r="T759"/>
  <c r="BK773"/>
  <c r="J773"/>
  <c r="J86"/>
  <c r="T773"/>
  <c r="BK754"/>
  <c r="J754"/>
  <c r="J79"/>
  <c r="BK504"/>
  <c r="J504"/>
  <c r="J65"/>
  <c r="BK612"/>
  <c r="J612"/>
  <c r="J74"/>
  <c r="BK756"/>
  <c r="J756"/>
  <c r="J80"/>
  <c r="BK770"/>
  <c r="J770"/>
  <c r="J85"/>
  <c r="J48"/>
  <c r="BE124"/>
  <c r="BE129"/>
  <c r="BE133"/>
  <c r="BE152"/>
  <c r="BE158"/>
  <c r="BE164"/>
  <c r="BE174"/>
  <c r="BE206"/>
  <c r="BE228"/>
  <c r="BE254"/>
  <c r="BE275"/>
  <c r="BE295"/>
  <c r="BE328"/>
  <c r="BE349"/>
  <c r="BE357"/>
  <c r="BE366"/>
  <c r="BE368"/>
  <c r="BE393"/>
  <c r="BE426"/>
  <c r="BE455"/>
  <c r="BE457"/>
  <c r="BE476"/>
  <c r="BE505"/>
  <c r="BE542"/>
  <c r="BE560"/>
  <c r="BE571"/>
  <c r="BE573"/>
  <c r="BE576"/>
  <c r="BE600"/>
  <c r="BE613"/>
  <c r="BE660"/>
  <c r="BE673"/>
  <c r="BE692"/>
  <c r="BE738"/>
  <c r="BE757"/>
  <c r="BE771"/>
  <c r="F51"/>
  <c r="BE126"/>
  <c r="BE131"/>
  <c r="BE196"/>
  <c r="BE199"/>
  <c r="BE202"/>
  <c r="BE249"/>
  <c r="BE304"/>
  <c r="BE306"/>
  <c r="BE374"/>
  <c r="BE376"/>
  <c r="BE397"/>
  <c r="BE402"/>
  <c r="BE448"/>
  <c r="BE449"/>
  <c r="BE497"/>
  <c r="BE533"/>
  <c r="BE540"/>
  <c r="BE544"/>
  <c r="BE562"/>
  <c r="BE574"/>
  <c r="BE578"/>
  <c r="BE579"/>
  <c r="BE587"/>
  <c r="BE590"/>
  <c r="BE607"/>
  <c r="BE619"/>
  <c r="BE620"/>
  <c r="BE623"/>
  <c r="BE632"/>
  <c r="BE706"/>
  <c r="BE709"/>
  <c r="BE761"/>
  <c r="BE763"/>
  <c r="BE119"/>
  <c r="BE160"/>
  <c r="BE291"/>
  <c r="BE317"/>
  <c r="BE339"/>
  <c r="BE341"/>
  <c r="BE359"/>
  <c r="BE395"/>
  <c r="BE422"/>
  <c r="BE435"/>
  <c r="BE452"/>
  <c r="BE499"/>
  <c r="BE513"/>
  <c r="BE525"/>
  <c r="BE527"/>
  <c r="BE551"/>
  <c r="BE557"/>
  <c r="BE583"/>
  <c r="BE608"/>
  <c r="BE609"/>
  <c r="BE690"/>
  <c r="BE695"/>
  <c r="BE755"/>
  <c r="BE762"/>
  <c r="BE769"/>
  <c r="BE122"/>
  <c r="BE172"/>
  <c r="BE184"/>
  <c r="BE210"/>
  <c r="BE238"/>
  <c r="BE239"/>
  <c r="BE265"/>
  <c r="BE343"/>
  <c r="BE354"/>
  <c r="BE390"/>
  <c r="BE392"/>
  <c r="BE447"/>
  <c r="BE461"/>
  <c r="BE474"/>
  <c r="BE493"/>
  <c r="BE495"/>
  <c r="BE554"/>
  <c r="BE564"/>
  <c r="BE580"/>
  <c r="BE585"/>
  <c r="BE662"/>
  <c r="BE687"/>
  <c r="BE700"/>
  <c r="BE750"/>
  <c r="BE760"/>
  <c r="BE765"/>
  <c r="BE775"/>
  <c r="BE111"/>
  <c r="BE214"/>
  <c r="BE219"/>
  <c r="BE345"/>
  <c r="BE459"/>
  <c r="BE463"/>
  <c r="BE479"/>
  <c r="BE481"/>
  <c r="BE516"/>
  <c r="BE519"/>
  <c r="BE558"/>
  <c r="BE563"/>
  <c r="BE566"/>
  <c r="BE582"/>
  <c r="BE594"/>
  <c r="BE597"/>
  <c r="BE605"/>
  <c r="BE107"/>
  <c r="BE136"/>
  <c r="BE147"/>
  <c r="BE150"/>
  <c r="BE155"/>
  <c r="BE180"/>
  <c r="BE198"/>
  <c r="BE223"/>
  <c r="BE234"/>
  <c r="BE236"/>
  <c r="BE245"/>
  <c r="BE308"/>
  <c r="BE352"/>
  <c r="BE370"/>
  <c r="BE388"/>
  <c r="BE418"/>
  <c r="BE439"/>
  <c r="BE502"/>
  <c r="BE509"/>
  <c r="BE531"/>
  <c r="BE547"/>
  <c r="BE561"/>
  <c r="BE567"/>
  <c r="BE569"/>
  <c r="BE575"/>
  <c r="BE577"/>
  <c r="BE581"/>
  <c r="BE584"/>
  <c r="BE586"/>
  <c r="BE603"/>
  <c r="BE610"/>
  <c r="BE617"/>
  <c r="BE641"/>
  <c r="BE664"/>
  <c r="BE678"/>
  <c r="BE748"/>
  <c r="BE752"/>
  <c r="BE766"/>
  <c r="BE768"/>
  <c r="BE774"/>
  <c r="F33"/>
  <c i="1" r="BB55"/>
  <c r="BB54"/>
  <c r="AX54"/>
  <c i="2" r="F34"/>
  <c i="1" r="BC55"/>
  <c r="BC54"/>
  <c r="W32"/>
  <c i="2" r="J32"/>
  <c i="1" r="AW55"/>
  <c i="2" r="F32"/>
  <c i="1" r="BA55"/>
  <c r="BA54"/>
  <c r="AW54"/>
  <c r="AK30"/>
  <c i="2" r="F35"/>
  <c i="1" r="BD55"/>
  <c r="BD54"/>
  <c r="W33"/>
  <c i="2" l="1" r="R105"/>
  <c r="T507"/>
  <c r="BK105"/>
  <c r="R758"/>
  <c r="P507"/>
  <c r="P105"/>
  <c r="P758"/>
  <c r="T758"/>
  <c r="R507"/>
  <c r="R104"/>
  <c r="T105"/>
  <c r="T104"/>
  <c r="BK507"/>
  <c r="J507"/>
  <c r="J66"/>
  <c r="J106"/>
  <c r="J57"/>
  <c r="BK758"/>
  <c r="J758"/>
  <c r="J81"/>
  <c i="1" r="AY54"/>
  <c r="W30"/>
  <c i="2" r="J31"/>
  <c i="1" r="AV55"/>
  <c r="AT55"/>
  <c r="W31"/>
  <c i="2" r="F31"/>
  <c i="1" r="AZ55"/>
  <c r="AZ54"/>
  <c r="W29"/>
  <c i="2" l="1" r="P104"/>
  <c i="1" r="AU55"/>
  <c i="2" r="BK104"/>
  <c r="J104"/>
  <c r="J55"/>
  <c r="J105"/>
  <c r="J56"/>
  <c i="1" r="AU54"/>
  <c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<sst xmlns="http://schemas.openxmlformats.org/spreadsheetml/2006/main">
  <si>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</si>
  <si>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</si>
  <si>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</si>
  <si>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</si>
  <si>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</si>
  <si>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{ae197558-125d-488f-b403-e77ed54beb62}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</si>
  <si>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</si>
  <si>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</si>
  <si>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</si>
  <si>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</si>
  <si>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</si>
  <si>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</si>
  <si>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</si>
  <si>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</si>
  <si>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</si>
  <si>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</si>
  <si>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</si>
  <si>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Rokycanova - bezbariérové zpřístupnění - Instalace výtahu</t>
  </si>
  <si>
    <t>KSO:</t>
  </si>
  <si>
    <t/>
  </si>
  <si>
    <t>CC-CZ:</t>
  </si>
  <si>
    <t>Místo:</t>
  </si>
  <si>
    <t>parc. č. 129, k.ú. Sokolov</t>
  </si>
  <si>
    <t>Datum:</t>
  </si>
  <si>
    <t>14. 2. 2025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</si>
  <si>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</si>
  <si>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</si>
  <si>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</si>
  <si>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</si>
  <si>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</si>
  <si>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</si>
  <si>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</si>
  <si>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>Ing. Martin Dědič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</si>
  <si>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</si>
  <si>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</si>
  <si>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</si>
  <si>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</si>
  <si>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</si>
  <si>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</si>
  <si>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</si>
  <si>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</si>
  <si>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</si>
  <si>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</si>
  <si>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</si>
  <si>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</si>
  <si>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</si>
  <si>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</si>
  <si>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</si>
  <si>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</si>
  <si>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</si>
  <si>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</si>
  <si>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</si>
  <si>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</si>
  <si>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</si>
  <si>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</si>
  <si>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</si>
  <si>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</si>
  <si>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</si>
  <si>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</si>
  <si>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</si>
  <si>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</si>
  <si>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</si>
  <si>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</si>
  <si>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</si>
  <si>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</si>
  <si>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</si>
  <si>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</si>
  <si>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</si>
  <si>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</si>
  <si>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</si>
  <si>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</si>
  <si>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</si>
  <si>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</si>
  <si>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</si>
  <si>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</si>
  <si>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</si>
  <si>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</si>
  <si>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</si>
  <si>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</si>
  <si>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</si>
  <si>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</si>
  <si>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</si>
  <si>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</si>
  <si>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</si>
  <si>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</si>
  <si>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</si>
  <si>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</si>
  <si>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</si>
  <si>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</si>
  <si>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</si>
  <si>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</si>
  <si>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</si>
  <si>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</si>
  <si>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</si>
  <si>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</si>
  <si>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</si>
  <si>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</si>
  <si>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</si>
  <si>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</si>
  <si>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731 - Ústřední vytápění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</si>
  <si>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</si>
  <si>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</si>
  <si>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</si>
  <si>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</si>
  <si>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</si>
  <si>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</si>
  <si>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</si>
  <si>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</si>
  <si>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HZS - Hodinové zúčtovací sazby</t>
  </si>
  <si>
    <t>OST - Ostatní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</si>
  <si>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</si>
  <si>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</si>
  <si>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</si>
  <si>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</si>
  <si>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</si>
  <si>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</si>
  <si>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</si>
  <si>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</si>
  <si>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</si>
  <si>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</si>
  <si>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</si>
  <si>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</si>
  <si>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</si>
  <si>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</si>
  <si>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</si>
  <si>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</si>
  <si>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</si>
  <si>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</si>
  <si>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</si>
  <si>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</si>
  <si>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</si>
  <si>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</si>
  <si>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</si>
  <si>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</si>
  <si>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</si>
  <si>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</si>
  <si>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m2</t>
  </si>
  <si>
    <t>CS ÚRS 2025 01</t>
  </si>
  <si>
    <t>4</t>
  </si>
  <si>
    <t>152326888</t>
  </si>
  <si>
    <t>Online PSC</t>
  </si>
  <si>
    <t>https://podminky.urs.cz/item/CS_URS_2025_01/113106171</t>
  </si>
  <si>
    <t>VV</t>
  </si>
  <si>
    <t>19m2 pro zpětné použití</t>
  </si>
  <si>
    <t>24</t>
  </si>
  <si>
    <t>131251102</t>
  </si>
  <si>
    <t>Hloubení nezapažených jam a zářezů strojně s urovnáním dna do předepsaného profilu a spádu v hornině třídy těžitelnosti I skupiny 3 přes 20 do 50 m3</t>
  </si>
  <si>
    <t>m3</t>
  </si>
  <si>
    <t>-1647821636</t>
  </si>
  <si>
    <t>https://podminky.urs.cz/item/CS_URS_2025_01/131251102</t>
  </si>
  <si>
    <t>3,02*3*2,25</t>
  </si>
  <si>
    <t>3,29*1,97</t>
  </si>
  <si>
    <t>3,5*1,76</t>
  </si>
  <si>
    <t>4,5*2,06*1,28</t>
  </si>
  <si>
    <t>1,1*1,85*1,28</t>
  </si>
  <si>
    <t>Součet</t>
  </si>
  <si>
    <t>3</t>
  </si>
  <si>
    <t>132211401</t>
  </si>
  <si>
    <t>Hloubená vykopávka pod základy ručně s přehozením výkopku na vzdálenost 3 m nebo s naložením na dopravní prostředek v hornině třídy těžitelnosti I skupiny 3</t>
  </si>
  <si>
    <t>-659343881</t>
  </si>
  <si>
    <t>https://podminky.urs.cz/item/CS_URS_2025_01/132211401</t>
  </si>
  <si>
    <t>3,55*0,9*1,2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</si>
  <si>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</si>
  <si>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</si>
  <si>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1246370033</t>
  </si>
  <si>
    <t>https://podminky.urs.cz/item/CS_URS_2025_01/161151603</t>
  </si>
  <si>
    <t>5</t>
  </si>
  <si>
    <t>167111101</t>
  </si>
  <si>
    <t>Nakládání, skládání a překládání neulehlého výkopku nebo sypaniny ručně nakládání, z hornin třídy těžitelnosti I, skupiny 1 až 3</t>
  </si>
  <si>
    <t>-81234519</t>
  </si>
  <si>
    <t>https://podminky.urs.cz/item/CS_URS_2025_01/167111101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</si>
  <si>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</si>
  <si>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</si>
  <si>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</si>
  <si>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-1065997171</t>
  </si>
  <si>
    <t>https://podminky.urs.cz/item/CS_URS_2025_01/167151101</t>
  </si>
  <si>
    <t>47,497-33,48</t>
  </si>
  <si>
    <t>7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</si>
  <si>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</si>
  <si>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</si>
  <si>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985524664</t>
  </si>
  <si>
    <t>https://podminky.urs.cz/item/CS_URS_2025_01/162751114</t>
  </si>
  <si>
    <t>8</t>
  </si>
  <si>
    <t>171251201</t>
  </si>
  <si>
    <t>Uložení sypaniny na skládky nebo meziskládky bez hutnění s upravením uložené sypaniny do předepsaného tvaru</t>
  </si>
  <si>
    <t>18577513</t>
  </si>
  <si>
    <t>https://podminky.urs.cz/item/CS_URS_2025_01/171251201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</si>
  <si>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</si>
  <si>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</si>
  <si>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</si>
  <si>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</si>
  <si>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-1134965666</t>
  </si>
  <si>
    <t>https://podminky.urs.cz/item/CS_URS_2025_01/171201231</t>
  </si>
  <si>
    <t>14,017*1,8</t>
  </si>
  <si>
    <t>10</t>
  </si>
  <si>
    <t>174151101</t>
  </si>
  <si>
    <t>Zásyp sypaninou z jakékoliv horniny strojně s uložením výkopku ve vrstvách se zhutněním jam, šachet, rýh nebo kolem objektů v těchto vykopávkách</t>
  </si>
  <si>
    <t>-226024276</t>
  </si>
  <si>
    <t>https://podminky.urs.cz/item/CS_URS_2025_01/174151101</t>
  </si>
  <si>
    <t>4,5*2,06*1.28</t>
  </si>
  <si>
    <t>-2,61*2,22*1,95</t>
  </si>
  <si>
    <t>-3,02*3*0,3</t>
  </si>
  <si>
    <t>Zakládání</t>
  </si>
  <si>
    <t>11</t>
  </si>
  <si>
    <t>279351411</t>
  </si>
  <si>
    <t>Bednění základového zdiva při podbetonování pro plochy rovinné zřízení</t>
  </si>
  <si>
    <t>202818288</t>
  </si>
  <si>
    <t>https://podminky.urs.cz/item/CS_URS_2025_01/279351411</t>
  </si>
  <si>
    <t>3,55*1,2</t>
  </si>
  <si>
    <t>279351412</t>
  </si>
  <si>
    <t>Bednění základového zdiva při podbetonování pro plochy rovinné odstranění</t>
  </si>
  <si>
    <t>-1702642264</t>
  </si>
  <si>
    <t>https://podminky.urs.cz/item/CS_URS_2025_01/279351412</t>
  </si>
  <si>
    <t>13</t>
  </si>
  <si>
    <t>279311116</t>
  </si>
  <si>
    <t>Postupné podbetonování základového zdiva jakékoliv tloušťky, bez výkopu, bez zapažení a bednění z betonu prostého bez zvláštních nároků na prostředí tř. C 25/30</t>
  </si>
  <si>
    <t>1469479568</t>
  </si>
  <si>
    <t>https://podminky.urs.cz/item/CS_URS_2025_01/279311116</t>
  </si>
  <si>
    <t>14</t>
  </si>
  <si>
    <t>273351121</t>
  </si>
  <si>
    <t>Bednění základů desek zřízení</t>
  </si>
  <si>
    <t>117375592</t>
  </si>
  <si>
    <t>https://podminky.urs.cz/item/CS_URS_2025_01/273351121</t>
  </si>
  <si>
    <t>3*3*0,3</t>
  </si>
  <si>
    <t>15</t>
  </si>
  <si>
    <t>273351122</t>
  </si>
  <si>
    <t>Bednění základů desek odstranění</t>
  </si>
  <si>
    <t>1513611064</t>
  </si>
  <si>
    <t>https://podminky.urs.cz/item/CS_URS_2025_01/273351122</t>
  </si>
  <si>
    <t>16</t>
  </si>
  <si>
    <t>273323511</t>
  </si>
  <si>
    <t>Základy z betonu železového (bez výztuže) desky z betonu pro konstrukce bílých van tř. C 25/30</t>
  </si>
  <si>
    <t>846539736</t>
  </si>
  <si>
    <t>https://podminky.urs.cz/item/CS_URS_2025_01/273323511</t>
  </si>
  <si>
    <t>Základová deska výtahu</t>
  </si>
  <si>
    <t>17</t>
  </si>
  <si>
    <t>279351121</t>
  </si>
  <si>
    <t>Bednění základových zdí rovné oboustranné za každou stranu zřízení</t>
  </si>
  <si>
    <t>-1235658468</t>
  </si>
  <si>
    <t>https://podminky.urs.cz/item/CS_URS_2025_01/279351121</t>
  </si>
  <si>
    <t>Podzemní část výtahové šachty</t>
  </si>
  <si>
    <t>(2,6+2,6+2,2+2+2+1,6+1,6)*2,33</t>
  </si>
  <si>
    <t>-1,18*0,28*2</t>
  </si>
  <si>
    <t>(0,28*0,3)*2</t>
  </si>
  <si>
    <t>1,18*0,3</t>
  </si>
  <si>
    <t>18</t>
  </si>
  <si>
    <t>279351122</t>
  </si>
  <si>
    <t>Bednění základových zdí rovné oboustranné za každou stranu odstranění</t>
  </si>
  <si>
    <t>365959632</t>
  </si>
  <si>
    <t>https://podminky.urs.cz/item/CS_URS_2025_01/279351122</t>
  </si>
  <si>
    <t>19</t>
  </si>
  <si>
    <t>279323111</t>
  </si>
  <si>
    <t>Základové zdi z betonu železového (bez výztuže) pro konstrukce bílých van tř. C 25/30</t>
  </si>
  <si>
    <t>459252269</t>
  </si>
  <si>
    <t>https://podminky.urs.cz/item/CS_URS_2025_01/279323111</t>
  </si>
  <si>
    <t>(2,6+2,6+1,6+1,6)*2,33*0,3</t>
  </si>
  <si>
    <t>-1,18*0,28*0,3</t>
  </si>
  <si>
    <t>20</t>
  </si>
  <si>
    <t>279361821/R</t>
  </si>
  <si>
    <t>Výztuž základových desek a základových zdí nosných svislých nebo odkloněných od svislice, rovinných nebo oblých, deskových nebo žebrových, včetně výztuže jejich žeber z betonářské oceli 10 505 (R) nebo BSt 500</t>
  </si>
  <si>
    <t>-1675585205</t>
  </si>
  <si>
    <t>Viz. výkaz statika - stěny dojezd výtahové šachty</t>
  </si>
  <si>
    <t>0,7069</t>
  </si>
  <si>
    <t>Svislé a kompletní konstrukce</t>
  </si>
  <si>
    <t>341351111</t>
  </si>
  <si>
    <t>Bednění stěn a příček nosných rovné oboustranné za každou stranu zřízení</t>
  </si>
  <si>
    <t>1155424025</t>
  </si>
  <si>
    <t>https://podminky.urs.cz/item/CS_URS_2025_01/341351111</t>
  </si>
  <si>
    <t>Nadzemní část výtahové šachty</t>
  </si>
  <si>
    <t>(2,6+2,6+2,2+2+2+1,6+1,6)*13,3</t>
  </si>
  <si>
    <t>1,18*3,26</t>
  </si>
  <si>
    <t>1,18*3,29</t>
  </si>
  <si>
    <t>1,18*3,27</t>
  </si>
  <si>
    <t>-1,18*1,94*2</t>
  </si>
  <si>
    <t>(1,18+1,94+1,94)*0,3</t>
  </si>
  <si>
    <t>-1,18*2,22*6</t>
  </si>
  <si>
    <t>(1,18+1,18+2,22+2,22)*0,3*3</t>
  </si>
  <si>
    <t>22</t>
  </si>
  <si>
    <t>341351112</t>
  </si>
  <si>
    <t>Bednění stěn a příček nosných rovné oboustranné za každou stranu odstranění</t>
  </si>
  <si>
    <t>1097907592</t>
  </si>
  <si>
    <t>https://podminky.urs.cz/item/CS_URS_2025_01/341351112</t>
  </si>
  <si>
    <t>23</t>
  </si>
  <si>
    <t>003-x1</t>
  </si>
  <si>
    <t>D+M+PH Bednění otvoru pro větrací mřížky průměru 200mm</t>
  </si>
  <si>
    <t>soubor</t>
  </si>
  <si>
    <t>-1360566739</t>
  </si>
  <si>
    <t>341361821/R</t>
  </si>
  <si>
    <t>Výztuž stropů, stěn a příček nosných svislých nebo šikmých, rovných nebo oblých z betonářské oceli 10 505 (R) nebo BSt 500</t>
  </si>
  <si>
    <t>1670438340</t>
  </si>
  <si>
    <t>Viz. výkaz statika - stěny nadzemní část výtahové šachty</t>
  </si>
  <si>
    <t>4,1311</t>
  </si>
  <si>
    <t>25</t>
  </si>
  <si>
    <t>341321410</t>
  </si>
  <si>
    <t>Stěny a příčky z betonu železového (bez výztuže) nosné tř. C 25/30</t>
  </si>
  <si>
    <t>219860023</t>
  </si>
  <si>
    <t>https://podminky.urs.cz/item/CS_URS_2025_01/341321410</t>
  </si>
  <si>
    <t>(2,6+2,6+1,6+1,6)*13,3*0,3</t>
  </si>
  <si>
    <t>26</t>
  </si>
  <si>
    <t>310238211</t>
  </si>
  <si>
    <t>Zazdívka otvorů ve zdivu nadzákladovém cihlami pálenými plochy přes 0,25 m2 do 1 m2 na maltu vápenocementovou</t>
  </si>
  <si>
    <t>-940086902</t>
  </si>
  <si>
    <t>https://podminky.urs.cz/item/CS_URS_2025_01/310238211</t>
  </si>
  <si>
    <t>1.PP</t>
  </si>
  <si>
    <t>0,882*0,3*0,353</t>
  </si>
  <si>
    <t>27</t>
  </si>
  <si>
    <t>342291121</t>
  </si>
  <si>
    <t>Ukotvení příček plochými kotvami, do konstrukce cihelné</t>
  </si>
  <si>
    <t>m</t>
  </si>
  <si>
    <t>-643433853</t>
  </si>
  <si>
    <t>https://podminky.urs.cz/item/CS_URS_2025_01/342291121</t>
  </si>
  <si>
    <t>Zazdívka 1.PP</t>
  </si>
  <si>
    <t>0,3*2</t>
  </si>
  <si>
    <t>28</t>
  </si>
  <si>
    <t>317944323</t>
  </si>
  <si>
    <t>Válcované nosníky dodatečně osazované do připravených otvorů bez zazdění hlav č. 14 až 22</t>
  </si>
  <si>
    <t>-1363768171</t>
  </si>
  <si>
    <t>https://podminky.urs.cz/item/CS_URS_2025_01/317944323</t>
  </si>
  <si>
    <t>1.NP</t>
  </si>
  <si>
    <t>IPN 140</t>
  </si>
  <si>
    <t>1,48*2*14,4/1000</t>
  </si>
  <si>
    <t>29</t>
  </si>
  <si>
    <t>317234410</t>
  </si>
  <si>
    <t>Vyzdívka mezi nosníky cihlami pálenými na maltu cementovou</t>
  </si>
  <si>
    <t>-389550363</t>
  </si>
  <si>
    <t>https://podminky.urs.cz/item/CS_URS_2025_01/317234410</t>
  </si>
  <si>
    <t>1,48*0,14*0,312</t>
  </si>
  <si>
    <t>30</t>
  </si>
  <si>
    <t>346244381</t>
  </si>
  <si>
    <t>Plentování ocelových válcovaných nosníků jednostranné cihlami na maltu, výška stojiny do 200 mm</t>
  </si>
  <si>
    <t>-1195758650</t>
  </si>
  <si>
    <t>https://podminky.urs.cz/item/CS_URS_2025_01/346244381</t>
  </si>
  <si>
    <t>1,48*0,14*2</t>
  </si>
  <si>
    <t>Vodorovné konstrukce</t>
  </si>
  <si>
    <t>31</t>
  </si>
  <si>
    <t>411351021</t>
  </si>
  <si>
    <t>Bednění stropních konstrukcí - bez podpěrné konstrukce desek tloušťky stropní desky přes 25 do 50 cm zřízení</t>
  </si>
  <si>
    <t>232223276</t>
  </si>
  <si>
    <t>https://podminky.urs.cz/item/CS_URS_2025_01/411351021</t>
  </si>
  <si>
    <t>Strop výtahové šachty</t>
  </si>
  <si>
    <t>2*1,6</t>
  </si>
  <si>
    <t>(2,6+2,6+2,2)*0,2</t>
  </si>
  <si>
    <t>32</t>
  </si>
  <si>
    <t>411351022</t>
  </si>
  <si>
    <t>Bednění stropních konstrukcí - bez podpěrné konstrukce desek tloušťky stropní desky přes 25 do 50 cm odstranění</t>
  </si>
  <si>
    <t>-858996504</t>
  </si>
  <si>
    <t>https://podminky.urs.cz/item/CS_URS_2025_01/411351022</t>
  </si>
  <si>
    <t>33</t>
  </si>
  <si>
    <t>411354335/R</t>
  </si>
  <si>
    <t>Podpěrná konstrukce stropů - desek, kleneb a skořepin výška podepření přes 6 m tloušťka stropu přes 25 do 35 cm zřízení</t>
  </si>
  <si>
    <t>1125018578</t>
  </si>
  <si>
    <t>34</t>
  </si>
  <si>
    <t>411354336/R</t>
  </si>
  <si>
    <t>Podpěrná konstrukce stropů - desek, kleneb a skořepin výška podepření přes 6 m tloušťka stropu přes 25 do 35 cm odstranění</t>
  </si>
  <si>
    <t>1762490433</t>
  </si>
  <si>
    <t>35</t>
  </si>
  <si>
    <t>411321414</t>
  </si>
  <si>
    <t>Stropy z betonu železového (bez výztuže) stropů deskových, plochých střech, desek balkonových, desek hřibových stropů včetně hlavic hřibových sloupů tř. C 25/30</t>
  </si>
  <si>
    <t>1813248094</t>
  </si>
  <si>
    <t>https://podminky.urs.cz/item/CS_URS_2025_01/411321414</t>
  </si>
  <si>
    <t>P</t>
  </si>
  <si>
    <t>Poznámka k položce:_x000d_
VÝZTUŽ ZAHRNUTA V ODDÍLE 003</t>
  </si>
  <si>
    <t>2,6*2,2*0,2</t>
  </si>
  <si>
    <t>Komunikace pozemní</t>
  </si>
  <si>
    <t>36</t>
  </si>
  <si>
    <t>564871016</t>
  </si>
  <si>
    <t>Podklad ze štěrkodrti ŠD s rozprostřením a zhutněním plochy jednotlivě do 100 m2, po zhutnění tl. 300 mm</t>
  </si>
  <si>
    <t>1385980742</t>
  </si>
  <si>
    <t>https://podminky.urs.cz/item/CS_URS_2025_01/564871016</t>
  </si>
  <si>
    <t>Podkladní vrstvy přizpůsobit stávající skladbě</t>
  </si>
  <si>
    <t>37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</si>
  <si>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</si>
  <si>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</si>
  <si>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1845574622</t>
  </si>
  <si>
    <t>https://podminky.urs.cz/item/CS_URS_2025_01/596212210</t>
  </si>
  <si>
    <t>Zpětná montáž dlažby</t>
  </si>
  <si>
    <t>Úpravy povrchů, podlahy a osazování výplní</t>
  </si>
  <si>
    <t>38</t>
  </si>
  <si>
    <t>619991001</t>
  </si>
  <si>
    <t>Zakrytí vnitřních ploch před znečištěním PE fólií včetně pozdějšího odkrytí podlah</t>
  </si>
  <si>
    <t>898949896</t>
  </si>
  <si>
    <t>https://podminky.urs.cz/item/CS_URS_2025_01/619991001</t>
  </si>
  <si>
    <t>2.NP</t>
  </si>
  <si>
    <t>3.NP</t>
  </si>
  <si>
    <t>39</t>
  </si>
  <si>
    <t>612325225/R</t>
  </si>
  <si>
    <t>Vápenocementová omítka jednotlivých malých ploch se sádrovou stěrkou na stěnách, plochy jednotlivě přes 1,0 do 4 m2</t>
  </si>
  <si>
    <t>kus</t>
  </si>
  <si>
    <t>-1013456388</t>
  </si>
  <si>
    <t>40</t>
  </si>
  <si>
    <t>612325302/R</t>
  </si>
  <si>
    <t>Vápenocementová omítka ostění nebo nadpraží se sádrovou stěrkou</t>
  </si>
  <si>
    <t>1623009659</t>
  </si>
  <si>
    <t>(1,21+2,15+2,15)*0,549</t>
  </si>
  <si>
    <t>(1,18+3,26+3,26)*0,378</t>
  </si>
  <si>
    <t>(1,69+3,3+3,3)*0,411</t>
  </si>
  <si>
    <t>(1,18+2,22+2,22)*0,32</t>
  </si>
  <si>
    <t>(1,2+3,29+3,29)*0,361</t>
  </si>
  <si>
    <t>(1,69+3,395+3,395)*0,3</t>
  </si>
  <si>
    <t>(1,2+3,27+3,27)*0,325</t>
  </si>
  <si>
    <t>(1,69+3,385+3,385)*0,32</t>
  </si>
  <si>
    <t>41</t>
  </si>
  <si>
    <t>615142012</t>
  </si>
  <si>
    <t>Pletivo vnitřních ploch v ploše nebo pruzích, na plném podkladu rabicové provizorně přichycené nosníků</t>
  </si>
  <si>
    <t>-1331362360</t>
  </si>
  <si>
    <t>https://podminky.urs.cz/item/CS_URS_2025_01/615142012</t>
  </si>
  <si>
    <t>1.NP v místě nového překladu</t>
  </si>
  <si>
    <t>1,18*(0,14+0,14+0,378)</t>
  </si>
  <si>
    <t>42</t>
  </si>
  <si>
    <t>622131101</t>
  </si>
  <si>
    <t>Podkladní a spojovací vrstva vnějších omítaných ploch cementový postřik nanášený ručně celoplošně stěn</t>
  </si>
  <si>
    <t>-957949843</t>
  </si>
  <si>
    <t>https://podminky.urs.cz/item/CS_URS_2025_01/622131101</t>
  </si>
  <si>
    <t>Skladba S4 a S5</t>
  </si>
  <si>
    <t>2,3*16,32</t>
  </si>
  <si>
    <t>-0,882*0,3</t>
  </si>
  <si>
    <t>-1,18*3,26</t>
  </si>
  <si>
    <t>-1,18*3,29</t>
  </si>
  <si>
    <t>-1,18*3,27</t>
  </si>
  <si>
    <t>43</t>
  </si>
  <si>
    <t>622321121</t>
  </si>
  <si>
    <t>Omítka vápenocementová vnějších ploch nanášená ručně jednovrstvá, tloušťky do 15 mm hladká stěn</t>
  </si>
  <si>
    <t>-786365144</t>
  </si>
  <si>
    <t>https://podminky.urs.cz/item/CS_URS_2025_01/622321121</t>
  </si>
  <si>
    <t>44</t>
  </si>
  <si>
    <t>622321191</t>
  </si>
  <si>
    <t>Omítka vápenocementová vnějších ploch nanášená ručně Příplatek k cenám za každých dalších i započatých 5 mm tloušťky omítky přes 15 mm stěn</t>
  </si>
  <si>
    <t>168870871</t>
  </si>
  <si>
    <t>https://podminky.urs.cz/item/CS_URS_2025_01/622321191</t>
  </si>
  <si>
    <t>45</t>
  </si>
  <si>
    <t>629995101</t>
  </si>
  <si>
    <t>Očištění vnějších ploch tlakovou vodou omytím tlakovou vodou</t>
  </si>
  <si>
    <t>-2069125642</t>
  </si>
  <si>
    <t>https://podminky.urs.cz/item/CS_URS_2025_01/629995101</t>
  </si>
  <si>
    <t>46</t>
  </si>
  <si>
    <t>622131121</t>
  </si>
  <si>
    <t>Podkladní a spojovací vrstva vnějších omítaných ploch penetrace nanášená ručně stěn</t>
  </si>
  <si>
    <t>-615671758</t>
  </si>
  <si>
    <t>https://podminky.urs.cz/item/CS_URS_2025_01/622131121</t>
  </si>
  <si>
    <t>Skladba S1 - Fasáda nad soklem</t>
  </si>
  <si>
    <t>2,2*12,55</t>
  </si>
  <si>
    <t>(2,62+2,62)*12,62</t>
  </si>
  <si>
    <t>-1,18*0,94</t>
  </si>
  <si>
    <t>(1,18+0,94+0,94)*0,3</t>
  </si>
  <si>
    <t>Skladba S2 - Sokl</t>
  </si>
  <si>
    <t>(2,62+2,62+2,2-1,18)*0,97</t>
  </si>
  <si>
    <t>(0,75+0,75)*0,3</t>
  </si>
  <si>
    <t>47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</si>
  <si>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</si>
  <si>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</si>
  <si>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2102925290</t>
  </si>
  <si>
    <t>https://podminky.urs.cz/item/CS_URS_2025_01/622211011</t>
  </si>
  <si>
    <t>Skladba S1 - Fasáda nad soklem - EPS</t>
  </si>
  <si>
    <t>2,3*12,55</t>
  </si>
  <si>
    <t>Mezisoučet</t>
  </si>
  <si>
    <t>Skladba S2 - Sokl - XPS</t>
  </si>
  <si>
    <t>(2,62+2,62+2,3-1,18)*0,97</t>
  </si>
  <si>
    <t>48</t>
  </si>
  <si>
    <t>M</t>
  </si>
  <si>
    <t>28375933</t>
  </si>
  <si>
    <t>deska EPS 70 fasádní λ=0,039 tl 50mm</t>
  </si>
  <si>
    <t>1896181759</t>
  </si>
  <si>
    <t>93,885*1,05 'Přepočtené koeficientem množství</t>
  </si>
  <si>
    <t>49</t>
  </si>
  <si>
    <t>28376417</t>
  </si>
  <si>
    <t>deska XPS hrana polodrážková a hladký povrch 300kPA λ=0,035 tl 50mm</t>
  </si>
  <si>
    <t>-230457498</t>
  </si>
  <si>
    <t>6,169*1,05 'Přepočtené koeficientem množství</t>
  </si>
  <si>
    <t>50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</si>
  <si>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</si>
  <si>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</si>
  <si>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-1325675643</t>
  </si>
  <si>
    <t>https://podminky.urs.cz/item/CS_URS_2025_01/622251101</t>
  </si>
  <si>
    <t>51</t>
  </si>
  <si>
    <t>622142001</t>
  </si>
  <si>
    <t>Pletivo vnějších ploch v ploše nebo pruzích, na plném podkladu sklovláknité vtlačené do tmelu stěn</t>
  </si>
  <si>
    <t>1317104099</t>
  </si>
  <si>
    <t>https://podminky.urs.cz/item/CS_URS_2025_01/622142001</t>
  </si>
  <si>
    <t>Vstup do výtahu z exterieru v místě silikonsilikátové omítky</t>
  </si>
  <si>
    <t>(1,18+1,94+1,94)*0,35</t>
  </si>
  <si>
    <t>52</t>
  </si>
  <si>
    <t>622252001</t>
  </si>
  <si>
    <t>Montáž profilů kontaktního zateplení zakládacích soklových připevněných hmoždinkami</t>
  </si>
  <si>
    <t>1739420806</t>
  </si>
  <si>
    <t>https://podminky.urs.cz/item/CS_URS_2025_01/622252001</t>
  </si>
  <si>
    <t>2,67+2,67+2,3-1,18</t>
  </si>
  <si>
    <t>53</t>
  </si>
  <si>
    <t>59051663</t>
  </si>
  <si>
    <t>profil zakládací Al tl 0,7mm pro ETICS pro izolant tl 50mm</t>
  </si>
  <si>
    <t>-1762846037</t>
  </si>
  <si>
    <t>6,46*1,05 'Přepočtené koeficientem množství</t>
  </si>
  <si>
    <t>54</t>
  </si>
  <si>
    <t>622143003</t>
  </si>
  <si>
    <t>Montáž omítkových profilů plastových, pozinkovaných nebo dřevěných upevněných vtlačením do podkladní vrstvy nebo přibitím rohových s tkaninou</t>
  </si>
  <si>
    <t>-1947366983</t>
  </si>
  <si>
    <t>https://podminky.urs.cz/item/CS_URS_2025_01/622143003</t>
  </si>
  <si>
    <t>13,55+13,55+1,18+2,22+2,22</t>
  </si>
  <si>
    <t>55</t>
  </si>
  <si>
    <t>63127416</t>
  </si>
  <si>
    <t>profil rohový PVC s výztužnou tkaninou š 100/100mm</t>
  </si>
  <si>
    <t>-355026392</t>
  </si>
  <si>
    <t>32,72*1,15 'Přepočtené koeficientem množství</t>
  </si>
  <si>
    <t>56</t>
  </si>
  <si>
    <t>622252002</t>
  </si>
  <si>
    <t>Montáž profilů kontaktního zateplení ostatních stěnových, dilatačních apod. lepených do tmelu</t>
  </si>
  <si>
    <t>-2109791807</t>
  </si>
  <si>
    <t>https://podminky.urs.cz/item/CS_URS_2025_01/622252002</t>
  </si>
  <si>
    <t>Dilatace - styk přístavba/stávající fasáda</t>
  </si>
  <si>
    <t>13,97+13,97</t>
  </si>
  <si>
    <t>Okapnice pro zakládací profil</t>
  </si>
  <si>
    <t>57</t>
  </si>
  <si>
    <t>19416051</t>
  </si>
  <si>
    <t>profil dilatační rohový Al s výztužnou tkaninou</t>
  </si>
  <si>
    <t>-836660175</t>
  </si>
  <si>
    <t>27,94*1,15 'Přepočtené koeficientem množství</t>
  </si>
  <si>
    <t>58</t>
  </si>
  <si>
    <t>28341043</t>
  </si>
  <si>
    <t>profil PVC s okapnicí a výztužnou tkaninou pro zakládací Al/soklový PVC profil</t>
  </si>
  <si>
    <t>1764196817</t>
  </si>
  <si>
    <t>6,46*1,15 'Přepočtené koeficientem množství</t>
  </si>
  <si>
    <t>59</t>
  </si>
  <si>
    <t>622151021</t>
  </si>
  <si>
    <t>Penetrační nátěr vnějších pastovitých tenkovrstvých omítek mozaikových akrylátový stěn</t>
  </si>
  <si>
    <t>1189266601</t>
  </si>
  <si>
    <t>https://podminky.urs.cz/item/CS_URS_2025_01/622151021</t>
  </si>
  <si>
    <t>Sokl bez TI</t>
  </si>
  <si>
    <t>(2,62+2,62+2,2-1,18+0,3+0,3)*0,28</t>
  </si>
  <si>
    <t>60</t>
  </si>
  <si>
    <t>622511102</t>
  </si>
  <si>
    <t>Omítka tenkovrstvá akrylátová vnějších ploch probarvená bez penetrace mozaiková jemnozrnná stěn</t>
  </si>
  <si>
    <t>1624525394</t>
  </si>
  <si>
    <t>https://podminky.urs.cz/item/CS_URS_2025_01/622511102</t>
  </si>
  <si>
    <t>61</t>
  </si>
  <si>
    <t>622151011/R</t>
  </si>
  <si>
    <t>Penetrační nátěr vnějších pastovitých tenkovrstvých omítek silikonsilikátový stěn</t>
  </si>
  <si>
    <t>2035280556</t>
  </si>
  <si>
    <t xml:space="preserve">Skladba S1 </t>
  </si>
  <si>
    <t>(2,67+2,67)*12,62</t>
  </si>
  <si>
    <t>(1,18+0,94+0,94)*0,35</t>
  </si>
  <si>
    <t>Skladba S2</t>
  </si>
  <si>
    <t>(2,67+2,67+2,3-1,18)*0,97</t>
  </si>
  <si>
    <t>(0,97+0,97)*0,35</t>
  </si>
  <si>
    <t>62</t>
  </si>
  <si>
    <t>622541012</t>
  </si>
  <si>
    <t>Omítka tenkovrstvá silikonsilikátová vnějších ploch probarvená bez penetrace, zatíraná (škrábaná), tloušťky 1,5 mm stěn</t>
  </si>
  <si>
    <t>-1082588037</t>
  </si>
  <si>
    <t>https://podminky.urs.cz/item/CS_URS_2025_01/622541012</t>
  </si>
  <si>
    <t>63</t>
  </si>
  <si>
    <t>644941121</t>
  </si>
  <si>
    <t>Montáž průvětrníků nebo mřížek odvětrávacích montáž průchodky (trubky) se zhotovením otvoru v tepelné izolaci</t>
  </si>
  <si>
    <t>696894974</t>
  </si>
  <si>
    <t>https://podminky.urs.cz/item/CS_URS_2025_01/644941121</t>
  </si>
  <si>
    <t>64</t>
  </si>
  <si>
    <t>28611135</t>
  </si>
  <si>
    <t>trubka kanalizační PVC DN 200x500mm SN4</t>
  </si>
  <si>
    <t>1466050406</t>
  </si>
  <si>
    <t>65</t>
  </si>
  <si>
    <t>644941112</t>
  </si>
  <si>
    <t>Montáž průvětrníků nebo mřížek odvětrávacích velikosti přes 150 x 200 do 300 x 300 mm</t>
  </si>
  <si>
    <t>498259019</t>
  </si>
  <si>
    <t>https://podminky.urs.cz/item/CS_URS_2025_01/644941112</t>
  </si>
  <si>
    <t>66</t>
  </si>
  <si>
    <t>56245640/R</t>
  </si>
  <si>
    <t>mřížka větrací kruhová plast se síťovinou 200mm</t>
  </si>
  <si>
    <t>1309983235</t>
  </si>
  <si>
    <t>Ostatní konstrukce a práce, bourání</t>
  </si>
  <si>
    <t>67</t>
  </si>
  <si>
    <t>968062376</t>
  </si>
  <si>
    <t>Vybourání dřevěných rámů oken s křídly, dveřních zárubní, vrat, stěn, ostění nebo obkladů rámů oken s křídly zdvojených, plochy do 4 m2</t>
  </si>
  <si>
    <t>-1754969675</t>
  </si>
  <si>
    <t>https://podminky.urs.cz/item/CS_URS_2025_01/968062376</t>
  </si>
  <si>
    <t>1,02*2,3</t>
  </si>
  <si>
    <t>1,2*2,33*2</t>
  </si>
  <si>
    <t>68</t>
  </si>
  <si>
    <t>971033651</t>
  </si>
  <si>
    <t>Vybourání otvorů ve zdivu základovém nebo nadzákladovém z cihel, tvárnic, příčkovek z cihel pálených na maltu vápennou nebo vápenocementovou plochy do 4 m2, tl. do 600 mm</t>
  </si>
  <si>
    <t>-66054796</t>
  </si>
  <si>
    <t>https://podminky.urs.cz/item/CS_URS_2025_01/971033651</t>
  </si>
  <si>
    <t>1,18*3,26*0,378</t>
  </si>
  <si>
    <t>-1,02*2,3*0,378</t>
  </si>
  <si>
    <t>1,49*0,96*0,113</t>
  </si>
  <si>
    <t>1,2*0,96*0,361</t>
  </si>
  <si>
    <t>1,49*0,96*0,129</t>
  </si>
  <si>
    <t>1,2*0,94*0,325</t>
  </si>
  <si>
    <t>1,49*0,94*0,16</t>
  </si>
  <si>
    <t>69</t>
  </si>
  <si>
    <t>974031664</t>
  </si>
  <si>
    <t>Vysekání rýh ve zdivu cihelném na maltu vápennou nebo vápenocementovou pro vtahování nosníků do zdí, před vybouráním otvoru do hl. 150 mm, při v. nosníku do 150 mm</t>
  </si>
  <si>
    <t>-1344000704</t>
  </si>
  <si>
    <t>https://podminky.urs.cz/item/CS_URS_2025_01/974031664</t>
  </si>
  <si>
    <t>1,48*3</t>
  </si>
  <si>
    <t>70</t>
  </si>
  <si>
    <t>978013191</t>
  </si>
  <si>
    <t>Otlučení vápenných nebo vápenocementových omítek vnitřních ploch stěn s vyškrabáním spar, s očištěním zdiva, v rozsahu přes 50 do 100 %</t>
  </si>
  <si>
    <t>15071266</t>
  </si>
  <si>
    <t>https://podminky.urs.cz/item/CS_URS_2025_01/978013191</t>
  </si>
  <si>
    <t>1.PP v místě zazdívky</t>
  </si>
  <si>
    <t>(0,882+0,882+0,3+0,3)*0,353</t>
  </si>
  <si>
    <t>71</t>
  </si>
  <si>
    <t>978015391</t>
  </si>
  <si>
    <t>Otlučení vápenných nebo vápenocementových omítek vnějších ploch s vyškrabáním spar a s očištěním zdiva stupně členitosti 1 a 2, v rozsahu přes 80 do 100 %</t>
  </si>
  <si>
    <t>849815398</t>
  </si>
  <si>
    <t>https://podminky.urs.cz/item/CS_URS_2025_01/978015391</t>
  </si>
  <si>
    <t>72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</si>
  <si>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</si>
  <si>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</si>
  <si>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776530526</t>
  </si>
  <si>
    <t>https://podminky.urs.cz/item/CS_URS_2025_01/979054451</t>
  </si>
  <si>
    <t>Pro zpětné použití</t>
  </si>
  <si>
    <t>73</t>
  </si>
  <si>
    <t>953332116/R</t>
  </si>
  <si>
    <t>Vložky svislé do dilatačních spár z pryže kladené volně, včetně dodání a osazení, v jakémkoliv zdivu, tl. 20 mm</t>
  </si>
  <si>
    <t>-1704681966</t>
  </si>
  <si>
    <t>74</t>
  </si>
  <si>
    <t>009-x1</t>
  </si>
  <si>
    <t>D+M+PH Montážní háky nebo montážní nosník pro montáž výtahu - spec. dle dodavatelské firmy výtahu</t>
  </si>
  <si>
    <t>-1908135549</t>
  </si>
  <si>
    <t>75</t>
  </si>
  <si>
    <t>009-x4</t>
  </si>
  <si>
    <t>D+M+PH Označení výtahu piktogramem "Nepoužívat výtah v případě požáru" - spec. dle PBŘ str. 12 bod 5</t>
  </si>
  <si>
    <t>-226877238</t>
  </si>
  <si>
    <t>76</t>
  </si>
  <si>
    <t>941211112</t>
  </si>
  <si>
    <t>Lešení řadové rámové lehké pracovní s podlahami s provozním zatížením tř. 3 do 200 kg/m2 šířky tř. SW06 od 0,6 do 0,9 m výšky přes 10 do 25 m montáž</t>
  </si>
  <si>
    <t>-1834987565</t>
  </si>
  <si>
    <t>https://podminky.urs.cz/item/CS_URS_2025_01/941211112</t>
  </si>
  <si>
    <t>(5+3+3)*16</t>
  </si>
  <si>
    <t>77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</si>
  <si>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</si>
  <si>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</si>
  <si>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99988411</t>
  </si>
  <si>
    <t>https://podminky.urs.cz/item/CS_URS_2025_01/941211212</t>
  </si>
  <si>
    <t>176*92</t>
  </si>
  <si>
    <t>78</t>
  </si>
  <si>
    <t>941211812</t>
  </si>
  <si>
    <t>Lešení řadové rámové lehké pracovní s podlahami s provozním zatížením tř. 3 do 200 kg/m2 šířky tř. SW06 od 0,6 do 0,9 m výšky přes 10 do 25 m demontáž</t>
  </si>
  <si>
    <t>-325645118</t>
  </si>
  <si>
    <t>https://podminky.urs.cz/item/CS_URS_2025_01/941211812</t>
  </si>
  <si>
    <t>79</t>
  </si>
  <si>
    <t>944511111</t>
  </si>
  <si>
    <t>Síť ochranná zavěšená na konstrukci lešení z textilie z umělých vláken montáž</t>
  </si>
  <si>
    <t>1647639088</t>
  </si>
  <si>
    <t>https://podminky.urs.cz/item/CS_URS_2025_01/944511111</t>
  </si>
  <si>
    <t>80</t>
  </si>
  <si>
    <t>944511211</t>
  </si>
  <si>
    <t>Síť ochranná zavěšená na konstrukci lešení z textilie z umělých vláken příplatek k ceně za každý den použití</t>
  </si>
  <si>
    <t>1248993514</t>
  </si>
  <si>
    <t>https://podminky.urs.cz/item/CS_URS_2025_01/944511211</t>
  </si>
  <si>
    <t>81</t>
  </si>
  <si>
    <t>944511811</t>
  </si>
  <si>
    <t>Síť ochranná zavěšená na konstrukci lešení z textilie z umělých vláken demontáž</t>
  </si>
  <si>
    <t>767624159</t>
  </si>
  <si>
    <t>https://podminky.urs.cz/item/CS_URS_2025_01/944511811</t>
  </si>
  <si>
    <t>82</t>
  </si>
  <si>
    <t>949101111</t>
  </si>
  <si>
    <t>Lešení pomocné pracovní pro objekty pozemních staveb pro zatížení do 150 kg/m2, o výšce lešeňové podlahy do 1,9 m</t>
  </si>
  <si>
    <t>1070150262</t>
  </si>
  <si>
    <t>https://podminky.urs.cz/item/CS_URS_2025_01/949101111</t>
  </si>
  <si>
    <t>83</t>
  </si>
  <si>
    <t>949311112</t>
  </si>
  <si>
    <t>Lešení trubkové do šachet (výtahových, potrubních) o půdorysné ploše do 6 m2, výšky přes 10 do 20 m montáž</t>
  </si>
  <si>
    <t>-1837756530</t>
  </si>
  <si>
    <t>https://podminky.urs.cz/item/CS_URS_2025_01/949311112</t>
  </si>
  <si>
    <t>84</t>
  </si>
  <si>
    <t>949311212</t>
  </si>
  <si>
    <t>Lešení trubkové do šachet (výtahových, potrubních) o půdorysné ploše do 6 m2, výšky přes 10 do 20 m příplatek k ceně za každý den použití</t>
  </si>
  <si>
    <t>-140425917</t>
  </si>
  <si>
    <t>https://podminky.urs.cz/item/CS_URS_2025_01/949311212</t>
  </si>
  <si>
    <t>15,63*122</t>
  </si>
  <si>
    <t>85</t>
  </si>
  <si>
    <t>949311812</t>
  </si>
  <si>
    <t>Lešení trubkové do šachet (výtahových, potrubních) o půdorysné ploše do 6 m2, výšky přes 10 do 20 m demontáž</t>
  </si>
  <si>
    <t>632120199</t>
  </si>
  <si>
    <t>https://podminky.urs.cz/item/CS_URS_2025_01/949311812</t>
  </si>
  <si>
    <t>86</t>
  </si>
  <si>
    <t>952901111</t>
  </si>
  <si>
    <t>Vyčištění budov nebo objektů před předáním do užívání budov bytové nebo občanské výstavby, světlé výšky podlaží do 4 m</t>
  </si>
  <si>
    <t>1888431276</t>
  </si>
  <si>
    <t>https://podminky.urs.cz/item/CS_URS_2025_01/952901111</t>
  </si>
  <si>
    <t>997</t>
  </si>
  <si>
    <t>Doprava suti a vybouraných hmot</t>
  </si>
  <si>
    <t>87</t>
  </si>
  <si>
    <t>997002611</t>
  </si>
  <si>
    <t>Nakládání suti a vybouraných hmot na dopravní prostředek pro vodorovné přemístění</t>
  </si>
  <si>
    <t>-335764472</t>
  </si>
  <si>
    <t>https://podminky.urs.cz/item/CS_URS_2025_01/997002611</t>
  </si>
  <si>
    <t>88</t>
  </si>
  <si>
    <t>997013214</t>
  </si>
  <si>
    <t>Vnitrostaveništní doprava suti a vybouraných hmot vodorovně do 50 m s naložením ručně pro budovy a haly výšky přes 12 do 15 m</t>
  </si>
  <si>
    <t>-172766094</t>
  </si>
  <si>
    <t>https://podminky.urs.cz/item/CS_URS_2025_01/997013214</t>
  </si>
  <si>
    <t>89</t>
  </si>
  <si>
    <t>997013501</t>
  </si>
  <si>
    <t>Odvoz suti a vybouraných hmot na skládku nebo meziskládku se složením, na vzdálenost do 1 km</t>
  </si>
  <si>
    <t>740865665</t>
  </si>
  <si>
    <t>https://podminky.urs.cz/item/CS_URS_2025_01/997013501</t>
  </si>
  <si>
    <t>90</t>
  </si>
  <si>
    <t>997013509</t>
  </si>
  <si>
    <t>Odvoz suti a vybouraných hmot na skládku nebo meziskládku se složením, na vzdálenost Příplatek k ceně za každý další započatý 1 km přes 1 km</t>
  </si>
  <si>
    <t>-1328926664</t>
  </si>
  <si>
    <t>https://podminky.urs.cz/item/CS_URS_2025_01/997013509</t>
  </si>
  <si>
    <t>12,614*6</t>
  </si>
  <si>
    <t>91</t>
  </si>
  <si>
    <t>997013631</t>
  </si>
  <si>
    <t>Poplatek za uložení stavebního odpadu na skládce (skládkovné) směsného stavebního a demoličního zatříděného do Katalogu odpadů pod kódem 17 09 04</t>
  </si>
  <si>
    <t>-1648714911</t>
  </si>
  <si>
    <t>https://podminky.urs.cz/item/CS_URS_2025_01/997013631</t>
  </si>
  <si>
    <t>998</t>
  </si>
  <si>
    <t>Přesun hmot</t>
  </si>
  <si>
    <t>92</t>
  </si>
  <si>
    <t>998012023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</si>
  <si>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přes 12 do 24 m</t>
  </si>
  <si>
    <t>-547824798</t>
  </si>
  <si>
    <t>https://podminky.urs.cz/item/CS_URS_2025_01/998012023</t>
  </si>
  <si>
    <t>PSV</t>
  </si>
  <si>
    <t>Práce a dodávky PSV</t>
  </si>
  <si>
    <t>711</t>
  </si>
  <si>
    <t>Izolace proti vodě, vlhkosti a plynům</t>
  </si>
  <si>
    <t>93</t>
  </si>
  <si>
    <t>711161222</t>
  </si>
  <si>
    <t>Izolace proti zemní vlhkosti a beztlakové vodě nopovými fóliemi na ploše svislé S vrstva ochranná, odvětrávací a drenážní s nakašírovanou filtrační textilií výška nopu 8,0 mm, tl. fólie do 0,6 mm</t>
  </si>
  <si>
    <t>-2023271376</t>
  </si>
  <si>
    <t>https://podminky.urs.cz/item/CS_URS_2025_01/711161222</t>
  </si>
  <si>
    <t>Skladba S3</t>
  </si>
  <si>
    <t>(2,2+2,62+2,62)*(2,05+0,4)</t>
  </si>
  <si>
    <t>94</t>
  </si>
  <si>
    <t>711161383</t>
  </si>
  <si>
    <t>Izolace proti zemní vlhkosti a beztlakové vodě nopovými fóliemi ostatní ukončení izolace lištou</t>
  </si>
  <si>
    <t>197363409</t>
  </si>
  <si>
    <t>https://podminky.urs.cz/item/CS_URS_2025_01/711161383</t>
  </si>
  <si>
    <t>2,62+2,2+2,62</t>
  </si>
  <si>
    <t>95</t>
  </si>
  <si>
    <t>998711203</t>
  </si>
  <si>
    <t>Přesun hmot pro izolace proti vodě, vlhkosti a plynům stanovený procentní sazbou (%) z ceny vodorovná dopravní vzdálenost do 50 m základní v objektech výšky přes 12 do 60 m</t>
  </si>
  <si>
    <t>%</t>
  </si>
  <si>
    <t>803812495</t>
  </si>
  <si>
    <t>https://podminky.urs.cz/item/CS_URS_2025_01/998711203</t>
  </si>
  <si>
    <t>712</t>
  </si>
  <si>
    <t>Povlakové krytiny</t>
  </si>
  <si>
    <t>96</t>
  </si>
  <si>
    <t>712311101</t>
  </si>
  <si>
    <t>Provedení povlakové krytiny střech plochých do 10° natěradly a tmely za studena nátěrem lakem penetračním nebo asfaltovým</t>
  </si>
  <si>
    <t>-357312788</t>
  </si>
  <si>
    <t>https://podminky.urs.cz/item/CS_URS_2025_01/712311101</t>
  </si>
  <si>
    <t>Střecha výtahové šachty</t>
  </si>
  <si>
    <t>2,67*2,3</t>
  </si>
  <si>
    <t>2,3*0,19</t>
  </si>
  <si>
    <t>97</t>
  </si>
  <si>
    <t>11163150</t>
  </si>
  <si>
    <t>lak penetrační asfaltový</t>
  </si>
  <si>
    <t>-1834196447</t>
  </si>
  <si>
    <t>6,578*0,00032 'Přepočtené koeficientem množství</t>
  </si>
  <si>
    <t>98</t>
  </si>
  <si>
    <t>712331111</t>
  </si>
  <si>
    <t>Provedení povlakové krytiny střech plochých do 10° pásy na sucho podkladní samolepící asfaltový pás</t>
  </si>
  <si>
    <t>652885778</t>
  </si>
  <si>
    <t>https://podminky.urs.cz/item/CS_URS_2025_01/712331111</t>
  </si>
  <si>
    <t>99</t>
  </si>
  <si>
    <t>62866281</t>
  </si>
  <si>
    <t>pás asfaltový samolepicí modifikovaný SBS s vložkou ze skleněné tkaniny se spalitelnou fólií nebo jemnozrnným minerálním posypem nebo textilií na horním povrchu tl 3,0mm</t>
  </si>
  <si>
    <t>766107966</t>
  </si>
  <si>
    <t>6,141*1,2 'Přepočtené koeficientem množství</t>
  </si>
  <si>
    <t>100</t>
  </si>
  <si>
    <t>712341559</t>
  </si>
  <si>
    <t>Provedení povlakové krytiny střech plochých do 10° pásy přitavením NAIP v plné ploše</t>
  </si>
  <si>
    <t>988837666</t>
  </si>
  <si>
    <t>https://podminky.urs.cz/item/CS_URS_2025_01/712341559</t>
  </si>
  <si>
    <t>Podkladní asfaltový pás s Al vložkou</t>
  </si>
  <si>
    <t>6,578</t>
  </si>
  <si>
    <t>Vrchní asfaltový pás s posypem</t>
  </si>
  <si>
    <t>6,141</t>
  </si>
  <si>
    <t>101</t>
  </si>
  <si>
    <t>62856011</t>
  </si>
  <si>
    <t>pás asfaltový natavitelný modifikovaný SBS s vložkou z hliníkové fólie s textilií a spalitelnou PE fólií nebo jemnozrnným minerálním posypem na horním povrchu tl 4,0mm</t>
  </si>
  <si>
    <t>849607819</t>
  </si>
  <si>
    <t>6,578*1,2 'Přepočtené koeficientem množství</t>
  </si>
  <si>
    <t>102</t>
  </si>
  <si>
    <t>62855007/R</t>
  </si>
  <si>
    <t>pás asfaltový natavitelný modifikovaný SBS s vložkou z polyesterové rohože a skleněných vláken s hrubozrnným břidličným posypem na horním povrchu tl 4,0mm</t>
  </si>
  <si>
    <t>1627987893</t>
  </si>
  <si>
    <t>103</t>
  </si>
  <si>
    <t>998712203</t>
  </si>
  <si>
    <t>Přesun hmot pro povlakové krytiny stanovený procentní sazbou (%) z ceny vodorovná dopravní vzdálenost do 50 m základní v objektech výšky přes 12 do 24 m</t>
  </si>
  <si>
    <t>476964880</t>
  </si>
  <si>
    <t>https://podminky.urs.cz/item/CS_URS_2025_01/998712203</t>
  </si>
  <si>
    <t>713</t>
  </si>
  <si>
    <t>Izolace tepelné</t>
  </si>
  <si>
    <t>104</t>
  </si>
  <si>
    <t>713141331</t>
  </si>
  <si>
    <t>Montáž tepelné izolace střech plochých spádovými klíny v ploše přilepenými za studena zplna</t>
  </si>
  <si>
    <t>527114712</t>
  </si>
  <si>
    <t>https://podminky.urs.cz/item/CS_URS_2025_01/713141331</t>
  </si>
  <si>
    <t>105</t>
  </si>
  <si>
    <t>28376143</t>
  </si>
  <si>
    <t>klín izolační spád do 5% EPS 200</t>
  </si>
  <si>
    <t>527097911</t>
  </si>
  <si>
    <t>6,141*0,12</t>
  </si>
  <si>
    <t>0,737*1,05 'Přepočtené koeficientem množství</t>
  </si>
  <si>
    <t>106</t>
  </si>
  <si>
    <t>998713203</t>
  </si>
  <si>
    <t>Přesun hmot pro izolace tepelné stanovený procentní sazbou (%) z ceny vodorovná dopravní vzdálenost do 50 m s užitím mechanizace v objektech výšky přes 12 do 24 m</t>
  </si>
  <si>
    <t>-1990934399</t>
  </si>
  <si>
    <t>https://podminky.urs.cz/item/CS_URS_2025_01/998713203</t>
  </si>
  <si>
    <t>731</t>
  </si>
  <si>
    <t>Ústřední vytápění</t>
  </si>
  <si>
    <t>107</t>
  </si>
  <si>
    <t>731-x1</t>
  </si>
  <si>
    <t>Vypuštění otopného systému, demontáž radiátoru se zaslepením potrubí v 1., 2. a 3. patře, likvidace odpadu, zpětné napuštění otopného systému a odvzdušnění</t>
  </si>
  <si>
    <t>-1687265100</t>
  </si>
  <si>
    <t>108</t>
  </si>
  <si>
    <t>998735203/R</t>
  </si>
  <si>
    <t>Přesun hmot pro ústřední vytápění stanovený procentní sazbou (%) z ceny vodorovná dopravní vzdálenost do 50 m základní v objektech výšky přes 12 do 24 m</t>
  </si>
  <si>
    <t>803126908</t>
  </si>
  <si>
    <t>741</t>
  </si>
  <si>
    <t>Elektroinstalace - silnoproud</t>
  </si>
  <si>
    <t>109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</si>
  <si>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</si>
  <si>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</si>
  <si>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1785558791</t>
  </si>
  <si>
    <t>110</t>
  </si>
  <si>
    <t>34571478</t>
  </si>
  <si>
    <t>krabice v uzavřeném provedení PP s krytím IP 66 čtvercová 80x80mm</t>
  </si>
  <si>
    <t>-906206030</t>
  </si>
  <si>
    <t>111</t>
  </si>
  <si>
    <t>34562690</t>
  </si>
  <si>
    <t>svorkovnice krabicová šroubovací čtyřpólová pro 4x3 vodiče 1,5-4,0mm2, 400V</t>
  </si>
  <si>
    <t>-1918012746</t>
  </si>
  <si>
    <t>112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</si>
  <si>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</si>
  <si>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</si>
  <si>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-1877523236</t>
  </si>
  <si>
    <t>113</t>
  </si>
  <si>
    <t>34141028</t>
  </si>
  <si>
    <t>vodič propojovací flexibilní jádro Cu lanované izolace PVC 450/750V (H07V-K) 1x10mm2</t>
  </si>
  <si>
    <t>1830234554</t>
  </si>
  <si>
    <t>50*1,15 "Přepočtené koeficientem množství</t>
  </si>
  <si>
    <t>114</t>
  </si>
  <si>
    <t>741122611</t>
  </si>
  <si>
    <t>Montáž kabelů měděných bez ukončení uložených pevně plných kulatých nebo bezhalogenových (např. CYKY) počtu a průřezu žil 3x1,5 až 6 mm2</t>
  </si>
  <si>
    <t>-201573006</t>
  </si>
  <si>
    <t>115</t>
  </si>
  <si>
    <t>34111030</t>
  </si>
  <si>
    <t>kabel instalační jádro Cu plné izolace PVC plášť PVC 450/750V (CYKY) 3x1,5mm2</t>
  </si>
  <si>
    <t>-1781624003</t>
  </si>
  <si>
    <t>25*1,15 "Přepočtené koeficientem množství</t>
  </si>
  <si>
    <t>116</t>
  </si>
  <si>
    <t>741122642</t>
  </si>
  <si>
    <t>Montáž kabelů měděných bez ukončení uložených pevně plných kulatých nebo bezhalogenových (např. CYKY) počtu a průřezu žil 5x4 až 6 mm2</t>
  </si>
  <si>
    <t>-1209911074</t>
  </si>
  <si>
    <t>https://podminky.urs.cz/item/CS_URS_2025_01/741122642</t>
  </si>
  <si>
    <t>117</t>
  </si>
  <si>
    <t>34111098</t>
  </si>
  <si>
    <t>kabel instalační jádro Cu plné izolace PVC plášť PVC 450/750V (CYKY) 5x4mm2</t>
  </si>
  <si>
    <t>1110075422</t>
  </si>
  <si>
    <t>118</t>
  </si>
  <si>
    <t>741130001</t>
  </si>
  <si>
    <t>Ukončení vodičů izolovaných s označením a zapojením v rozváděči nebo na přístroji, průřezu žíly do 2,5 mm2</t>
  </si>
  <si>
    <t>-1545310830</t>
  </si>
  <si>
    <t>119</t>
  </si>
  <si>
    <t>741130003</t>
  </si>
  <si>
    <t>Ukončení vodičů izolovaných s označením a zapojením v rozváděči nebo na přístroji, průřezu žíly do 4 mm2</t>
  </si>
  <si>
    <t>995418574</t>
  </si>
  <si>
    <t>120</t>
  </si>
  <si>
    <t>741310001</t>
  </si>
  <si>
    <t>Montáž spínačů jedno nebo dvoupólových nástěnných se zapojením vodičů, pro prostředí normální spínačů, řazení 1-jednopólových</t>
  </si>
  <si>
    <t>-1550462926</t>
  </si>
  <si>
    <t>121</t>
  </si>
  <si>
    <t>34535015</t>
  </si>
  <si>
    <t>spínač nástěnný jednopólový, řazení 1, IP44, šroubové svorky</t>
  </si>
  <si>
    <t>1031978521</t>
  </si>
  <si>
    <t>122</t>
  </si>
  <si>
    <t>741313072</t>
  </si>
  <si>
    <t>Montáž zásuvek domovních se zapojením vodičů šroubové připojení chráněných v krabici 10/16 A, pro prostředí normální, provedení 2P + PE</t>
  </si>
  <si>
    <t>1920029384</t>
  </si>
  <si>
    <t>123</t>
  </si>
  <si>
    <t>34555229</t>
  </si>
  <si>
    <t>zásuvka nástěnná jednonásobná s víčkem, IP44, šroubové svorky</t>
  </si>
  <si>
    <t>389876908</t>
  </si>
  <si>
    <t>124</t>
  </si>
  <si>
    <t>741320165</t>
  </si>
  <si>
    <t>Montáž jističů se zapojením vodičů třípólových nn do 25 A ve skříni</t>
  </si>
  <si>
    <t>866272987</t>
  </si>
  <si>
    <t>125</t>
  </si>
  <si>
    <t>35822170</t>
  </si>
  <si>
    <t>jistič 3-pólový 20 A vypínací charakteristika C vypínací schopnost 10 kA</t>
  </si>
  <si>
    <t>1523323349</t>
  </si>
  <si>
    <t>126</t>
  </si>
  <si>
    <t>741321003</t>
  </si>
  <si>
    <t>Montáž proudových chráničů se zapojením vodičů dvoupólových nn do 25 A ve skříni</t>
  </si>
  <si>
    <t>-1398193170</t>
  </si>
  <si>
    <t>127</t>
  </si>
  <si>
    <t>1030180489.1</t>
  </si>
  <si>
    <t>Chránič kombinovaný, 2p/10A/char.B/30mA, typ "A"</t>
  </si>
  <si>
    <t>-908055475</t>
  </si>
  <si>
    <t>128</t>
  </si>
  <si>
    <t>741372022</t>
  </si>
  <si>
    <t>Montáž svítidel s integrovaným zdrojem LED se zapojením vodičů interiérových přisazených nástěnných hranatých nebo kruhových, plochy přes 0,09 do 0,36 m2</t>
  </si>
  <si>
    <t>-1043030883</t>
  </si>
  <si>
    <t>129</t>
  </si>
  <si>
    <t>34825002</t>
  </si>
  <si>
    <t>svítidlo interiérové stropní přisazené kruhové D 300-450mm 1200-1900lm</t>
  </si>
  <si>
    <t>1901318539</t>
  </si>
  <si>
    <t>130</t>
  </si>
  <si>
    <t>741810001</t>
  </si>
  <si>
    <t>Zkoušky a prohlídky elektrických rozvodů a zařízení celková prohlídka a vyhotovení revizní zprávy pro objem montážních prací do 100 tis. Kč</t>
  </si>
  <si>
    <t>-1587450597</t>
  </si>
  <si>
    <t>131</t>
  </si>
  <si>
    <t>Zednické</t>
  </si>
  <si>
    <t>Zednické výpomoce (sekání drážek, vyplnění drážek, omítka, malba) vč. materiálu</t>
  </si>
  <si>
    <t>kpl</t>
  </si>
  <si>
    <t>602125969</t>
  </si>
  <si>
    <t>132</t>
  </si>
  <si>
    <t>998741203</t>
  </si>
  <si>
    <t>Přesun hmot pro silnoproud stanovený procentní sazbou (%) z ceny vodorovná dopravní vzdálenost do 50 m základní v objektech výšky přes 12 do 24 m</t>
  </si>
  <si>
    <t>-859568861</t>
  </si>
  <si>
    <t>https://podminky.urs.cz/item/CS_URS_2025_01/998741203</t>
  </si>
  <si>
    <t>762</t>
  </si>
  <si>
    <t>Konstrukce tesařské</t>
  </si>
  <si>
    <t>133</t>
  </si>
  <si>
    <t>762361332</t>
  </si>
  <si>
    <t>Konstrukční vrstva pod klempířské prvky pro oplechování horních ploch zdí a nadezdívek (atik) z vodovzdorné překližky šroubovaných do podkladu, tloušťky desky 21 mm</t>
  </si>
  <si>
    <t>972113045</t>
  </si>
  <si>
    <t>https://podminky.urs.cz/item/CS_URS_2025_01/762361332</t>
  </si>
  <si>
    <t>Střecha v místě okapu</t>
  </si>
  <si>
    <t>2,3*0,5</t>
  </si>
  <si>
    <t>134</t>
  </si>
  <si>
    <t>998762203</t>
  </si>
  <si>
    <t>Přesun hmot pro konstrukce tesařské stanovený procentní sazbou (%) z ceny vodorovná dopravní vzdálenost do 50 m základní v objektech výšky přes 12 do 24 m</t>
  </si>
  <si>
    <t>1373266513</t>
  </si>
  <si>
    <t>https://podminky.urs.cz/item/CS_URS_2025_01/998762203</t>
  </si>
  <si>
    <t>764</t>
  </si>
  <si>
    <t>Konstrukce klempířské</t>
  </si>
  <si>
    <t>135</t>
  </si>
  <si>
    <t>764002851</t>
  </si>
  <si>
    <t>Demontáž klempířských konstrukcí oplechování parapetů do suti</t>
  </si>
  <si>
    <t>1566702441</t>
  </si>
  <si>
    <t>https://podminky.urs.cz/item/CS_URS_2025_01/764002851</t>
  </si>
  <si>
    <t>1,02+1,2*2</t>
  </si>
  <si>
    <t>136</t>
  </si>
  <si>
    <t>764222403</t>
  </si>
  <si>
    <t>Oplechování střešních prvků z hliníkového plechu štítu závětrnou lištou rš 250 mm</t>
  </si>
  <si>
    <t>-966676192</t>
  </si>
  <si>
    <t>https://podminky.urs.cz/item/CS_URS_2025_01/764222403</t>
  </si>
  <si>
    <t>2,67*2</t>
  </si>
  <si>
    <t>137</t>
  </si>
  <si>
    <t>764222433</t>
  </si>
  <si>
    <t>Oplechování střešních prvků z hliníkového plechu okapu okapovým plechem střechy rovné rš 250 mm</t>
  </si>
  <si>
    <t>805977495</t>
  </si>
  <si>
    <t>https://podminky.urs.cz/item/CS_URS_2025_01/764222433</t>
  </si>
  <si>
    <t>138</t>
  </si>
  <si>
    <t>764521413</t>
  </si>
  <si>
    <t>Žlab podokapní z hliníkového plechu včetně háků a čel hranatý rš 250 mm</t>
  </si>
  <si>
    <t>-978948076</t>
  </si>
  <si>
    <t>https://podminky.urs.cz/item/CS_URS_2025_01/764521413</t>
  </si>
  <si>
    <t>139</t>
  </si>
  <si>
    <t>764521463/R</t>
  </si>
  <si>
    <t>Žlab podokapní z hliníkového plechu kotlík hranatý, rš žlabu/průměr svodu 250/60 mm</t>
  </si>
  <si>
    <t>688871044</t>
  </si>
  <si>
    <t>140</t>
  </si>
  <si>
    <t>764528402/R</t>
  </si>
  <si>
    <t>Svod z hliníkového plechu včetně objímek, kolen a odskoků hranatý, o straně 60 mm</t>
  </si>
  <si>
    <t>-113656667</t>
  </si>
  <si>
    <t>141</t>
  </si>
  <si>
    <t>764-x1</t>
  </si>
  <si>
    <t>D+M Dilatační připojovací lišta s krytím hydroizolací a oplechováním - styk střecha/fasáda objektu</t>
  </si>
  <si>
    <t>-1029101677</t>
  </si>
  <si>
    <t>142</t>
  </si>
  <si>
    <t>998764203</t>
  </si>
  <si>
    <t>Přesun hmot pro konstrukce klempířské stanovený procentní sazbou (%) z ceny vodorovná dopravní vzdálenost do 50 m s užitím mechanizace v objektech výšky přes 12 do 24 m</t>
  </si>
  <si>
    <t>1328825545</t>
  </si>
  <si>
    <t>https://podminky.urs.cz/item/CS_URS_2025_01/998764203</t>
  </si>
  <si>
    <t>766</t>
  </si>
  <si>
    <t>Konstrukce truhlářské</t>
  </si>
  <si>
    <t>143</t>
  </si>
  <si>
    <t>766691811</t>
  </si>
  <si>
    <t>Demontáž parapetních desek šířky do 300 mm</t>
  </si>
  <si>
    <t>1272614744</t>
  </si>
  <si>
    <t>https://podminky.urs.cz/item/CS_URS_2025_01/766691811</t>
  </si>
  <si>
    <t>767</t>
  </si>
  <si>
    <t>Konstrukce zámečnické</t>
  </si>
  <si>
    <t>144</t>
  </si>
  <si>
    <t>767893125</t>
  </si>
  <si>
    <t>Montáž stříšek nad venkovními vstupy z kovových profilů kotvených k nosné konstrukci pomocí konzol, výplň ze skla rovná, šířky do 1,50 m</t>
  </si>
  <si>
    <t>-89727259</t>
  </si>
  <si>
    <t>https://podminky.urs.cz/item/CS_URS_2025_01/767893125</t>
  </si>
  <si>
    <t>145</t>
  </si>
  <si>
    <t>63437000/R</t>
  </si>
  <si>
    <t xml:space="preserve">vchodová stříška 1400x800, Al konstrukce, bezpečnostní sklo, typizovaný výrobek </t>
  </si>
  <si>
    <t>-653427863</t>
  </si>
  <si>
    <t>146</t>
  </si>
  <si>
    <t>998767203</t>
  </si>
  <si>
    <t>Přesun hmot pro zámečnické konstrukce stanovený procentní sazbou (%) z ceny vodorovná dopravní vzdálenost do 50 m základní v objektech výšky přes 12 do 24 m</t>
  </si>
  <si>
    <t>364845461</t>
  </si>
  <si>
    <t>https://podminky.urs.cz/item/CS_URS_2025_01/998767203</t>
  </si>
  <si>
    <t>771</t>
  </si>
  <si>
    <t>Podlahy z dlaždic</t>
  </si>
  <si>
    <t>147</t>
  </si>
  <si>
    <t>771573810</t>
  </si>
  <si>
    <t>Demontáž podlah z dlaždic keramických lepených</t>
  </si>
  <si>
    <t>-1961765046</t>
  </si>
  <si>
    <t>https://podminky.urs.cz/item/CS_URS_2025_01/771573810</t>
  </si>
  <si>
    <t>1,49*0,297</t>
  </si>
  <si>
    <t>1,49*0,17</t>
  </si>
  <si>
    <t>1,49*0,16</t>
  </si>
  <si>
    <t>148</t>
  </si>
  <si>
    <t>771473810</t>
  </si>
  <si>
    <t>Demontáž soklíků z dlaždic keramických lepených rovných</t>
  </si>
  <si>
    <t>786628447</t>
  </si>
  <si>
    <t>https://podminky.urs.cz/item/CS_URS_2025_01/771473810</t>
  </si>
  <si>
    <t>1,49+0,297+0,297</t>
  </si>
  <si>
    <t>1,49+0,17+0,17</t>
  </si>
  <si>
    <t>1,49+0,16+0,16</t>
  </si>
  <si>
    <t>149</t>
  </si>
  <si>
    <t>771121011</t>
  </si>
  <si>
    <t>Příprava podkladu před provedením dlažby nátěr penetrační na podlahu</t>
  </si>
  <si>
    <t>1265989404</t>
  </si>
  <si>
    <t>https://podminky.urs.cz/item/CS_URS_2025_01/771121011</t>
  </si>
  <si>
    <t>Pod samonivelační stěrku</t>
  </si>
  <si>
    <t>1,49*0,411</t>
  </si>
  <si>
    <t>1,18*0,698</t>
  </si>
  <si>
    <t>1,49*0,3</t>
  </si>
  <si>
    <t>1,2*0,361</t>
  </si>
  <si>
    <t>1,18*0,32</t>
  </si>
  <si>
    <t>1,49*0,32</t>
  </si>
  <si>
    <t>1,2*0,325</t>
  </si>
  <si>
    <t>Pod dlažbu</t>
  </si>
  <si>
    <t>3,939</t>
  </si>
  <si>
    <t>150</t>
  </si>
  <si>
    <t>771151012</t>
  </si>
  <si>
    <t>Příprava podkladu před provedením dlažby samonivelační stěrka min. pevnosti 20 MPa, tloušťky přes 3 do 5 mm</t>
  </si>
  <si>
    <t>-1441491289</t>
  </si>
  <si>
    <t>https://podminky.urs.cz/item/CS_URS_2025_01/771151012</t>
  </si>
  <si>
    <t>151</t>
  </si>
  <si>
    <t>771574424</t>
  </si>
  <si>
    <t>Montáž podlah z dlaždic keramických lepených cementovým flexibilním lepidlem hladkých, tloušťky do 10 mm přes 85 do 100 ks/m2</t>
  </si>
  <si>
    <t>-1683607271</t>
  </si>
  <si>
    <t>https://podminky.urs.cz/item/CS_URS_2025_01/771574424</t>
  </si>
  <si>
    <t>152</t>
  </si>
  <si>
    <t>771474113</t>
  </si>
  <si>
    <t>Montáž soklů z dlaždic keramických lepených cementovým flexibilním lepidlem rovných, výšky přes 90 do 120 mm</t>
  </si>
  <si>
    <t>-1308305833</t>
  </si>
  <si>
    <t>https://podminky.urs.cz/item/CS_URS_2025_01/771474113</t>
  </si>
  <si>
    <t>1,49-1,18+1,108+1,108</t>
  </si>
  <si>
    <t>1,49-1,18+0,98+0,98</t>
  </si>
  <si>
    <t>1,49-1,18+0,965+0,965</t>
  </si>
  <si>
    <t>153</t>
  </si>
  <si>
    <t>59761109/R</t>
  </si>
  <si>
    <t>dlažba keramická slinutá mrazuvzdorná R10/B povrch hladký/matný tl do 10mm přes 85 do 100ks/m2 - spec. dle PD</t>
  </si>
  <si>
    <t>-1412509886</t>
  </si>
  <si>
    <t>7,036*0,1</t>
  </si>
  <si>
    <t>4,643*1,1 'Přepočtené koeficientem množství</t>
  </si>
  <si>
    <t>154</t>
  </si>
  <si>
    <t>771591115</t>
  </si>
  <si>
    <t>Podlahy - dokončovací práce spárování silikonem</t>
  </si>
  <si>
    <t>462857053</t>
  </si>
  <si>
    <t>https://podminky.urs.cz/item/CS_URS_2025_01/771591115</t>
  </si>
  <si>
    <t>155</t>
  </si>
  <si>
    <t>771161011</t>
  </si>
  <si>
    <t>Příprava podkladu před provedením dlažby montáž profilu dilatační spáry v rovině dlažby</t>
  </si>
  <si>
    <t>241158788</t>
  </si>
  <si>
    <t>https://podminky.urs.cz/item/CS_URS_2025_01/771161011</t>
  </si>
  <si>
    <t>1,18*3</t>
  </si>
  <si>
    <t>156</t>
  </si>
  <si>
    <t>59054165/R</t>
  </si>
  <si>
    <t>profil dilatační s bočními díly z PVC/CPE tl</t>
  </si>
  <si>
    <t>1843456395</t>
  </si>
  <si>
    <t>3,54*1,1 'Přepočtené koeficientem množství</t>
  </si>
  <si>
    <t>157</t>
  </si>
  <si>
    <t>998771203</t>
  </si>
  <si>
    <t>Přesun hmot pro podlahy z dlaždic stanovený procentní sazbou (%) z ceny vodorovná dopravní vzdálenost do 50 m základní v objektech výšky přes 12 do 24 m</t>
  </si>
  <si>
    <t>1414455407</t>
  </si>
  <si>
    <t>https://podminky.urs.cz/item/CS_URS_2025_01/998771203</t>
  </si>
  <si>
    <t>783</t>
  </si>
  <si>
    <t>Dokončovací práce - nátěry</t>
  </si>
  <si>
    <t>158</t>
  </si>
  <si>
    <t>783314203</t>
  </si>
  <si>
    <t>Základní antikorozní nátěr zámečnických konstrukcí jednonásobný syntetický samozákladující</t>
  </si>
  <si>
    <t>-2058275245</t>
  </si>
  <si>
    <t>https://podminky.urs.cz/item/CS_URS_2025_01/783314203</t>
  </si>
  <si>
    <t>Dvojnásobně</t>
  </si>
  <si>
    <t>1.NP IPN 140</t>
  </si>
  <si>
    <t>((1,48*2)*(0,14*2+0,066*4))*2</t>
  </si>
  <si>
    <t>159</t>
  </si>
  <si>
    <t>783933151</t>
  </si>
  <si>
    <t>Penetrační nátěr betonových podlah hladkých (z pohledového nebo gletovaného betonu, stěrky apod.) epoxidový</t>
  </si>
  <si>
    <t>1002790782</t>
  </si>
  <si>
    <t>https://podminky.urs.cz/item/CS_URS_2025_01/783933151</t>
  </si>
  <si>
    <t>Dno výtahové šachty + soklík výšky 100mm</t>
  </si>
  <si>
    <t>(2+2+1,6+1,6)*0,1</t>
  </si>
  <si>
    <t>160</t>
  </si>
  <si>
    <t>783937163</t>
  </si>
  <si>
    <t>Krycí (uzavírací) nátěr betonových podlah dvojnásobný epoxidový rozpouštědlový</t>
  </si>
  <si>
    <t>1954709639</t>
  </si>
  <si>
    <t>https://podminky.urs.cz/item/CS_URS_2025_01/783937163</t>
  </si>
  <si>
    <t>784</t>
  </si>
  <si>
    <t>Dokončovací práce - malby a tapety</t>
  </si>
  <si>
    <t>161</t>
  </si>
  <si>
    <t>784181121</t>
  </si>
  <si>
    <t>Penetrace podkladu jednonásobná hloubková akrylátová bezbarvá v místnostech výšky do 3,80 m</t>
  </si>
  <si>
    <t>-773979469</t>
  </si>
  <si>
    <t>https://podminky.urs.cz/item/CS_URS_2025_01/784181121</t>
  </si>
  <si>
    <t>Nové vnitřní omítky</t>
  </si>
  <si>
    <t>1,01*2,2</t>
  </si>
  <si>
    <t>1,49*3,375</t>
  </si>
  <si>
    <t>-1,18*2,22</t>
  </si>
  <si>
    <t>1,49*3,395</t>
  </si>
  <si>
    <t>(1,49+3,395+3,395)*0,3</t>
  </si>
  <si>
    <t>1,49*3,385</t>
  </si>
  <si>
    <t>(1,49+3,385+3,385)*0,32</t>
  </si>
  <si>
    <t>162</t>
  </si>
  <si>
    <t>784181125</t>
  </si>
  <si>
    <t>Penetrace podkladu jednonásobná hloubková akrylátová bezbarvá v místnostech výšky přes 5,00 m</t>
  </si>
  <si>
    <t>1260443619</t>
  </si>
  <si>
    <t>https://podminky.urs.cz/item/CS_URS_2025_01/784181125</t>
  </si>
  <si>
    <t>Vnitřek výtahové šachty</t>
  </si>
  <si>
    <t>(2+2+1,6+1,6)*15,63</t>
  </si>
  <si>
    <t>163</t>
  </si>
  <si>
    <t>784211101</t>
  </si>
  <si>
    <t>Malby z malířských směsí oděruvzdorných za mokra dvojnásobné, bílé za mokra oděruvzdorné výborně v místnostech výšky do 3,80 m</t>
  </si>
  <si>
    <t>2088715920</t>
  </si>
  <si>
    <t>https://podminky.urs.cz/item/CS_URS_2025_01/784211101</t>
  </si>
  <si>
    <t>164</t>
  </si>
  <si>
    <t>784211105</t>
  </si>
  <si>
    <t>Malby z malířských směsí oděruvzdorných za mokra dvojnásobné, bílé za mokra oděruvzdorné výborně v místnostech výšky přes 5,00 m</t>
  </si>
  <si>
    <t>-903347853</t>
  </si>
  <si>
    <t>https://podminky.urs.cz/item/CS_URS_2025_01/784211105</t>
  </si>
  <si>
    <t>165</t>
  </si>
  <si>
    <t>784211161</t>
  </si>
  <si>
    <t>Malby z malířských směsí oděruvzdorných za mokra Příplatek k cenám dvojnásobných maleb za provádění barevné malby tónované na tónovacích automatech, v odstínu světlém</t>
  </si>
  <si>
    <t>1778963768</t>
  </si>
  <si>
    <t>https://podminky.urs.cz/item/CS_URS_2025_01/784211161</t>
  </si>
  <si>
    <t>HZS</t>
  </si>
  <si>
    <t>Hodinové zúčtovací sazby</t>
  </si>
  <si>
    <t>166</t>
  </si>
  <si>
    <t>HZS2232</t>
  </si>
  <si>
    <t>Hodinová zúčtovací sazba elektrikář odborný (úprava rozvaděče RP3.1)</t>
  </si>
  <si>
    <t>hod</t>
  </si>
  <si>
    <t>512</t>
  </si>
  <si>
    <t>-2101847499</t>
  </si>
  <si>
    <t>OST</t>
  </si>
  <si>
    <t>Ostatní</t>
  </si>
  <si>
    <t>167</t>
  </si>
  <si>
    <t>OST-x1</t>
  </si>
  <si>
    <t>D+M+PH Kompletní výtah vč. dveří, pohonu, ovládání, apod. - spec. dle PD</t>
  </si>
  <si>
    <t>887688635</t>
  </si>
  <si>
    <t>VRN</t>
  </si>
  <si>
    <t>Vedlejší rozpočtové náklady</t>
  </si>
  <si>
    <t>VRN1</t>
  </si>
  <si>
    <t>Průzkumné, zeměměřičské a projektové práce</t>
  </si>
  <si>
    <t>168</t>
  </si>
  <si>
    <t>012002000/R</t>
  </si>
  <si>
    <t>Geodetické práce - před výstavbou, při výstavbě, po výstavbě vč. vyhotovení protokolů, geometrických plánů, apod.</t>
  </si>
  <si>
    <t>1024</t>
  </si>
  <si>
    <t>-1346621841</t>
  </si>
  <si>
    <t>169</t>
  </si>
  <si>
    <t>012164000/R</t>
  </si>
  <si>
    <t>Vytyčení a zaměření inženýrských sítí</t>
  </si>
  <si>
    <t>653034899</t>
  </si>
  <si>
    <t>170</t>
  </si>
  <si>
    <t>013244000/R</t>
  </si>
  <si>
    <t>Výrobní dokumentace výtahu</t>
  </si>
  <si>
    <t>-564432590</t>
  </si>
  <si>
    <t>171</t>
  </si>
  <si>
    <t>013254000/R</t>
  </si>
  <si>
    <t>Dokumentace skutečného provedení stavby - 3x pare v listinné podobě,+ 1x na CD/USB nosiči</t>
  </si>
  <si>
    <t>-550898098</t>
  </si>
  <si>
    <t>VRN3</t>
  </si>
  <si>
    <t>Zařízení staveniště</t>
  </si>
  <si>
    <t>172</t>
  </si>
  <si>
    <t>030001000/R</t>
  </si>
  <si>
    <t>Zařízení staveniště - montáž, pronájem a demontáž buněk, WC, skladů, rozvaděčů, apod.</t>
  </si>
  <si>
    <t>1051639396</t>
  </si>
  <si>
    <t>173</t>
  </si>
  <si>
    <t>033203000/R</t>
  </si>
  <si>
    <t>Připojení staveniště na inženýrské sítě + náklady na energie - voda, elektro, kanalizace, benzín/nafta, apod.</t>
  </si>
  <si>
    <t>-1163364580</t>
  </si>
  <si>
    <t>VRN4</t>
  </si>
  <si>
    <t>Inženýrská činnost</t>
  </si>
  <si>
    <t>174</t>
  </si>
  <si>
    <t>045303000/R</t>
  </si>
  <si>
    <t>Koordinační a kompletační činnost</t>
  </si>
  <si>
    <t>-703009438</t>
  </si>
  <si>
    <t>175</t>
  </si>
  <si>
    <t>049002000/R</t>
  </si>
  <si>
    <t>Zpracování veškerých dokladů potřebných k předání díla a kolaudaci (revize, posudky, čestná prohlášení, atesty, apod...)</t>
  </si>
  <si>
    <t>-1748557045</t>
  </si>
  <si>
    <t>VRN5</t>
  </si>
  <si>
    <t>Finanční náklady</t>
  </si>
  <si>
    <t>176</t>
  </si>
  <si>
    <t>051002000</t>
  </si>
  <si>
    <t>Pojištění stavby</t>
  </si>
  <si>
    <t>-2070236165</t>
  </si>
  <si>
    <t>https://podminky.urs.cz/item/CS_URS_2025_01/051002000</t>
  </si>
  <si>
    <t>VRN9</t>
  </si>
  <si>
    <t>Ostatní náklady</t>
  </si>
  <si>
    <t>177</t>
  </si>
  <si>
    <t>091803000/R</t>
  </si>
  <si>
    <t>Splnění požadavků BOZP na staveništi vč. případného vypracování plánu</t>
  </si>
  <si>
    <t>209781453</t>
  </si>
  <si>
    <t>178</t>
  </si>
  <si>
    <t>VRN9-x1</t>
  </si>
  <si>
    <t>Úklid dokončené stavby a jejího okolí</t>
  </si>
  <si>
    <t>-1829367259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</si>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</sst>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31251102" TargetMode="External" /><Relationship Id="rId3" Type="http://schemas.openxmlformats.org/officeDocument/2006/relationships/hyperlink" Target="https://podminky.urs.cz/item/CS_URS_2025_01/132211401" TargetMode="External" /><Relationship Id="rId4" Type="http://schemas.openxmlformats.org/officeDocument/2006/relationships/hyperlink" Target="https://podminky.urs.cz/item/CS_URS_2025_01/161151603" TargetMode="External" /><Relationship Id="rId5" Type="http://schemas.openxmlformats.org/officeDocument/2006/relationships/hyperlink" Target="https://podminky.urs.cz/item/CS_URS_2025_01/167111101" TargetMode="External" /><Relationship Id="rId6" Type="http://schemas.openxmlformats.org/officeDocument/2006/relationships/hyperlink" Target="https://podminky.urs.cz/item/CS_URS_2025_01/167151101" TargetMode="External" /><Relationship Id="rId7" Type="http://schemas.openxmlformats.org/officeDocument/2006/relationships/hyperlink" Target="https://podminky.urs.cz/item/CS_URS_2025_01/162751114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279351411" TargetMode="External" /><Relationship Id="rId12" Type="http://schemas.openxmlformats.org/officeDocument/2006/relationships/hyperlink" Target="https://podminky.urs.cz/item/CS_URS_2025_01/279351412" TargetMode="External" /><Relationship Id="rId13" Type="http://schemas.openxmlformats.org/officeDocument/2006/relationships/hyperlink" Target="https://podminky.urs.cz/item/CS_URS_2025_01/279311116" TargetMode="External" /><Relationship Id="rId14" Type="http://schemas.openxmlformats.org/officeDocument/2006/relationships/hyperlink" Target="https://podminky.urs.cz/item/CS_URS_2025_01/273351121" TargetMode="External" /><Relationship Id="rId15" Type="http://schemas.openxmlformats.org/officeDocument/2006/relationships/hyperlink" Target="https://podminky.urs.cz/item/CS_URS_2025_01/273351122" TargetMode="External" /><Relationship Id="rId16" Type="http://schemas.openxmlformats.org/officeDocument/2006/relationships/hyperlink" Target="https://podminky.urs.cz/item/CS_URS_2025_01/273323511" TargetMode="External" /><Relationship Id="rId17" Type="http://schemas.openxmlformats.org/officeDocument/2006/relationships/hyperlink" Target="https://podminky.urs.cz/item/CS_URS_2025_01/279351121" TargetMode="External" /><Relationship Id="rId18" Type="http://schemas.openxmlformats.org/officeDocument/2006/relationships/hyperlink" Target="https://podminky.urs.cz/item/CS_URS_2025_01/279351122" TargetMode="External" /><Relationship Id="rId19" Type="http://schemas.openxmlformats.org/officeDocument/2006/relationships/hyperlink" Target="https://podminky.urs.cz/item/CS_URS_2025_01/279323111" TargetMode="External" /><Relationship Id="rId20" Type="http://schemas.openxmlformats.org/officeDocument/2006/relationships/hyperlink" Target="https://podminky.urs.cz/item/CS_URS_2025_01/341351111" TargetMode="External" /><Relationship Id="rId21" Type="http://schemas.openxmlformats.org/officeDocument/2006/relationships/hyperlink" Target="https://podminky.urs.cz/item/CS_URS_2025_01/341351112" TargetMode="External" /><Relationship Id="rId22" Type="http://schemas.openxmlformats.org/officeDocument/2006/relationships/hyperlink" Target="https://podminky.urs.cz/item/CS_URS_2025_01/341321410" TargetMode="External" /><Relationship Id="rId23" Type="http://schemas.openxmlformats.org/officeDocument/2006/relationships/hyperlink" Target="https://podminky.urs.cz/item/CS_URS_2025_01/310238211" TargetMode="External" /><Relationship Id="rId24" Type="http://schemas.openxmlformats.org/officeDocument/2006/relationships/hyperlink" Target="https://podminky.urs.cz/item/CS_URS_2025_01/342291121" TargetMode="External" /><Relationship Id="rId25" Type="http://schemas.openxmlformats.org/officeDocument/2006/relationships/hyperlink" Target="https://podminky.urs.cz/item/CS_URS_2025_01/317944323" TargetMode="External" /><Relationship Id="rId26" Type="http://schemas.openxmlformats.org/officeDocument/2006/relationships/hyperlink" Target="https://podminky.urs.cz/item/CS_URS_2025_01/317234410" TargetMode="External" /><Relationship Id="rId27" Type="http://schemas.openxmlformats.org/officeDocument/2006/relationships/hyperlink" Target="https://podminky.urs.cz/item/CS_URS_2025_01/346244381" TargetMode="External" /><Relationship Id="rId28" Type="http://schemas.openxmlformats.org/officeDocument/2006/relationships/hyperlink" Target="https://podminky.urs.cz/item/CS_URS_2025_01/411351021" TargetMode="External" /><Relationship Id="rId29" Type="http://schemas.openxmlformats.org/officeDocument/2006/relationships/hyperlink" Target="https://podminky.urs.cz/item/CS_URS_2025_01/411351022" TargetMode="External" /><Relationship Id="rId30" Type="http://schemas.openxmlformats.org/officeDocument/2006/relationships/hyperlink" Target="https://podminky.urs.cz/item/CS_URS_2025_01/411321414" TargetMode="External" /><Relationship Id="rId31" Type="http://schemas.openxmlformats.org/officeDocument/2006/relationships/hyperlink" Target="https://podminky.urs.cz/item/CS_URS_2025_01/564871016" TargetMode="External" /><Relationship Id="rId32" Type="http://schemas.openxmlformats.org/officeDocument/2006/relationships/hyperlink" Target="https://podminky.urs.cz/item/CS_URS_2025_01/596212210" TargetMode="External" /><Relationship Id="rId33" Type="http://schemas.openxmlformats.org/officeDocument/2006/relationships/hyperlink" Target="https://podminky.urs.cz/item/CS_URS_2025_01/619991001" TargetMode="External" /><Relationship Id="rId34" Type="http://schemas.openxmlformats.org/officeDocument/2006/relationships/hyperlink" Target="https://podminky.urs.cz/item/CS_URS_2025_01/615142012" TargetMode="External" /><Relationship Id="rId35" Type="http://schemas.openxmlformats.org/officeDocument/2006/relationships/hyperlink" Target="https://podminky.urs.cz/item/CS_URS_2025_01/622131101" TargetMode="External" /><Relationship Id="rId36" Type="http://schemas.openxmlformats.org/officeDocument/2006/relationships/hyperlink" Target="https://podminky.urs.cz/item/CS_URS_2025_01/622321121" TargetMode="External" /><Relationship Id="rId37" Type="http://schemas.openxmlformats.org/officeDocument/2006/relationships/hyperlink" Target="https://podminky.urs.cz/item/CS_URS_2025_01/622321191" TargetMode="External" /><Relationship Id="rId38" Type="http://schemas.openxmlformats.org/officeDocument/2006/relationships/hyperlink" Target="https://podminky.urs.cz/item/CS_URS_2025_01/629995101" TargetMode="External" /><Relationship Id="rId39" Type="http://schemas.openxmlformats.org/officeDocument/2006/relationships/hyperlink" Target="https://podminky.urs.cz/item/CS_URS_2025_01/622131121" TargetMode="External" /><Relationship Id="rId40" Type="http://schemas.openxmlformats.org/officeDocument/2006/relationships/hyperlink" Target="https://podminky.urs.cz/item/CS_URS_2025_01/622211011" TargetMode="External" /><Relationship Id="rId41" Type="http://schemas.openxmlformats.org/officeDocument/2006/relationships/hyperlink" Target="https://podminky.urs.cz/item/CS_URS_2025_01/622251101" TargetMode="External" /><Relationship Id="rId42" Type="http://schemas.openxmlformats.org/officeDocument/2006/relationships/hyperlink" Target="https://podminky.urs.cz/item/CS_URS_2025_01/622142001" TargetMode="External" /><Relationship Id="rId43" Type="http://schemas.openxmlformats.org/officeDocument/2006/relationships/hyperlink" Target="https://podminky.urs.cz/item/CS_URS_2025_01/622252001" TargetMode="External" /><Relationship Id="rId44" Type="http://schemas.openxmlformats.org/officeDocument/2006/relationships/hyperlink" Target="https://podminky.urs.cz/item/CS_URS_2025_01/622143003" TargetMode="External" /><Relationship Id="rId45" Type="http://schemas.openxmlformats.org/officeDocument/2006/relationships/hyperlink" Target="https://podminky.urs.cz/item/CS_URS_2025_01/622252002" TargetMode="External" /><Relationship Id="rId46" Type="http://schemas.openxmlformats.org/officeDocument/2006/relationships/hyperlink" Target="https://podminky.urs.cz/item/CS_URS_2025_01/622151021" TargetMode="External" /><Relationship Id="rId47" Type="http://schemas.openxmlformats.org/officeDocument/2006/relationships/hyperlink" Target="https://podminky.urs.cz/item/CS_URS_2025_01/622511102" TargetMode="External" /><Relationship Id="rId48" Type="http://schemas.openxmlformats.org/officeDocument/2006/relationships/hyperlink" Target="https://podminky.urs.cz/item/CS_URS_2025_01/622541012" TargetMode="External" /><Relationship Id="rId49" Type="http://schemas.openxmlformats.org/officeDocument/2006/relationships/hyperlink" Target="https://podminky.urs.cz/item/CS_URS_2025_01/644941121" TargetMode="External" /><Relationship Id="rId50" Type="http://schemas.openxmlformats.org/officeDocument/2006/relationships/hyperlink" Target="https://podminky.urs.cz/item/CS_URS_2025_01/644941112" TargetMode="External" /><Relationship Id="rId51" Type="http://schemas.openxmlformats.org/officeDocument/2006/relationships/hyperlink" Target="https://podminky.urs.cz/item/CS_URS_2025_01/968062376" TargetMode="External" /><Relationship Id="rId52" Type="http://schemas.openxmlformats.org/officeDocument/2006/relationships/hyperlink" Target="https://podminky.urs.cz/item/CS_URS_2025_01/971033651" TargetMode="External" /><Relationship Id="rId53" Type="http://schemas.openxmlformats.org/officeDocument/2006/relationships/hyperlink" Target="https://podminky.urs.cz/item/CS_URS_2025_01/974031664" TargetMode="External" /><Relationship Id="rId54" Type="http://schemas.openxmlformats.org/officeDocument/2006/relationships/hyperlink" Target="https://podminky.urs.cz/item/CS_URS_2025_01/978013191" TargetMode="External" /><Relationship Id="rId55" Type="http://schemas.openxmlformats.org/officeDocument/2006/relationships/hyperlink" Target="https://podminky.urs.cz/item/CS_URS_2025_01/978015391" TargetMode="External" /><Relationship Id="rId56" Type="http://schemas.openxmlformats.org/officeDocument/2006/relationships/hyperlink" Target="https://podminky.urs.cz/item/CS_URS_2025_01/979054451" TargetMode="External" /><Relationship Id="rId57" Type="http://schemas.openxmlformats.org/officeDocument/2006/relationships/hyperlink" Target="https://podminky.urs.cz/item/CS_URS_2025_01/941211112" TargetMode="External" /><Relationship Id="rId58" Type="http://schemas.openxmlformats.org/officeDocument/2006/relationships/hyperlink" Target="https://podminky.urs.cz/item/CS_URS_2025_01/941211212" TargetMode="External" /><Relationship Id="rId59" Type="http://schemas.openxmlformats.org/officeDocument/2006/relationships/hyperlink" Target="https://podminky.urs.cz/item/CS_URS_2025_01/941211812" TargetMode="External" /><Relationship Id="rId60" Type="http://schemas.openxmlformats.org/officeDocument/2006/relationships/hyperlink" Target="https://podminky.urs.cz/item/CS_URS_2025_01/944511111" TargetMode="External" /><Relationship Id="rId61" Type="http://schemas.openxmlformats.org/officeDocument/2006/relationships/hyperlink" Target="https://podminky.urs.cz/item/CS_URS_2025_01/944511211" TargetMode="External" /><Relationship Id="rId62" Type="http://schemas.openxmlformats.org/officeDocument/2006/relationships/hyperlink" Target="https://podminky.urs.cz/item/CS_URS_2025_01/944511811" TargetMode="External" /><Relationship Id="rId63" Type="http://schemas.openxmlformats.org/officeDocument/2006/relationships/hyperlink" Target="https://podminky.urs.cz/item/CS_URS_2025_01/949101111" TargetMode="External" /><Relationship Id="rId64" Type="http://schemas.openxmlformats.org/officeDocument/2006/relationships/hyperlink" Target="https://podminky.urs.cz/item/CS_URS_2025_01/949311112" TargetMode="External" /><Relationship Id="rId65" Type="http://schemas.openxmlformats.org/officeDocument/2006/relationships/hyperlink" Target="https://podminky.urs.cz/item/CS_URS_2025_01/949311212" TargetMode="External" /><Relationship Id="rId66" Type="http://schemas.openxmlformats.org/officeDocument/2006/relationships/hyperlink" Target="https://podminky.urs.cz/item/CS_URS_2025_01/949311812" TargetMode="External" /><Relationship Id="rId67" Type="http://schemas.openxmlformats.org/officeDocument/2006/relationships/hyperlink" Target="https://podminky.urs.cz/item/CS_URS_2025_01/952901111" TargetMode="External" /><Relationship Id="rId68" Type="http://schemas.openxmlformats.org/officeDocument/2006/relationships/hyperlink" Target="https://podminky.urs.cz/item/CS_URS_2025_01/997002611" TargetMode="External" /><Relationship Id="rId69" Type="http://schemas.openxmlformats.org/officeDocument/2006/relationships/hyperlink" Target="https://podminky.urs.cz/item/CS_URS_2025_01/997013214" TargetMode="External" /><Relationship Id="rId70" Type="http://schemas.openxmlformats.org/officeDocument/2006/relationships/hyperlink" Target="https://podminky.urs.cz/item/CS_URS_2025_01/997013501" TargetMode="External" /><Relationship Id="rId71" Type="http://schemas.openxmlformats.org/officeDocument/2006/relationships/hyperlink" Target="https://podminky.urs.cz/item/CS_URS_2025_01/997013509" TargetMode="External" /><Relationship Id="rId72" Type="http://schemas.openxmlformats.org/officeDocument/2006/relationships/hyperlink" Target="https://podminky.urs.cz/item/CS_URS_2025_01/997013631" TargetMode="External" /><Relationship Id="rId73" Type="http://schemas.openxmlformats.org/officeDocument/2006/relationships/hyperlink" Target="https://podminky.urs.cz/item/CS_URS_2025_01/998012023" TargetMode="External" /><Relationship Id="rId74" Type="http://schemas.openxmlformats.org/officeDocument/2006/relationships/hyperlink" Target="https://podminky.urs.cz/item/CS_URS_2025_01/711161222" TargetMode="External" /><Relationship Id="rId75" Type="http://schemas.openxmlformats.org/officeDocument/2006/relationships/hyperlink" Target="https://podminky.urs.cz/item/CS_URS_2025_01/711161383" TargetMode="External" /><Relationship Id="rId76" Type="http://schemas.openxmlformats.org/officeDocument/2006/relationships/hyperlink" Target="https://podminky.urs.cz/item/CS_URS_2025_01/998711203" TargetMode="External" /><Relationship Id="rId77" Type="http://schemas.openxmlformats.org/officeDocument/2006/relationships/hyperlink" Target="https://podminky.urs.cz/item/CS_URS_2025_01/712311101" TargetMode="External" /><Relationship Id="rId78" Type="http://schemas.openxmlformats.org/officeDocument/2006/relationships/hyperlink" Target="https://podminky.urs.cz/item/CS_URS_2025_01/712331111" TargetMode="External" /><Relationship Id="rId79" Type="http://schemas.openxmlformats.org/officeDocument/2006/relationships/hyperlink" Target="https://podminky.urs.cz/item/CS_URS_2025_01/712341559" TargetMode="External" /><Relationship Id="rId80" Type="http://schemas.openxmlformats.org/officeDocument/2006/relationships/hyperlink" Target="https://podminky.urs.cz/item/CS_URS_2025_01/998712203" TargetMode="External" /><Relationship Id="rId81" Type="http://schemas.openxmlformats.org/officeDocument/2006/relationships/hyperlink" Target="https://podminky.urs.cz/item/CS_URS_2025_01/713141331" TargetMode="External" /><Relationship Id="rId82" Type="http://schemas.openxmlformats.org/officeDocument/2006/relationships/hyperlink" Target="https://podminky.urs.cz/item/CS_URS_2025_01/998713203" TargetMode="External" /><Relationship Id="rId83" Type="http://schemas.openxmlformats.org/officeDocument/2006/relationships/hyperlink" Target="https://podminky.urs.cz/item/CS_URS_2025_01/741122642" TargetMode="External" /><Relationship Id="rId84" Type="http://schemas.openxmlformats.org/officeDocument/2006/relationships/hyperlink" Target="https://podminky.urs.cz/item/CS_URS_2025_01/998741203" TargetMode="External" /><Relationship Id="rId85" Type="http://schemas.openxmlformats.org/officeDocument/2006/relationships/hyperlink" Target="https://podminky.urs.cz/item/CS_URS_2025_01/762361332" TargetMode="External" /><Relationship Id="rId86" Type="http://schemas.openxmlformats.org/officeDocument/2006/relationships/hyperlink" Target="https://podminky.urs.cz/item/CS_URS_2025_01/998762203" TargetMode="External" /><Relationship Id="rId87" Type="http://schemas.openxmlformats.org/officeDocument/2006/relationships/hyperlink" Target="https://podminky.urs.cz/item/CS_URS_2025_01/764002851" TargetMode="External" /><Relationship Id="rId88" Type="http://schemas.openxmlformats.org/officeDocument/2006/relationships/hyperlink" Target="https://podminky.urs.cz/item/CS_URS_2025_01/764222403" TargetMode="External" /><Relationship Id="rId89" Type="http://schemas.openxmlformats.org/officeDocument/2006/relationships/hyperlink" Target="https://podminky.urs.cz/item/CS_URS_2025_01/764222433" TargetMode="External" /><Relationship Id="rId90" Type="http://schemas.openxmlformats.org/officeDocument/2006/relationships/hyperlink" Target="https://podminky.urs.cz/item/CS_URS_2025_01/764521413" TargetMode="External" /><Relationship Id="rId91" Type="http://schemas.openxmlformats.org/officeDocument/2006/relationships/hyperlink" Target="https://podminky.urs.cz/item/CS_URS_2025_01/998764203" TargetMode="External" /><Relationship Id="rId92" Type="http://schemas.openxmlformats.org/officeDocument/2006/relationships/hyperlink" Target="https://podminky.urs.cz/item/CS_URS_2025_01/766691811" TargetMode="External" /><Relationship Id="rId93" Type="http://schemas.openxmlformats.org/officeDocument/2006/relationships/hyperlink" Target="https://podminky.urs.cz/item/CS_URS_2025_01/767893125" TargetMode="External" /><Relationship Id="rId94" Type="http://schemas.openxmlformats.org/officeDocument/2006/relationships/hyperlink" Target="https://podminky.urs.cz/item/CS_URS_2025_01/998767203" TargetMode="External" /><Relationship Id="rId95" Type="http://schemas.openxmlformats.org/officeDocument/2006/relationships/hyperlink" Target="https://podminky.urs.cz/item/CS_URS_2025_01/771573810" TargetMode="External" /><Relationship Id="rId96" Type="http://schemas.openxmlformats.org/officeDocument/2006/relationships/hyperlink" Target="https://podminky.urs.cz/item/CS_URS_2025_01/771473810" TargetMode="External" /><Relationship Id="rId97" Type="http://schemas.openxmlformats.org/officeDocument/2006/relationships/hyperlink" Target="https://podminky.urs.cz/item/CS_URS_2025_01/771121011" TargetMode="External" /><Relationship Id="rId98" Type="http://schemas.openxmlformats.org/officeDocument/2006/relationships/hyperlink" Target="https://podminky.urs.cz/item/CS_URS_2025_01/771151012" TargetMode="External" /><Relationship Id="rId99" Type="http://schemas.openxmlformats.org/officeDocument/2006/relationships/hyperlink" Target="https://podminky.urs.cz/item/CS_URS_2025_01/771574424" TargetMode="External" /><Relationship Id="rId100" Type="http://schemas.openxmlformats.org/officeDocument/2006/relationships/hyperlink" Target="https://podminky.urs.cz/item/CS_URS_2025_01/771474113" TargetMode="External" /><Relationship Id="rId101" Type="http://schemas.openxmlformats.org/officeDocument/2006/relationships/hyperlink" Target="https://podminky.urs.cz/item/CS_URS_2025_01/771591115" TargetMode="External" /><Relationship Id="rId102" Type="http://schemas.openxmlformats.org/officeDocument/2006/relationships/hyperlink" Target="https://podminky.urs.cz/item/CS_URS_2025_01/771161011" TargetMode="External" /><Relationship Id="rId103" Type="http://schemas.openxmlformats.org/officeDocument/2006/relationships/hyperlink" Target="https://podminky.urs.cz/item/CS_URS_2025_01/998771203" TargetMode="External" /><Relationship Id="rId104" Type="http://schemas.openxmlformats.org/officeDocument/2006/relationships/hyperlink" Target="https://podminky.urs.cz/item/CS_URS_2025_01/783314203" TargetMode="External" /><Relationship Id="rId105" Type="http://schemas.openxmlformats.org/officeDocument/2006/relationships/hyperlink" Target="https://podminky.urs.cz/item/CS_URS_2025_01/783933151" TargetMode="External" /><Relationship Id="rId106" Type="http://schemas.openxmlformats.org/officeDocument/2006/relationships/hyperlink" Target="https://podminky.urs.cz/item/CS_URS_2025_01/783937163" TargetMode="External" /><Relationship Id="rId107" Type="http://schemas.openxmlformats.org/officeDocument/2006/relationships/hyperlink" Target="https://podminky.urs.cz/item/CS_URS_2025_01/784181121" TargetMode="External" /><Relationship Id="rId108" Type="http://schemas.openxmlformats.org/officeDocument/2006/relationships/hyperlink" Target="https://podminky.urs.cz/item/CS_URS_2025_01/784181125" TargetMode="External" /><Relationship Id="rId109" Type="http://schemas.openxmlformats.org/officeDocument/2006/relationships/hyperlink" Target="https://podminky.urs.cz/item/CS_URS_2025_01/784211101" TargetMode="External" /><Relationship Id="rId110" Type="http://schemas.openxmlformats.org/officeDocument/2006/relationships/hyperlink" Target="https://podminky.urs.cz/item/CS_URS_2025_01/784211105" TargetMode="External" /><Relationship Id="rId111" Type="http://schemas.openxmlformats.org/officeDocument/2006/relationships/hyperlink" Target="https://podminky.urs.cz/item/CS_URS_2025_01/784211161" TargetMode="External" /><Relationship Id="rId112" Type="http://schemas.openxmlformats.org/officeDocument/2006/relationships/hyperlink" Target="https://podminky.urs.cz/item/CS_URS_2025_01/051002000" TargetMode="External" /><Relationship Id="rId1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Rokycanova - bezbariérové zpřístupnění - Instalace výtahu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parc. č. 129, k.ú. Sokolov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14. 2. 2025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Sokolov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Martin Dědič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Michal Kubelka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24.75" customHeight="1">
      <c r="A55" s="113" t="s">
        <v>75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ZŠ Rokycanova - bezb...'!J28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'00 - ZŠ Rokycanova - bezb...'!P104</f>
        <v>0</v>
      </c>
      <c r="AV55" s="122">
        <f>'00 - ZŠ Rokycanova - bezb...'!J31</f>
        <v>0</v>
      </c>
      <c r="AW55" s="122">
        <f>'00 - ZŠ Rokycanova - bezb...'!J32</f>
        <v>0</v>
      </c>
      <c r="AX55" s="122">
        <f>'00 - ZŠ Rokycanova - bezb...'!J33</f>
        <v>0</v>
      </c>
      <c r="AY55" s="122">
        <f>'00 - ZŠ Rokycanova - bezb...'!J34</f>
        <v>0</v>
      </c>
      <c r="AZ55" s="122">
        <f>'00 - ZŠ Rokycanova - bezb...'!F31</f>
        <v>0</v>
      </c>
      <c r="BA55" s="122">
        <f>'00 - ZŠ Rokycanova - bezb...'!F32</f>
        <v>0</v>
      </c>
      <c r="BB55" s="122">
        <f>'00 - ZŠ Rokycanova - bezb...'!F33</f>
        <v>0</v>
      </c>
      <c r="BC55" s="122">
        <f>'00 - ZŠ Rokycanova - bezb...'!F34</f>
        <v>0</v>
      </c>
      <c r="BD55" s="124">
        <f>'00 - ZŠ Rokycanova - bezb...'!F35</f>
        <v>0</v>
      </c>
      <c r="BE55" s="7"/>
      <c r="BT55" s="125" t="s">
        <v>77</v>
      </c>
      <c r="BU55" s="125" t="s">
        <v>78</v>
      </c>
      <c r="BV55" s="125" t="s">
        <v>73</v>
      </c>
      <c r="BW55" s="125" t="s">
        <v>5</v>
      </c>
      <c r="BX55" s="125" t="s">
        <v>74</v>
      </c>
      <c r="CL55" s="125" t="s">
        <v>19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lDkDjV4fICN9L9mJS4K4yFTT1f6rxGqFT89ivCwnYkIb7djeCFsCDKV6GMNA7Csi26UWDVJsxj9vL1/t1DYBcg==" hashValue="bwfRK7t2P0lM3wRL5ExM5ke3VJvxPVqJy+CoytKPvfD8ryCHDslwROmuCxj/cw0agdbyLUoOQ1J59w4XtKnrzw==" algorithmName="SHA-512" password="80E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0 - ZŠ Rokycanova - bezb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5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3"/>
      <c r="AT3" s="20" t="s">
        <v>79</v>
      </c>
    </row>
    <row r="4" s="1" customFormat="1" ht="24.96" customHeight="1">
      <c r="B4" s="23"/>
      <c r="D4" s="128" t="s">
        <v>80</v>
      </c>
      <c r="L4" s="23"/>
      <c r="M4" s="129" t="s">
        <v>10</v>
      </c>
      <c r="AT4" s="20" t="s">
        <v>4</v>
      </c>
    </row>
    <row r="5" s="1" customFormat="1" ht="6.96" customHeight="1">
      <c r="B5" s="23"/>
      <c r="L5" s="23"/>
    </row>
    <row r="6" s="2" customFormat="1" ht="12" customHeight="1">
      <c r="A6" s="41"/>
      <c r="B6" s="47"/>
      <c r="C6" s="41"/>
      <c r="D6" s="130" t="s">
        <v>16</v>
      </c>
      <c r="E6" s="41"/>
      <c r="F6" s="41"/>
      <c r="G6" s="41"/>
      <c r="H6" s="41"/>
      <c r="I6" s="41"/>
      <c r="J6" s="41"/>
      <c r="K6" s="41"/>
      <c r="L6" s="13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2" t="s">
        <v>17</v>
      </c>
      <c r="F7" s="41"/>
      <c r="G7" s="41"/>
      <c r="H7" s="41"/>
      <c r="I7" s="41"/>
      <c r="J7" s="41"/>
      <c r="K7" s="41"/>
      <c r="L7" s="13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0" t="s">
        <v>18</v>
      </c>
      <c r="E9" s="41"/>
      <c r="F9" s="133" t="s">
        <v>19</v>
      </c>
      <c r="G9" s="41"/>
      <c r="H9" s="41"/>
      <c r="I9" s="130" t="s">
        <v>20</v>
      </c>
      <c r="J9" s="133" t="s">
        <v>19</v>
      </c>
      <c r="K9" s="41"/>
      <c r="L9" s="13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0" t="s">
        <v>21</v>
      </c>
      <c r="E10" s="41"/>
      <c r="F10" s="133" t="s">
        <v>22</v>
      </c>
      <c r="G10" s="41"/>
      <c r="H10" s="41"/>
      <c r="I10" s="130" t="s">
        <v>23</v>
      </c>
      <c r="J10" s="134" t="str">
        <f>'Rekapitulace stavby'!AN8</f>
        <v>14. 2. 2025</v>
      </c>
      <c r="K10" s="41"/>
      <c r="L10" s="13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0.8" customHeight="1">
      <c r="A11" s="41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13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0" t="s">
        <v>25</v>
      </c>
      <c r="E12" s="41"/>
      <c r="F12" s="41"/>
      <c r="G12" s="41"/>
      <c r="H12" s="41"/>
      <c r="I12" s="130" t="s">
        <v>26</v>
      </c>
      <c r="J12" s="133" t="s">
        <v>19</v>
      </c>
      <c r="K12" s="41"/>
      <c r="L12" s="13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3" t="s">
        <v>27</v>
      </c>
      <c r="F13" s="41"/>
      <c r="G13" s="41"/>
      <c r="H13" s="41"/>
      <c r="I13" s="130" t="s">
        <v>28</v>
      </c>
      <c r="J13" s="133" t="s">
        <v>19</v>
      </c>
      <c r="K13" s="41"/>
      <c r="L13" s="13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0" t="s">
        <v>29</v>
      </c>
      <c r="E15" s="41"/>
      <c r="F15" s="41"/>
      <c r="G15" s="41"/>
      <c r="H15" s="41"/>
      <c r="I15" s="130" t="s">
        <v>26</v>
      </c>
      <c r="J15" s="36" t="str">
        <f>'Rekapitulace stavby'!AN13</f>
        <v>Vyplň údaj</v>
      </c>
      <c r="K15" s="41"/>
      <c r="L15" s="13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6" t="str">
        <f>'Rekapitulace stavby'!E14</f>
        <v>Vyplň údaj</v>
      </c>
      <c r="F16" s="133"/>
      <c r="G16" s="133"/>
      <c r="H16" s="133"/>
      <c r="I16" s="130" t="s">
        <v>28</v>
      </c>
      <c r="J16" s="36" t="str">
        <f>'Rekapitulace stavby'!AN14</f>
        <v>Vyplň údaj</v>
      </c>
      <c r="K16" s="41"/>
      <c r="L16" s="13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0" t="s">
        <v>31</v>
      </c>
      <c r="E18" s="41"/>
      <c r="F18" s="41"/>
      <c r="G18" s="41"/>
      <c r="H18" s="41"/>
      <c r="I18" s="130" t="s">
        <v>26</v>
      </c>
      <c r="J18" s="133" t="s">
        <v>19</v>
      </c>
      <c r="K18" s="41"/>
      <c r="L18" s="13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3" t="s">
        <v>32</v>
      </c>
      <c r="F19" s="41"/>
      <c r="G19" s="41"/>
      <c r="H19" s="41"/>
      <c r="I19" s="130" t="s">
        <v>28</v>
      </c>
      <c r="J19" s="133" t="s">
        <v>19</v>
      </c>
      <c r="K19" s="41"/>
      <c r="L19" s="13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0" t="s">
        <v>34</v>
      </c>
      <c r="E21" s="41"/>
      <c r="F21" s="41"/>
      <c r="G21" s="41"/>
      <c r="H21" s="41"/>
      <c r="I21" s="130" t="s">
        <v>26</v>
      </c>
      <c r="J21" s="133" t="s">
        <v>19</v>
      </c>
      <c r="K21" s="41"/>
      <c r="L21" s="13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3" t="s">
        <v>35</v>
      </c>
      <c r="F22" s="41"/>
      <c r="G22" s="41"/>
      <c r="H22" s="41"/>
      <c r="I22" s="130" t="s">
        <v>28</v>
      </c>
      <c r="J22" s="133" t="s">
        <v>19</v>
      </c>
      <c r="K22" s="41"/>
      <c r="L22" s="13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0" t="s">
        <v>36</v>
      </c>
      <c r="E24" s="41"/>
      <c r="F24" s="41"/>
      <c r="G24" s="41"/>
      <c r="H24" s="41"/>
      <c r="I24" s="41"/>
      <c r="J24" s="41"/>
      <c r="K24" s="41"/>
      <c r="L24" s="13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47.25" customHeight="1">
      <c r="A25" s="135"/>
      <c r="B25" s="136"/>
      <c r="C25" s="135"/>
      <c r="D25" s="135"/>
      <c r="E25" s="137" t="s">
        <v>37</v>
      </c>
      <c r="F25" s="137"/>
      <c r="G25" s="137"/>
      <c r="H25" s="137"/>
      <c r="I25" s="135"/>
      <c r="J25" s="135"/>
      <c r="K25" s="135"/>
      <c r="L25" s="138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39"/>
      <c r="E27" s="139"/>
      <c r="F27" s="139"/>
      <c r="G27" s="139"/>
      <c r="H27" s="139"/>
      <c r="I27" s="139"/>
      <c r="J27" s="139"/>
      <c r="K27" s="139"/>
      <c r="L27" s="13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0" t="s">
        <v>38</v>
      </c>
      <c r="E28" s="41"/>
      <c r="F28" s="41"/>
      <c r="G28" s="41"/>
      <c r="H28" s="41"/>
      <c r="I28" s="41"/>
      <c r="J28" s="141">
        <f>ROUND(J104, 2)</f>
        <v>0</v>
      </c>
      <c r="K28" s="41"/>
      <c r="L28" s="13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39"/>
      <c r="E29" s="139"/>
      <c r="F29" s="139"/>
      <c r="G29" s="139"/>
      <c r="H29" s="139"/>
      <c r="I29" s="139"/>
      <c r="J29" s="139"/>
      <c r="K29" s="139"/>
      <c r="L29" s="13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2" t="s">
        <v>40</v>
      </c>
      <c r="G30" s="41"/>
      <c r="H30" s="41"/>
      <c r="I30" s="142" t="s">
        <v>39</v>
      </c>
      <c r="J30" s="142" t="s">
        <v>41</v>
      </c>
      <c r="K30" s="41"/>
      <c r="L30" s="13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3" t="s">
        <v>42</v>
      </c>
      <c r="E31" s="130" t="s">
        <v>43</v>
      </c>
      <c r="F31" s="144">
        <f>ROUND((SUM(BE104:BE775)),  2)</f>
        <v>0</v>
      </c>
      <c r="G31" s="41"/>
      <c r="H31" s="41"/>
      <c r="I31" s="145">
        <v>0.20999999999999999</v>
      </c>
      <c r="J31" s="144">
        <f>ROUND(((SUM(BE104:BE775))*I31),  2)</f>
        <v>0</v>
      </c>
      <c r="K31" s="41"/>
      <c r="L31" s="13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0" t="s">
        <v>44</v>
      </c>
      <c r="F32" s="144">
        <f>ROUND((SUM(BF104:BF775)),  2)</f>
        <v>0</v>
      </c>
      <c r="G32" s="41"/>
      <c r="H32" s="41"/>
      <c r="I32" s="145">
        <v>0.12</v>
      </c>
      <c r="J32" s="144">
        <f>ROUND(((SUM(BF104:BF775))*I32),  2)</f>
        <v>0</v>
      </c>
      <c r="K32" s="41"/>
      <c r="L32" s="13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0" t="s">
        <v>45</v>
      </c>
      <c r="F33" s="144">
        <f>ROUND((SUM(BG104:BG775)),  2)</f>
        <v>0</v>
      </c>
      <c r="G33" s="41"/>
      <c r="H33" s="41"/>
      <c r="I33" s="145">
        <v>0.20999999999999999</v>
      </c>
      <c r="J33" s="144">
        <f>0</f>
        <v>0</v>
      </c>
      <c r="K33" s="41"/>
      <c r="L33" s="13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0" t="s">
        <v>46</v>
      </c>
      <c r="F34" s="144">
        <f>ROUND((SUM(BH104:BH775)),  2)</f>
        <v>0</v>
      </c>
      <c r="G34" s="41"/>
      <c r="H34" s="41"/>
      <c r="I34" s="145">
        <v>0.12</v>
      </c>
      <c r="J34" s="144">
        <f>0</f>
        <v>0</v>
      </c>
      <c r="K34" s="41"/>
      <c r="L34" s="13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0" t="s">
        <v>47</v>
      </c>
      <c r="F35" s="144">
        <f>ROUND((SUM(BI104:BI775)),  2)</f>
        <v>0</v>
      </c>
      <c r="G35" s="41"/>
      <c r="H35" s="41"/>
      <c r="I35" s="145">
        <v>0</v>
      </c>
      <c r="J35" s="144">
        <f>0</f>
        <v>0</v>
      </c>
      <c r="K35" s="41"/>
      <c r="L35" s="13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46"/>
      <c r="D37" s="147" t="s">
        <v>48</v>
      </c>
      <c r="E37" s="148"/>
      <c r="F37" s="148"/>
      <c r="G37" s="149" t="s">
        <v>49</v>
      </c>
      <c r="H37" s="150" t="s">
        <v>50</v>
      </c>
      <c r="I37" s="148"/>
      <c r="J37" s="151">
        <f>SUM(J28:J35)</f>
        <v>0</v>
      </c>
      <c r="K37" s="152"/>
      <c r="L37" s="13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6" t="s">
        <v>81</v>
      </c>
      <c r="D43" s="43"/>
      <c r="E43" s="43"/>
      <c r="F43" s="43"/>
      <c r="G43" s="43"/>
      <c r="H43" s="43"/>
      <c r="I43" s="43"/>
      <c r="J43" s="43"/>
      <c r="K43" s="43"/>
      <c r="L43" s="13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5" t="s">
        <v>16</v>
      </c>
      <c r="D45" s="43"/>
      <c r="E45" s="43"/>
      <c r="F45" s="43"/>
      <c r="G45" s="43"/>
      <c r="H45" s="43"/>
      <c r="I45" s="43"/>
      <c r="J45" s="43"/>
      <c r="K45" s="43"/>
      <c r="L45" s="13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ZŠ Rokycanova - bezbariérové zpřístupnění - Instalace výtahu</v>
      </c>
      <c r="F46" s="43"/>
      <c r="G46" s="43"/>
      <c r="H46" s="43"/>
      <c r="I46" s="43"/>
      <c r="J46" s="43"/>
      <c r="K46" s="43"/>
      <c r="L46" s="13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5" t="s">
        <v>21</v>
      </c>
      <c r="D48" s="43"/>
      <c r="E48" s="43"/>
      <c r="F48" s="30" t="str">
        <f>F10</f>
        <v>parc. č. 129, k.ú. Sokolov</v>
      </c>
      <c r="G48" s="43"/>
      <c r="H48" s="43"/>
      <c r="I48" s="35" t="s">
        <v>23</v>
      </c>
      <c r="J48" s="75" t="str">
        <f>IF(J10="","",J10)</f>
        <v>14. 2. 2025</v>
      </c>
      <c r="K48" s="43"/>
      <c r="L48" s="13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5.15" customHeight="1">
      <c r="A50" s="41"/>
      <c r="B50" s="42"/>
      <c r="C50" s="35" t="s">
        <v>25</v>
      </c>
      <c r="D50" s="43"/>
      <c r="E50" s="43"/>
      <c r="F50" s="30" t="str">
        <f>E13</f>
        <v>Město Sokolov</v>
      </c>
      <c r="G50" s="43"/>
      <c r="H50" s="43"/>
      <c r="I50" s="35" t="s">
        <v>31</v>
      </c>
      <c r="J50" s="39" t="str">
        <f>E19</f>
        <v>Ing. Martin Dědič</v>
      </c>
      <c r="K50" s="43"/>
      <c r="L50" s="1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5.15" customHeight="1">
      <c r="A51" s="41"/>
      <c r="B51" s="42"/>
      <c r="C51" s="35" t="s">
        <v>29</v>
      </c>
      <c r="D51" s="43"/>
      <c r="E51" s="43"/>
      <c r="F51" s="30" t="str">
        <f>IF(E16="","",E16)</f>
        <v>Vyplň údaj</v>
      </c>
      <c r="G51" s="43"/>
      <c r="H51" s="43"/>
      <c r="I51" s="35" t="s">
        <v>34</v>
      </c>
      <c r="J51" s="39" t="str">
        <f>E22</f>
        <v>Michal Kubelka</v>
      </c>
      <c r="K51" s="43"/>
      <c r="L51" s="13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57" t="s">
        <v>82</v>
      </c>
      <c r="D53" s="158"/>
      <c r="E53" s="158"/>
      <c r="F53" s="158"/>
      <c r="G53" s="158"/>
      <c r="H53" s="158"/>
      <c r="I53" s="158"/>
      <c r="J53" s="159" t="s">
        <v>83</v>
      </c>
      <c r="K53" s="158"/>
      <c r="L53" s="13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0" t="s">
        <v>70</v>
      </c>
      <c r="D55" s="43"/>
      <c r="E55" s="43"/>
      <c r="F55" s="43"/>
      <c r="G55" s="43"/>
      <c r="H55" s="43"/>
      <c r="I55" s="43"/>
      <c r="J55" s="105">
        <f>J104</f>
        <v>0</v>
      </c>
      <c r="K55" s="43"/>
      <c r="L55" s="13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20" t="s">
        <v>84</v>
      </c>
    </row>
    <row r="56" s="9" customFormat="1" ht="24.96" customHeight="1">
      <c r="A56" s="9"/>
      <c r="B56" s="161"/>
      <c r="C56" s="162"/>
      <c r="D56" s="163" t="s">
        <v>85</v>
      </c>
      <c r="E56" s="164"/>
      <c r="F56" s="164"/>
      <c r="G56" s="164"/>
      <c r="H56" s="164"/>
      <c r="I56" s="164"/>
      <c r="J56" s="165">
        <f>J105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86</v>
      </c>
      <c r="E57" s="170"/>
      <c r="F57" s="170"/>
      <c r="G57" s="170"/>
      <c r="H57" s="170"/>
      <c r="I57" s="170"/>
      <c r="J57" s="171">
        <f>J106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87</v>
      </c>
      <c r="E58" s="170"/>
      <c r="F58" s="170"/>
      <c r="G58" s="170"/>
      <c r="H58" s="170"/>
      <c r="I58" s="170"/>
      <c r="J58" s="171">
        <f>J146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7"/>
      <c r="C59" s="168"/>
      <c r="D59" s="169" t="s">
        <v>88</v>
      </c>
      <c r="E59" s="170"/>
      <c r="F59" s="170"/>
      <c r="G59" s="170"/>
      <c r="H59" s="170"/>
      <c r="I59" s="170"/>
      <c r="J59" s="171">
        <f>J183</f>
        <v>0</v>
      </c>
      <c r="K59" s="168"/>
      <c r="L59" s="17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7"/>
      <c r="C60" s="168"/>
      <c r="D60" s="169" t="s">
        <v>89</v>
      </c>
      <c r="E60" s="170"/>
      <c r="F60" s="170"/>
      <c r="G60" s="170"/>
      <c r="H60" s="170"/>
      <c r="I60" s="170"/>
      <c r="J60" s="171">
        <f>J227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7"/>
      <c r="C61" s="168"/>
      <c r="D61" s="169" t="s">
        <v>90</v>
      </c>
      <c r="E61" s="170"/>
      <c r="F61" s="170"/>
      <c r="G61" s="170"/>
      <c r="H61" s="170"/>
      <c r="I61" s="170"/>
      <c r="J61" s="171">
        <f>J244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91</v>
      </c>
      <c r="E62" s="170"/>
      <c r="F62" s="170"/>
      <c r="G62" s="170"/>
      <c r="H62" s="170"/>
      <c r="I62" s="170"/>
      <c r="J62" s="171">
        <f>J253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92</v>
      </c>
      <c r="E63" s="170"/>
      <c r="F63" s="170"/>
      <c r="G63" s="170"/>
      <c r="H63" s="170"/>
      <c r="I63" s="170"/>
      <c r="J63" s="171">
        <f>J396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7"/>
      <c r="C64" s="168"/>
      <c r="D64" s="169" t="s">
        <v>93</v>
      </c>
      <c r="E64" s="170"/>
      <c r="F64" s="170"/>
      <c r="G64" s="170"/>
      <c r="H64" s="170"/>
      <c r="I64" s="170"/>
      <c r="J64" s="171">
        <f>J492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7"/>
      <c r="C65" s="168"/>
      <c r="D65" s="169" t="s">
        <v>94</v>
      </c>
      <c r="E65" s="170"/>
      <c r="F65" s="170"/>
      <c r="G65" s="170"/>
      <c r="H65" s="170"/>
      <c r="I65" s="170"/>
      <c r="J65" s="171">
        <f>J504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1"/>
      <c r="C66" s="162"/>
      <c r="D66" s="163" t="s">
        <v>95</v>
      </c>
      <c r="E66" s="164"/>
      <c r="F66" s="164"/>
      <c r="G66" s="164"/>
      <c r="H66" s="164"/>
      <c r="I66" s="164"/>
      <c r="J66" s="165">
        <f>J507</f>
        <v>0</v>
      </c>
      <c r="K66" s="162"/>
      <c r="L66" s="16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7"/>
      <c r="C67" s="168"/>
      <c r="D67" s="169" t="s">
        <v>96</v>
      </c>
      <c r="E67" s="170"/>
      <c r="F67" s="170"/>
      <c r="G67" s="170"/>
      <c r="H67" s="170"/>
      <c r="I67" s="170"/>
      <c r="J67" s="171">
        <f>J508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97</v>
      </c>
      <c r="E68" s="170"/>
      <c r="F68" s="170"/>
      <c r="G68" s="170"/>
      <c r="H68" s="170"/>
      <c r="I68" s="170"/>
      <c r="J68" s="171">
        <f>J518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7"/>
      <c r="C69" s="168"/>
      <c r="D69" s="169" t="s">
        <v>98</v>
      </c>
      <c r="E69" s="170"/>
      <c r="F69" s="170"/>
      <c r="G69" s="170"/>
      <c r="H69" s="170"/>
      <c r="I69" s="170"/>
      <c r="J69" s="171">
        <f>J546</f>
        <v>0</v>
      </c>
      <c r="K69" s="168"/>
      <c r="L69" s="17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7"/>
      <c r="C70" s="168"/>
      <c r="D70" s="169" t="s">
        <v>99</v>
      </c>
      <c r="E70" s="170"/>
      <c r="F70" s="170"/>
      <c r="G70" s="170"/>
      <c r="H70" s="170"/>
      <c r="I70" s="170"/>
      <c r="J70" s="171">
        <f>J556</f>
        <v>0</v>
      </c>
      <c r="K70" s="168"/>
      <c r="L70" s="172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7"/>
      <c r="C71" s="168"/>
      <c r="D71" s="169" t="s">
        <v>100</v>
      </c>
      <c r="E71" s="170"/>
      <c r="F71" s="170"/>
      <c r="G71" s="170"/>
      <c r="H71" s="170"/>
      <c r="I71" s="170"/>
      <c r="J71" s="171">
        <f>J559</f>
        <v>0</v>
      </c>
      <c r="K71" s="168"/>
      <c r="L71" s="17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7"/>
      <c r="C72" s="168"/>
      <c r="D72" s="169" t="s">
        <v>101</v>
      </c>
      <c r="E72" s="170"/>
      <c r="F72" s="170"/>
      <c r="G72" s="170"/>
      <c r="H72" s="170"/>
      <c r="I72" s="170"/>
      <c r="J72" s="171">
        <f>J589</f>
        <v>0</v>
      </c>
      <c r="K72" s="168"/>
      <c r="L72" s="172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7"/>
      <c r="C73" s="168"/>
      <c r="D73" s="169" t="s">
        <v>102</v>
      </c>
      <c r="E73" s="170"/>
      <c r="F73" s="170"/>
      <c r="G73" s="170"/>
      <c r="H73" s="170"/>
      <c r="I73" s="170"/>
      <c r="J73" s="171">
        <f>J596</f>
        <v>0</v>
      </c>
      <c r="K73" s="168"/>
      <c r="L73" s="172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7"/>
      <c r="C74" s="168"/>
      <c r="D74" s="169" t="s">
        <v>103</v>
      </c>
      <c r="E74" s="170"/>
      <c r="F74" s="170"/>
      <c r="G74" s="170"/>
      <c r="H74" s="170"/>
      <c r="I74" s="170"/>
      <c r="J74" s="171">
        <f>J612</f>
        <v>0</v>
      </c>
      <c r="K74" s="168"/>
      <c r="L74" s="172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7"/>
      <c r="C75" s="168"/>
      <c r="D75" s="169" t="s">
        <v>104</v>
      </c>
      <c r="E75" s="170"/>
      <c r="F75" s="170"/>
      <c r="G75" s="170"/>
      <c r="H75" s="170"/>
      <c r="I75" s="170"/>
      <c r="J75" s="171">
        <f>J616</f>
        <v>0</v>
      </c>
      <c r="K75" s="168"/>
      <c r="L75" s="172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7"/>
      <c r="C76" s="168"/>
      <c r="D76" s="169" t="s">
        <v>105</v>
      </c>
      <c r="E76" s="170"/>
      <c r="F76" s="170"/>
      <c r="G76" s="170"/>
      <c r="H76" s="170"/>
      <c r="I76" s="170"/>
      <c r="J76" s="171">
        <f>J622</f>
        <v>0</v>
      </c>
      <c r="K76" s="168"/>
      <c r="L76" s="172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7"/>
      <c r="C77" s="168"/>
      <c r="D77" s="169" t="s">
        <v>106</v>
      </c>
      <c r="E77" s="170"/>
      <c r="F77" s="170"/>
      <c r="G77" s="170"/>
      <c r="H77" s="170"/>
      <c r="I77" s="170"/>
      <c r="J77" s="171">
        <f>J694</f>
        <v>0</v>
      </c>
      <c r="K77" s="168"/>
      <c r="L77" s="172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7"/>
      <c r="C78" s="168"/>
      <c r="D78" s="169" t="s">
        <v>107</v>
      </c>
      <c r="E78" s="170"/>
      <c r="F78" s="170"/>
      <c r="G78" s="170"/>
      <c r="H78" s="170"/>
      <c r="I78" s="170"/>
      <c r="J78" s="171">
        <f>J708</f>
        <v>0</v>
      </c>
      <c r="K78" s="168"/>
      <c r="L78" s="172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61"/>
      <c r="C79" s="162"/>
      <c r="D79" s="163" t="s">
        <v>108</v>
      </c>
      <c r="E79" s="164"/>
      <c r="F79" s="164"/>
      <c r="G79" s="164"/>
      <c r="H79" s="164"/>
      <c r="I79" s="164"/>
      <c r="J79" s="165">
        <f>J754</f>
        <v>0</v>
      </c>
      <c r="K79" s="162"/>
      <c r="L79" s="16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9" customFormat="1" ht="24.96" customHeight="1">
      <c r="A80" s="9"/>
      <c r="B80" s="161"/>
      <c r="C80" s="162"/>
      <c r="D80" s="163" t="s">
        <v>109</v>
      </c>
      <c r="E80" s="164"/>
      <c r="F80" s="164"/>
      <c r="G80" s="164"/>
      <c r="H80" s="164"/>
      <c r="I80" s="164"/>
      <c r="J80" s="165">
        <f>J756</f>
        <v>0</v>
      </c>
      <c r="K80" s="162"/>
      <c r="L80" s="16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9" customFormat="1" ht="24.96" customHeight="1">
      <c r="A81" s="9"/>
      <c r="B81" s="161"/>
      <c r="C81" s="162"/>
      <c r="D81" s="163" t="s">
        <v>110</v>
      </c>
      <c r="E81" s="164"/>
      <c r="F81" s="164"/>
      <c r="G81" s="164"/>
      <c r="H81" s="164"/>
      <c r="I81" s="164"/>
      <c r="J81" s="165">
        <f>J758</f>
        <v>0</v>
      </c>
      <c r="K81" s="162"/>
      <c r="L81" s="16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67"/>
      <c r="C82" s="168"/>
      <c r="D82" s="169" t="s">
        <v>111</v>
      </c>
      <c r="E82" s="170"/>
      <c r="F82" s="170"/>
      <c r="G82" s="170"/>
      <c r="H82" s="170"/>
      <c r="I82" s="170"/>
      <c r="J82" s="171">
        <f>J759</f>
        <v>0</v>
      </c>
      <c r="K82" s="168"/>
      <c r="L82" s="172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7"/>
      <c r="C83" s="168"/>
      <c r="D83" s="169" t="s">
        <v>112</v>
      </c>
      <c r="E83" s="170"/>
      <c r="F83" s="170"/>
      <c r="G83" s="170"/>
      <c r="H83" s="170"/>
      <c r="I83" s="170"/>
      <c r="J83" s="171">
        <f>J764</f>
        <v>0</v>
      </c>
      <c r="K83" s="168"/>
      <c r="L83" s="172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7"/>
      <c r="C84" s="168"/>
      <c r="D84" s="169" t="s">
        <v>113</v>
      </c>
      <c r="E84" s="170"/>
      <c r="F84" s="170"/>
      <c r="G84" s="170"/>
      <c r="H84" s="170"/>
      <c r="I84" s="170"/>
      <c r="J84" s="171">
        <f>J767</f>
        <v>0</v>
      </c>
      <c r="K84" s="168"/>
      <c r="L84" s="172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7"/>
      <c r="C85" s="168"/>
      <c r="D85" s="169" t="s">
        <v>114</v>
      </c>
      <c r="E85" s="170"/>
      <c r="F85" s="170"/>
      <c r="G85" s="170"/>
      <c r="H85" s="170"/>
      <c r="I85" s="170"/>
      <c r="J85" s="171">
        <f>J770</f>
        <v>0</v>
      </c>
      <c r="K85" s="168"/>
      <c r="L85" s="172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7"/>
      <c r="C86" s="168"/>
      <c r="D86" s="169" t="s">
        <v>115</v>
      </c>
      <c r="E86" s="170"/>
      <c r="F86" s="170"/>
      <c r="G86" s="170"/>
      <c r="H86" s="170"/>
      <c r="I86" s="170"/>
      <c r="J86" s="171">
        <f>J773</f>
        <v>0</v>
      </c>
      <c r="K86" s="168"/>
      <c r="L86" s="172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2" customFormat="1" ht="21.84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13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92" s="2" customFormat="1" ht="6.96" customHeight="1">
      <c r="A92" s="41"/>
      <c r="B92" s="64"/>
      <c r="C92" s="65"/>
      <c r="D92" s="65"/>
      <c r="E92" s="65"/>
      <c r="F92" s="65"/>
      <c r="G92" s="65"/>
      <c r="H92" s="65"/>
      <c r="I92" s="65"/>
      <c r="J92" s="65"/>
      <c r="K92" s="65"/>
      <c r="L92" s="13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24.96" customHeight="1">
      <c r="A93" s="41"/>
      <c r="B93" s="42"/>
      <c r="C93" s="26" t="s">
        <v>116</v>
      </c>
      <c r="D93" s="43"/>
      <c r="E93" s="43"/>
      <c r="F93" s="43"/>
      <c r="G93" s="43"/>
      <c r="H93" s="43"/>
      <c r="I93" s="43"/>
      <c r="J93" s="43"/>
      <c r="K93" s="43"/>
      <c r="L93" s="13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16</v>
      </c>
      <c r="D95" s="43"/>
      <c r="E95" s="43"/>
      <c r="F95" s="43"/>
      <c r="G95" s="43"/>
      <c r="H95" s="43"/>
      <c r="I95" s="43"/>
      <c r="J95" s="43"/>
      <c r="K95" s="43"/>
      <c r="L95" s="13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72" t="str">
        <f>E7</f>
        <v>ZŠ Rokycanova - bezbariérové zpřístupnění - Instalace výtahu</v>
      </c>
      <c r="F96" s="43"/>
      <c r="G96" s="43"/>
      <c r="H96" s="43"/>
      <c r="I96" s="43"/>
      <c r="J96" s="43"/>
      <c r="K96" s="43"/>
      <c r="L96" s="13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21</v>
      </c>
      <c r="D98" s="43"/>
      <c r="E98" s="43"/>
      <c r="F98" s="30" t="str">
        <f>F10</f>
        <v>parc. č. 129, k.ú. Sokolov</v>
      </c>
      <c r="G98" s="43"/>
      <c r="H98" s="43"/>
      <c r="I98" s="35" t="s">
        <v>23</v>
      </c>
      <c r="J98" s="75" t="str">
        <f>IF(J10="","",J10)</f>
        <v>14. 2. 2025</v>
      </c>
      <c r="K98" s="43"/>
      <c r="L98" s="13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25</v>
      </c>
      <c r="D100" s="43"/>
      <c r="E100" s="43"/>
      <c r="F100" s="30" t="str">
        <f>E13</f>
        <v>Město Sokolov</v>
      </c>
      <c r="G100" s="43"/>
      <c r="H100" s="43"/>
      <c r="I100" s="35" t="s">
        <v>31</v>
      </c>
      <c r="J100" s="39" t="str">
        <f>E19</f>
        <v>Ing. Martin Dědič</v>
      </c>
      <c r="K100" s="43"/>
      <c r="L100" s="13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5.15" customHeight="1">
      <c r="A101" s="41"/>
      <c r="B101" s="42"/>
      <c r="C101" s="35" t="s">
        <v>29</v>
      </c>
      <c r="D101" s="43"/>
      <c r="E101" s="43"/>
      <c r="F101" s="30" t="str">
        <f>IF(E16="","",E16)</f>
        <v>Vyplň údaj</v>
      </c>
      <c r="G101" s="43"/>
      <c r="H101" s="43"/>
      <c r="I101" s="35" t="s">
        <v>34</v>
      </c>
      <c r="J101" s="39" t="str">
        <f>E22</f>
        <v>Michal Kubelka</v>
      </c>
      <c r="K101" s="43"/>
      <c r="L101" s="13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0.32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3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11" customFormat="1" ht="29.28" customHeight="1">
      <c r="A103" s="173"/>
      <c r="B103" s="174"/>
      <c r="C103" s="175" t="s">
        <v>117</v>
      </c>
      <c r="D103" s="176" t="s">
        <v>57</v>
      </c>
      <c r="E103" s="176" t="s">
        <v>53</v>
      </c>
      <c r="F103" s="176" t="s">
        <v>54</v>
      </c>
      <c r="G103" s="176" t="s">
        <v>118</v>
      </c>
      <c r="H103" s="176" t="s">
        <v>119</v>
      </c>
      <c r="I103" s="176" t="s">
        <v>120</v>
      </c>
      <c r="J103" s="176" t="s">
        <v>83</v>
      </c>
      <c r="K103" s="177" t="s">
        <v>121</v>
      </c>
      <c r="L103" s="178"/>
      <c r="M103" s="95" t="s">
        <v>19</v>
      </c>
      <c r="N103" s="96" t="s">
        <v>42</v>
      </c>
      <c r="O103" s="96" t="s">
        <v>122</v>
      </c>
      <c r="P103" s="96" t="s">
        <v>123</v>
      </c>
      <c r="Q103" s="96" t="s">
        <v>124</v>
      </c>
      <c r="R103" s="96" t="s">
        <v>125</v>
      </c>
      <c r="S103" s="96" t="s">
        <v>126</v>
      </c>
      <c r="T103" s="97" t="s">
        <v>127</v>
      </c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</row>
    <row r="104" s="2" customFormat="1" ht="22.8" customHeight="1">
      <c r="A104" s="41"/>
      <c r="B104" s="42"/>
      <c r="C104" s="102" t="s">
        <v>128</v>
      </c>
      <c r="D104" s="43"/>
      <c r="E104" s="43"/>
      <c r="F104" s="43"/>
      <c r="G104" s="43"/>
      <c r="H104" s="43"/>
      <c r="I104" s="43"/>
      <c r="J104" s="179">
        <f>BK104</f>
        <v>0</v>
      </c>
      <c r="K104" s="43"/>
      <c r="L104" s="47"/>
      <c r="M104" s="98"/>
      <c r="N104" s="180"/>
      <c r="O104" s="99"/>
      <c r="P104" s="181">
        <f>P105+P507+P754+P756+P758</f>
        <v>0</v>
      </c>
      <c r="Q104" s="99"/>
      <c r="R104" s="181">
        <f>R105+R507+R754+R756+R758</f>
        <v>131.01268748999999</v>
      </c>
      <c r="S104" s="99"/>
      <c r="T104" s="182">
        <f>T105+T507+T754+T756+T758</f>
        <v>12.6143576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71</v>
      </c>
      <c r="AU104" s="20" t="s">
        <v>84</v>
      </c>
      <c r="BK104" s="183">
        <f>BK105+BK507+BK754+BK756+BK758</f>
        <v>0</v>
      </c>
    </row>
    <row r="105" s="12" customFormat="1" ht="25.92" customHeight="1">
      <c r="A105" s="12"/>
      <c r="B105" s="184"/>
      <c r="C105" s="185"/>
      <c r="D105" s="186" t="s">
        <v>71</v>
      </c>
      <c r="E105" s="187" t="s">
        <v>129</v>
      </c>
      <c r="F105" s="187" t="s">
        <v>130</v>
      </c>
      <c r="G105" s="185"/>
      <c r="H105" s="185"/>
      <c r="I105" s="188"/>
      <c r="J105" s="189">
        <f>BK105</f>
        <v>0</v>
      </c>
      <c r="K105" s="185"/>
      <c r="L105" s="190"/>
      <c r="M105" s="191"/>
      <c r="N105" s="192"/>
      <c r="O105" s="192"/>
      <c r="P105" s="193">
        <f>P106+P146+P183+P227+P244+P253+P396+P492+P504</f>
        <v>0</v>
      </c>
      <c r="Q105" s="192"/>
      <c r="R105" s="193">
        <f>R106+R146+R183+R227+R244+R253+R396+R492+R504</f>
        <v>130.49472883999999</v>
      </c>
      <c r="S105" s="192"/>
      <c r="T105" s="194">
        <f>T106+T146+T183+T227+T244+T253+T396+T492+T504</f>
        <v>12.550233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5" t="s">
        <v>77</v>
      </c>
      <c r="AT105" s="196" t="s">
        <v>71</v>
      </c>
      <c r="AU105" s="196" t="s">
        <v>72</v>
      </c>
      <c r="AY105" s="195" t="s">
        <v>131</v>
      </c>
      <c r="BK105" s="197">
        <f>BK106+BK146+BK183+BK227+BK244+BK253+BK396+BK492+BK504</f>
        <v>0</v>
      </c>
    </row>
    <row r="106" s="12" customFormat="1" ht="22.8" customHeight="1">
      <c r="A106" s="12"/>
      <c r="B106" s="184"/>
      <c r="C106" s="185"/>
      <c r="D106" s="186" t="s">
        <v>71</v>
      </c>
      <c r="E106" s="198" t="s">
        <v>77</v>
      </c>
      <c r="F106" s="198" t="s">
        <v>132</v>
      </c>
      <c r="G106" s="185"/>
      <c r="H106" s="185"/>
      <c r="I106" s="188"/>
      <c r="J106" s="199">
        <f>BK106</f>
        <v>0</v>
      </c>
      <c r="K106" s="185"/>
      <c r="L106" s="190"/>
      <c r="M106" s="191"/>
      <c r="N106" s="192"/>
      <c r="O106" s="192"/>
      <c r="P106" s="193">
        <f>SUM(P107:P145)</f>
        <v>0</v>
      </c>
      <c r="Q106" s="192"/>
      <c r="R106" s="193">
        <f>SUM(R107:R145)</f>
        <v>0</v>
      </c>
      <c r="S106" s="192"/>
      <c r="T106" s="194">
        <f>SUM(T107:T145)</f>
        <v>7.0800000000000001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5" t="s">
        <v>77</v>
      </c>
      <c r="AT106" s="196" t="s">
        <v>71</v>
      </c>
      <c r="AU106" s="196" t="s">
        <v>77</v>
      </c>
      <c r="AY106" s="195" t="s">
        <v>131</v>
      </c>
      <c r="BK106" s="197">
        <f>SUM(BK107:BK145)</f>
        <v>0</v>
      </c>
    </row>
    <row r="107" s="2" customFormat="1" ht="33" customHeight="1">
      <c r="A107" s="41"/>
      <c r="B107" s="42"/>
      <c r="C107" s="200" t="s">
        <v>77</v>
      </c>
      <c r="D107" s="200" t="s">
        <v>133</v>
      </c>
      <c r="E107" s="201" t="s">
        <v>134</v>
      </c>
      <c r="F107" s="202" t="s">
        <v>135</v>
      </c>
      <c r="G107" s="203" t="s">
        <v>136</v>
      </c>
      <c r="H107" s="204">
        <v>24</v>
      </c>
      <c r="I107" s="205"/>
      <c r="J107" s="206">
        <f>ROUND(I107*H107,2)</f>
        <v>0</v>
      </c>
      <c r="K107" s="202" t="s">
        <v>137</v>
      </c>
      <c r="L107" s="47"/>
      <c r="M107" s="207" t="s">
        <v>19</v>
      </c>
      <c r="N107" s="208" t="s">
        <v>43</v>
      </c>
      <c r="O107" s="87"/>
      <c r="P107" s="209">
        <f>O107*H107</f>
        <v>0</v>
      </c>
      <c r="Q107" s="209">
        <v>0</v>
      </c>
      <c r="R107" s="209">
        <f>Q107*H107</f>
        <v>0</v>
      </c>
      <c r="S107" s="209">
        <v>0.29499999999999998</v>
      </c>
      <c r="T107" s="210">
        <f>S107*H107</f>
        <v>7.0800000000000001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1" t="s">
        <v>138</v>
      </c>
      <c r="AT107" s="211" t="s">
        <v>133</v>
      </c>
      <c r="AU107" s="211" t="s">
        <v>79</v>
      </c>
      <c r="AY107" s="20" t="s">
        <v>131</v>
      </c>
      <c r="BE107" s="212">
        <f>IF(N107="základní",J107,0)</f>
        <v>0</v>
      </c>
      <c r="BF107" s="212">
        <f>IF(N107="snížená",J107,0)</f>
        <v>0</v>
      </c>
      <c r="BG107" s="212">
        <f>IF(N107="zákl. přenesená",J107,0)</f>
        <v>0</v>
      </c>
      <c r="BH107" s="212">
        <f>IF(N107="sníž. přenesená",J107,0)</f>
        <v>0</v>
      </c>
      <c r="BI107" s="212">
        <f>IF(N107="nulová",J107,0)</f>
        <v>0</v>
      </c>
      <c r="BJ107" s="20" t="s">
        <v>77</v>
      </c>
      <c r="BK107" s="212">
        <f>ROUND(I107*H107,2)</f>
        <v>0</v>
      </c>
      <c r="BL107" s="20" t="s">
        <v>138</v>
      </c>
      <c r="BM107" s="211" t="s">
        <v>139</v>
      </c>
    </row>
    <row r="108" s="2" customFormat="1">
      <c r="A108" s="41"/>
      <c r="B108" s="42"/>
      <c r="C108" s="43"/>
      <c r="D108" s="213" t="s">
        <v>140</v>
      </c>
      <c r="E108" s="43"/>
      <c r="F108" s="214" t="s">
        <v>141</v>
      </c>
      <c r="G108" s="43"/>
      <c r="H108" s="43"/>
      <c r="I108" s="215"/>
      <c r="J108" s="43"/>
      <c r="K108" s="43"/>
      <c r="L108" s="47"/>
      <c r="M108" s="216"/>
      <c r="N108" s="217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140</v>
      </c>
      <c r="AU108" s="20" t="s">
        <v>79</v>
      </c>
    </row>
    <row r="109" s="13" customFormat="1">
      <c r="A109" s="13"/>
      <c r="B109" s="218"/>
      <c r="C109" s="219"/>
      <c r="D109" s="220" t="s">
        <v>142</v>
      </c>
      <c r="E109" s="221" t="s">
        <v>19</v>
      </c>
      <c r="F109" s="222" t="s">
        <v>143</v>
      </c>
      <c r="G109" s="219"/>
      <c r="H109" s="221" t="s">
        <v>19</v>
      </c>
      <c r="I109" s="223"/>
      <c r="J109" s="219"/>
      <c r="K109" s="219"/>
      <c r="L109" s="224"/>
      <c r="M109" s="225"/>
      <c r="N109" s="226"/>
      <c r="O109" s="226"/>
      <c r="P109" s="226"/>
      <c r="Q109" s="226"/>
      <c r="R109" s="226"/>
      <c r="S109" s="226"/>
      <c r="T109" s="22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8" t="s">
        <v>142</v>
      </c>
      <c r="AU109" s="228" t="s">
        <v>79</v>
      </c>
      <c r="AV109" s="13" t="s">
        <v>77</v>
      </c>
      <c r="AW109" s="13" t="s">
        <v>33</v>
      </c>
      <c r="AX109" s="13" t="s">
        <v>72</v>
      </c>
      <c r="AY109" s="228" t="s">
        <v>131</v>
      </c>
    </row>
    <row r="110" s="14" customFormat="1">
      <c r="A110" s="14"/>
      <c r="B110" s="229"/>
      <c r="C110" s="230"/>
      <c r="D110" s="220" t="s">
        <v>142</v>
      </c>
      <c r="E110" s="231" t="s">
        <v>19</v>
      </c>
      <c r="F110" s="232" t="s">
        <v>144</v>
      </c>
      <c r="G110" s="230"/>
      <c r="H110" s="233">
        <v>24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9" t="s">
        <v>142</v>
      </c>
      <c r="AU110" s="239" t="s">
        <v>79</v>
      </c>
      <c r="AV110" s="14" t="s">
        <v>79</v>
      </c>
      <c r="AW110" s="14" t="s">
        <v>33</v>
      </c>
      <c r="AX110" s="14" t="s">
        <v>77</v>
      </c>
      <c r="AY110" s="239" t="s">
        <v>131</v>
      </c>
    </row>
    <row r="111" s="2" customFormat="1" ht="24.15" customHeight="1">
      <c r="A111" s="41"/>
      <c r="B111" s="42"/>
      <c r="C111" s="200" t="s">
        <v>79</v>
      </c>
      <c r="D111" s="200" t="s">
        <v>133</v>
      </c>
      <c r="E111" s="201" t="s">
        <v>145</v>
      </c>
      <c r="F111" s="202" t="s">
        <v>146</v>
      </c>
      <c r="G111" s="203" t="s">
        <v>147</v>
      </c>
      <c r="H111" s="204">
        <v>47.497</v>
      </c>
      <c r="I111" s="205"/>
      <c r="J111" s="206">
        <f>ROUND(I111*H111,2)</f>
        <v>0</v>
      </c>
      <c r="K111" s="202" t="s">
        <v>137</v>
      </c>
      <c r="L111" s="47"/>
      <c r="M111" s="207" t="s">
        <v>19</v>
      </c>
      <c r="N111" s="208" t="s">
        <v>43</v>
      </c>
      <c r="O111" s="87"/>
      <c r="P111" s="209">
        <f>O111*H111</f>
        <v>0</v>
      </c>
      <c r="Q111" s="209">
        <v>0</v>
      </c>
      <c r="R111" s="209">
        <f>Q111*H111</f>
        <v>0</v>
      </c>
      <c r="S111" s="209">
        <v>0</v>
      </c>
      <c r="T111" s="210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1" t="s">
        <v>138</v>
      </c>
      <c r="AT111" s="211" t="s">
        <v>133</v>
      </c>
      <c r="AU111" s="211" t="s">
        <v>79</v>
      </c>
      <c r="AY111" s="20" t="s">
        <v>131</v>
      </c>
      <c r="BE111" s="212">
        <f>IF(N111="základní",J111,0)</f>
        <v>0</v>
      </c>
      <c r="BF111" s="212">
        <f>IF(N111="snížená",J111,0)</f>
        <v>0</v>
      </c>
      <c r="BG111" s="212">
        <f>IF(N111="zákl. přenesená",J111,0)</f>
        <v>0</v>
      </c>
      <c r="BH111" s="212">
        <f>IF(N111="sníž. přenesená",J111,0)</f>
        <v>0</v>
      </c>
      <c r="BI111" s="212">
        <f>IF(N111="nulová",J111,0)</f>
        <v>0</v>
      </c>
      <c r="BJ111" s="20" t="s">
        <v>77</v>
      </c>
      <c r="BK111" s="212">
        <f>ROUND(I111*H111,2)</f>
        <v>0</v>
      </c>
      <c r="BL111" s="20" t="s">
        <v>138</v>
      </c>
      <c r="BM111" s="211" t="s">
        <v>148</v>
      </c>
    </row>
    <row r="112" s="2" customFormat="1">
      <c r="A112" s="41"/>
      <c r="B112" s="42"/>
      <c r="C112" s="43"/>
      <c r="D112" s="213" t="s">
        <v>140</v>
      </c>
      <c r="E112" s="43"/>
      <c r="F112" s="214" t="s">
        <v>149</v>
      </c>
      <c r="G112" s="43"/>
      <c r="H112" s="43"/>
      <c r="I112" s="215"/>
      <c r="J112" s="43"/>
      <c r="K112" s="43"/>
      <c r="L112" s="47"/>
      <c r="M112" s="216"/>
      <c r="N112" s="217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140</v>
      </c>
      <c r="AU112" s="20" t="s">
        <v>79</v>
      </c>
    </row>
    <row r="113" s="14" customFormat="1">
      <c r="A113" s="14"/>
      <c r="B113" s="229"/>
      <c r="C113" s="230"/>
      <c r="D113" s="220" t="s">
        <v>142</v>
      </c>
      <c r="E113" s="231" t="s">
        <v>19</v>
      </c>
      <c r="F113" s="232" t="s">
        <v>150</v>
      </c>
      <c r="G113" s="230"/>
      <c r="H113" s="233">
        <v>20.385000000000002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9" t="s">
        <v>142</v>
      </c>
      <c r="AU113" s="239" t="s">
        <v>79</v>
      </c>
      <c r="AV113" s="14" t="s">
        <v>79</v>
      </c>
      <c r="AW113" s="14" t="s">
        <v>33</v>
      </c>
      <c r="AX113" s="14" t="s">
        <v>72</v>
      </c>
      <c r="AY113" s="239" t="s">
        <v>131</v>
      </c>
    </row>
    <row r="114" s="14" customFormat="1">
      <c r="A114" s="14"/>
      <c r="B114" s="229"/>
      <c r="C114" s="230"/>
      <c r="D114" s="220" t="s">
        <v>142</v>
      </c>
      <c r="E114" s="231" t="s">
        <v>19</v>
      </c>
      <c r="F114" s="232" t="s">
        <v>151</v>
      </c>
      <c r="G114" s="230"/>
      <c r="H114" s="233">
        <v>6.4809999999999999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9" t="s">
        <v>142</v>
      </c>
      <c r="AU114" s="239" t="s">
        <v>79</v>
      </c>
      <c r="AV114" s="14" t="s">
        <v>79</v>
      </c>
      <c r="AW114" s="14" t="s">
        <v>33</v>
      </c>
      <c r="AX114" s="14" t="s">
        <v>72</v>
      </c>
      <c r="AY114" s="239" t="s">
        <v>131</v>
      </c>
    </row>
    <row r="115" s="14" customFormat="1">
      <c r="A115" s="14"/>
      <c r="B115" s="229"/>
      <c r="C115" s="230"/>
      <c r="D115" s="220" t="s">
        <v>142</v>
      </c>
      <c r="E115" s="231" t="s">
        <v>19</v>
      </c>
      <c r="F115" s="232" t="s">
        <v>152</v>
      </c>
      <c r="G115" s="230"/>
      <c r="H115" s="233">
        <v>6.1600000000000001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9" t="s">
        <v>142</v>
      </c>
      <c r="AU115" s="239" t="s">
        <v>79</v>
      </c>
      <c r="AV115" s="14" t="s">
        <v>79</v>
      </c>
      <c r="AW115" s="14" t="s">
        <v>33</v>
      </c>
      <c r="AX115" s="14" t="s">
        <v>72</v>
      </c>
      <c r="AY115" s="239" t="s">
        <v>131</v>
      </c>
    </row>
    <row r="116" s="14" customFormat="1">
      <c r="A116" s="14"/>
      <c r="B116" s="229"/>
      <c r="C116" s="230"/>
      <c r="D116" s="220" t="s">
        <v>142</v>
      </c>
      <c r="E116" s="231" t="s">
        <v>19</v>
      </c>
      <c r="F116" s="232" t="s">
        <v>153</v>
      </c>
      <c r="G116" s="230"/>
      <c r="H116" s="233">
        <v>11.866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39" t="s">
        <v>142</v>
      </c>
      <c r="AU116" s="239" t="s">
        <v>79</v>
      </c>
      <c r="AV116" s="14" t="s">
        <v>79</v>
      </c>
      <c r="AW116" s="14" t="s">
        <v>33</v>
      </c>
      <c r="AX116" s="14" t="s">
        <v>72</v>
      </c>
      <c r="AY116" s="239" t="s">
        <v>131</v>
      </c>
    </row>
    <row r="117" s="14" customFormat="1">
      <c r="A117" s="14"/>
      <c r="B117" s="229"/>
      <c r="C117" s="230"/>
      <c r="D117" s="220" t="s">
        <v>142</v>
      </c>
      <c r="E117" s="231" t="s">
        <v>19</v>
      </c>
      <c r="F117" s="232" t="s">
        <v>154</v>
      </c>
      <c r="G117" s="230"/>
      <c r="H117" s="233">
        <v>2.605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9" t="s">
        <v>142</v>
      </c>
      <c r="AU117" s="239" t="s">
        <v>79</v>
      </c>
      <c r="AV117" s="14" t="s">
        <v>79</v>
      </c>
      <c r="AW117" s="14" t="s">
        <v>33</v>
      </c>
      <c r="AX117" s="14" t="s">
        <v>72</v>
      </c>
      <c r="AY117" s="239" t="s">
        <v>131</v>
      </c>
    </row>
    <row r="118" s="15" customFormat="1">
      <c r="A118" s="15"/>
      <c r="B118" s="240"/>
      <c r="C118" s="241"/>
      <c r="D118" s="220" t="s">
        <v>142</v>
      </c>
      <c r="E118" s="242" t="s">
        <v>19</v>
      </c>
      <c r="F118" s="243" t="s">
        <v>155</v>
      </c>
      <c r="G118" s="241"/>
      <c r="H118" s="244">
        <v>47.496999999999993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0" t="s">
        <v>142</v>
      </c>
      <c r="AU118" s="250" t="s">
        <v>79</v>
      </c>
      <c r="AV118" s="15" t="s">
        <v>138</v>
      </c>
      <c r="AW118" s="15" t="s">
        <v>33</v>
      </c>
      <c r="AX118" s="15" t="s">
        <v>77</v>
      </c>
      <c r="AY118" s="250" t="s">
        <v>131</v>
      </c>
    </row>
    <row r="119" s="2" customFormat="1" ht="24.15" customHeight="1">
      <c r="A119" s="41"/>
      <c r="B119" s="42"/>
      <c r="C119" s="200" t="s">
        <v>156</v>
      </c>
      <c r="D119" s="200" t="s">
        <v>133</v>
      </c>
      <c r="E119" s="201" t="s">
        <v>157</v>
      </c>
      <c r="F119" s="202" t="s">
        <v>158</v>
      </c>
      <c r="G119" s="203" t="s">
        <v>147</v>
      </c>
      <c r="H119" s="204">
        <v>3.8340000000000001</v>
      </c>
      <c r="I119" s="205"/>
      <c r="J119" s="206">
        <f>ROUND(I119*H119,2)</f>
        <v>0</v>
      </c>
      <c r="K119" s="202" t="s">
        <v>137</v>
      </c>
      <c r="L119" s="47"/>
      <c r="M119" s="207" t="s">
        <v>19</v>
      </c>
      <c r="N119" s="208" t="s">
        <v>43</v>
      </c>
      <c r="O119" s="87"/>
      <c r="P119" s="209">
        <f>O119*H119</f>
        <v>0</v>
      </c>
      <c r="Q119" s="209">
        <v>0</v>
      </c>
      <c r="R119" s="209">
        <f>Q119*H119</f>
        <v>0</v>
      </c>
      <c r="S119" s="209">
        <v>0</v>
      </c>
      <c r="T119" s="210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1" t="s">
        <v>138</v>
      </c>
      <c r="AT119" s="211" t="s">
        <v>133</v>
      </c>
      <c r="AU119" s="211" t="s">
        <v>79</v>
      </c>
      <c r="AY119" s="20" t="s">
        <v>131</v>
      </c>
      <c r="BE119" s="212">
        <f>IF(N119="základní",J119,0)</f>
        <v>0</v>
      </c>
      <c r="BF119" s="212">
        <f>IF(N119="snížená",J119,0)</f>
        <v>0</v>
      </c>
      <c r="BG119" s="212">
        <f>IF(N119="zákl. přenesená",J119,0)</f>
        <v>0</v>
      </c>
      <c r="BH119" s="212">
        <f>IF(N119="sníž. přenesená",J119,0)</f>
        <v>0</v>
      </c>
      <c r="BI119" s="212">
        <f>IF(N119="nulová",J119,0)</f>
        <v>0</v>
      </c>
      <c r="BJ119" s="20" t="s">
        <v>77</v>
      </c>
      <c r="BK119" s="212">
        <f>ROUND(I119*H119,2)</f>
        <v>0</v>
      </c>
      <c r="BL119" s="20" t="s">
        <v>138</v>
      </c>
      <c r="BM119" s="211" t="s">
        <v>159</v>
      </c>
    </row>
    <row r="120" s="2" customFormat="1">
      <c r="A120" s="41"/>
      <c r="B120" s="42"/>
      <c r="C120" s="43"/>
      <c r="D120" s="213" t="s">
        <v>140</v>
      </c>
      <c r="E120" s="43"/>
      <c r="F120" s="214" t="s">
        <v>160</v>
      </c>
      <c r="G120" s="43"/>
      <c r="H120" s="43"/>
      <c r="I120" s="215"/>
      <c r="J120" s="43"/>
      <c r="K120" s="43"/>
      <c r="L120" s="47"/>
      <c r="M120" s="216"/>
      <c r="N120" s="217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140</v>
      </c>
      <c r="AU120" s="20" t="s">
        <v>79</v>
      </c>
    </row>
    <row r="121" s="14" customFormat="1">
      <c r="A121" s="14"/>
      <c r="B121" s="229"/>
      <c r="C121" s="230"/>
      <c r="D121" s="220" t="s">
        <v>142</v>
      </c>
      <c r="E121" s="231" t="s">
        <v>19</v>
      </c>
      <c r="F121" s="232" t="s">
        <v>161</v>
      </c>
      <c r="G121" s="230"/>
      <c r="H121" s="233">
        <v>3.8340000000000001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39" t="s">
        <v>142</v>
      </c>
      <c r="AU121" s="239" t="s">
        <v>79</v>
      </c>
      <c r="AV121" s="14" t="s">
        <v>79</v>
      </c>
      <c r="AW121" s="14" t="s">
        <v>33</v>
      </c>
      <c r="AX121" s="14" t="s">
        <v>77</v>
      </c>
      <c r="AY121" s="239" t="s">
        <v>131</v>
      </c>
    </row>
    <row r="122" s="2" customFormat="1" ht="37.8" customHeight="1">
      <c r="A122" s="41"/>
      <c r="B122" s="42"/>
      <c r="C122" s="200" t="s">
        <v>138</v>
      </c>
      <c r="D122" s="200" t="s">
        <v>133</v>
      </c>
      <c r="E122" s="201" t="s">
        <v>162</v>
      </c>
      <c r="F122" s="202" t="s">
        <v>163</v>
      </c>
      <c r="G122" s="203" t="s">
        <v>147</v>
      </c>
      <c r="H122" s="204">
        <v>3.8340000000000001</v>
      </c>
      <c r="I122" s="205"/>
      <c r="J122" s="206">
        <f>ROUND(I122*H122,2)</f>
        <v>0</v>
      </c>
      <c r="K122" s="202" t="s">
        <v>137</v>
      </c>
      <c r="L122" s="47"/>
      <c r="M122" s="207" t="s">
        <v>19</v>
      </c>
      <c r="N122" s="208" t="s">
        <v>43</v>
      </c>
      <c r="O122" s="87"/>
      <c r="P122" s="209">
        <f>O122*H122</f>
        <v>0</v>
      </c>
      <c r="Q122" s="209">
        <v>0</v>
      </c>
      <c r="R122" s="209">
        <f>Q122*H122</f>
        <v>0</v>
      </c>
      <c r="S122" s="209">
        <v>0</v>
      </c>
      <c r="T122" s="210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1" t="s">
        <v>138</v>
      </c>
      <c r="AT122" s="211" t="s">
        <v>133</v>
      </c>
      <c r="AU122" s="211" t="s">
        <v>79</v>
      </c>
      <c r="AY122" s="20" t="s">
        <v>131</v>
      </c>
      <c r="BE122" s="212">
        <f>IF(N122="základní",J122,0)</f>
        <v>0</v>
      </c>
      <c r="BF122" s="212">
        <f>IF(N122="snížená",J122,0)</f>
        <v>0</v>
      </c>
      <c r="BG122" s="212">
        <f>IF(N122="zákl. přenesená",J122,0)</f>
        <v>0</v>
      </c>
      <c r="BH122" s="212">
        <f>IF(N122="sníž. přenesená",J122,0)</f>
        <v>0</v>
      </c>
      <c r="BI122" s="212">
        <f>IF(N122="nulová",J122,0)</f>
        <v>0</v>
      </c>
      <c r="BJ122" s="20" t="s">
        <v>77</v>
      </c>
      <c r="BK122" s="212">
        <f>ROUND(I122*H122,2)</f>
        <v>0</v>
      </c>
      <c r="BL122" s="20" t="s">
        <v>138</v>
      </c>
      <c r="BM122" s="211" t="s">
        <v>164</v>
      </c>
    </row>
    <row r="123" s="2" customFormat="1">
      <c r="A123" s="41"/>
      <c r="B123" s="42"/>
      <c r="C123" s="43"/>
      <c r="D123" s="213" t="s">
        <v>140</v>
      </c>
      <c r="E123" s="43"/>
      <c r="F123" s="214" t="s">
        <v>165</v>
      </c>
      <c r="G123" s="43"/>
      <c r="H123" s="43"/>
      <c r="I123" s="215"/>
      <c r="J123" s="43"/>
      <c r="K123" s="43"/>
      <c r="L123" s="47"/>
      <c r="M123" s="216"/>
      <c r="N123" s="217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140</v>
      </c>
      <c r="AU123" s="20" t="s">
        <v>79</v>
      </c>
    </row>
    <row r="124" s="2" customFormat="1" ht="24.15" customHeight="1">
      <c r="A124" s="41"/>
      <c r="B124" s="42"/>
      <c r="C124" s="200" t="s">
        <v>166</v>
      </c>
      <c r="D124" s="200" t="s">
        <v>133</v>
      </c>
      <c r="E124" s="201" t="s">
        <v>167</v>
      </c>
      <c r="F124" s="202" t="s">
        <v>168</v>
      </c>
      <c r="G124" s="203" t="s">
        <v>147</v>
      </c>
      <c r="H124" s="204">
        <v>3.8340000000000001</v>
      </c>
      <c r="I124" s="205"/>
      <c r="J124" s="206">
        <f>ROUND(I124*H124,2)</f>
        <v>0</v>
      </c>
      <c r="K124" s="202" t="s">
        <v>137</v>
      </c>
      <c r="L124" s="47"/>
      <c r="M124" s="207" t="s">
        <v>19</v>
      </c>
      <c r="N124" s="208" t="s">
        <v>43</v>
      </c>
      <c r="O124" s="87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1" t="s">
        <v>138</v>
      </c>
      <c r="AT124" s="211" t="s">
        <v>133</v>
      </c>
      <c r="AU124" s="211" t="s">
        <v>79</v>
      </c>
      <c r="AY124" s="20" t="s">
        <v>131</v>
      </c>
      <c r="BE124" s="212">
        <f>IF(N124="základní",J124,0)</f>
        <v>0</v>
      </c>
      <c r="BF124" s="212">
        <f>IF(N124="snížená",J124,0)</f>
        <v>0</v>
      </c>
      <c r="BG124" s="212">
        <f>IF(N124="zákl. přenesená",J124,0)</f>
        <v>0</v>
      </c>
      <c r="BH124" s="212">
        <f>IF(N124="sníž. přenesená",J124,0)</f>
        <v>0</v>
      </c>
      <c r="BI124" s="212">
        <f>IF(N124="nulová",J124,0)</f>
        <v>0</v>
      </c>
      <c r="BJ124" s="20" t="s">
        <v>77</v>
      </c>
      <c r="BK124" s="212">
        <f>ROUND(I124*H124,2)</f>
        <v>0</v>
      </c>
      <c r="BL124" s="20" t="s">
        <v>138</v>
      </c>
      <c r="BM124" s="211" t="s">
        <v>169</v>
      </c>
    </row>
    <row r="125" s="2" customFormat="1">
      <c r="A125" s="41"/>
      <c r="B125" s="42"/>
      <c r="C125" s="43"/>
      <c r="D125" s="213" t="s">
        <v>140</v>
      </c>
      <c r="E125" s="43"/>
      <c r="F125" s="214" t="s">
        <v>170</v>
      </c>
      <c r="G125" s="43"/>
      <c r="H125" s="43"/>
      <c r="I125" s="215"/>
      <c r="J125" s="43"/>
      <c r="K125" s="43"/>
      <c r="L125" s="47"/>
      <c r="M125" s="216"/>
      <c r="N125" s="217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140</v>
      </c>
      <c r="AU125" s="20" t="s">
        <v>79</v>
      </c>
    </row>
    <row r="126" s="2" customFormat="1" ht="24.15" customHeight="1">
      <c r="A126" s="41"/>
      <c r="B126" s="42"/>
      <c r="C126" s="200" t="s">
        <v>171</v>
      </c>
      <c r="D126" s="200" t="s">
        <v>133</v>
      </c>
      <c r="E126" s="201" t="s">
        <v>172</v>
      </c>
      <c r="F126" s="202" t="s">
        <v>173</v>
      </c>
      <c r="G126" s="203" t="s">
        <v>147</v>
      </c>
      <c r="H126" s="204">
        <v>14.017</v>
      </c>
      <c r="I126" s="205"/>
      <c r="J126" s="206">
        <f>ROUND(I126*H126,2)</f>
        <v>0</v>
      </c>
      <c r="K126" s="202" t="s">
        <v>137</v>
      </c>
      <c r="L126" s="47"/>
      <c r="M126" s="207" t="s">
        <v>19</v>
      </c>
      <c r="N126" s="208" t="s">
        <v>43</v>
      </c>
      <c r="O126" s="87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1" t="s">
        <v>138</v>
      </c>
      <c r="AT126" s="211" t="s">
        <v>133</v>
      </c>
      <c r="AU126" s="211" t="s">
        <v>79</v>
      </c>
      <c r="AY126" s="20" t="s">
        <v>131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20" t="s">
        <v>77</v>
      </c>
      <c r="BK126" s="212">
        <f>ROUND(I126*H126,2)</f>
        <v>0</v>
      </c>
      <c r="BL126" s="20" t="s">
        <v>138</v>
      </c>
      <c r="BM126" s="211" t="s">
        <v>174</v>
      </c>
    </row>
    <row r="127" s="2" customFormat="1">
      <c r="A127" s="41"/>
      <c r="B127" s="42"/>
      <c r="C127" s="43"/>
      <c r="D127" s="213" t="s">
        <v>140</v>
      </c>
      <c r="E127" s="43"/>
      <c r="F127" s="214" t="s">
        <v>175</v>
      </c>
      <c r="G127" s="43"/>
      <c r="H127" s="43"/>
      <c r="I127" s="215"/>
      <c r="J127" s="43"/>
      <c r="K127" s="43"/>
      <c r="L127" s="47"/>
      <c r="M127" s="216"/>
      <c r="N127" s="217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140</v>
      </c>
      <c r="AU127" s="20" t="s">
        <v>79</v>
      </c>
    </row>
    <row r="128" s="14" customFormat="1">
      <c r="A128" s="14"/>
      <c r="B128" s="229"/>
      <c r="C128" s="230"/>
      <c r="D128" s="220" t="s">
        <v>142</v>
      </c>
      <c r="E128" s="231" t="s">
        <v>19</v>
      </c>
      <c r="F128" s="232" t="s">
        <v>176</v>
      </c>
      <c r="G128" s="230"/>
      <c r="H128" s="233">
        <v>14.017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9" t="s">
        <v>142</v>
      </c>
      <c r="AU128" s="239" t="s">
        <v>79</v>
      </c>
      <c r="AV128" s="14" t="s">
        <v>79</v>
      </c>
      <c r="AW128" s="14" t="s">
        <v>33</v>
      </c>
      <c r="AX128" s="14" t="s">
        <v>77</v>
      </c>
      <c r="AY128" s="239" t="s">
        <v>131</v>
      </c>
    </row>
    <row r="129" s="2" customFormat="1" ht="37.8" customHeight="1">
      <c r="A129" s="41"/>
      <c r="B129" s="42"/>
      <c r="C129" s="200" t="s">
        <v>177</v>
      </c>
      <c r="D129" s="200" t="s">
        <v>133</v>
      </c>
      <c r="E129" s="201" t="s">
        <v>178</v>
      </c>
      <c r="F129" s="202" t="s">
        <v>179</v>
      </c>
      <c r="G129" s="203" t="s">
        <v>147</v>
      </c>
      <c r="H129" s="204">
        <v>14.017</v>
      </c>
      <c r="I129" s="205"/>
      <c r="J129" s="206">
        <f>ROUND(I129*H129,2)</f>
        <v>0</v>
      </c>
      <c r="K129" s="202" t="s">
        <v>137</v>
      </c>
      <c r="L129" s="47"/>
      <c r="M129" s="207" t="s">
        <v>19</v>
      </c>
      <c r="N129" s="208" t="s">
        <v>43</v>
      </c>
      <c r="O129" s="87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1" t="s">
        <v>138</v>
      </c>
      <c r="AT129" s="211" t="s">
        <v>133</v>
      </c>
      <c r="AU129" s="211" t="s">
        <v>79</v>
      </c>
      <c r="AY129" s="20" t="s">
        <v>131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20" t="s">
        <v>77</v>
      </c>
      <c r="BK129" s="212">
        <f>ROUND(I129*H129,2)</f>
        <v>0</v>
      </c>
      <c r="BL129" s="20" t="s">
        <v>138</v>
      </c>
      <c r="BM129" s="211" t="s">
        <v>180</v>
      </c>
    </row>
    <row r="130" s="2" customFormat="1">
      <c r="A130" s="41"/>
      <c r="B130" s="42"/>
      <c r="C130" s="43"/>
      <c r="D130" s="213" t="s">
        <v>140</v>
      </c>
      <c r="E130" s="43"/>
      <c r="F130" s="214" t="s">
        <v>181</v>
      </c>
      <c r="G130" s="43"/>
      <c r="H130" s="43"/>
      <c r="I130" s="215"/>
      <c r="J130" s="43"/>
      <c r="K130" s="43"/>
      <c r="L130" s="47"/>
      <c r="M130" s="216"/>
      <c r="N130" s="217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140</v>
      </c>
      <c r="AU130" s="20" t="s">
        <v>79</v>
      </c>
    </row>
    <row r="131" s="2" customFormat="1" ht="24.15" customHeight="1">
      <c r="A131" s="41"/>
      <c r="B131" s="42"/>
      <c r="C131" s="200" t="s">
        <v>182</v>
      </c>
      <c r="D131" s="200" t="s">
        <v>133</v>
      </c>
      <c r="E131" s="201" t="s">
        <v>183</v>
      </c>
      <c r="F131" s="202" t="s">
        <v>184</v>
      </c>
      <c r="G131" s="203" t="s">
        <v>147</v>
      </c>
      <c r="H131" s="204">
        <v>14.017</v>
      </c>
      <c r="I131" s="205"/>
      <c r="J131" s="206">
        <f>ROUND(I131*H131,2)</f>
        <v>0</v>
      </c>
      <c r="K131" s="202" t="s">
        <v>137</v>
      </c>
      <c r="L131" s="47"/>
      <c r="M131" s="207" t="s">
        <v>19</v>
      </c>
      <c r="N131" s="208" t="s">
        <v>43</v>
      </c>
      <c r="O131" s="87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1" t="s">
        <v>138</v>
      </c>
      <c r="AT131" s="211" t="s">
        <v>133</v>
      </c>
      <c r="AU131" s="211" t="s">
        <v>79</v>
      </c>
      <c r="AY131" s="20" t="s">
        <v>131</v>
      </c>
      <c r="BE131" s="212">
        <f>IF(N131="základní",J131,0)</f>
        <v>0</v>
      </c>
      <c r="BF131" s="212">
        <f>IF(N131="snížená",J131,0)</f>
        <v>0</v>
      </c>
      <c r="BG131" s="212">
        <f>IF(N131="zákl. přenesená",J131,0)</f>
        <v>0</v>
      </c>
      <c r="BH131" s="212">
        <f>IF(N131="sníž. přenesená",J131,0)</f>
        <v>0</v>
      </c>
      <c r="BI131" s="212">
        <f>IF(N131="nulová",J131,0)</f>
        <v>0</v>
      </c>
      <c r="BJ131" s="20" t="s">
        <v>77</v>
      </c>
      <c r="BK131" s="212">
        <f>ROUND(I131*H131,2)</f>
        <v>0</v>
      </c>
      <c r="BL131" s="20" t="s">
        <v>138</v>
      </c>
      <c r="BM131" s="211" t="s">
        <v>185</v>
      </c>
    </row>
    <row r="132" s="2" customFormat="1">
      <c r="A132" s="41"/>
      <c r="B132" s="42"/>
      <c r="C132" s="43"/>
      <c r="D132" s="213" t="s">
        <v>140</v>
      </c>
      <c r="E132" s="43"/>
      <c r="F132" s="214" t="s">
        <v>186</v>
      </c>
      <c r="G132" s="43"/>
      <c r="H132" s="43"/>
      <c r="I132" s="215"/>
      <c r="J132" s="43"/>
      <c r="K132" s="43"/>
      <c r="L132" s="47"/>
      <c r="M132" s="216"/>
      <c r="N132" s="217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140</v>
      </c>
      <c r="AU132" s="20" t="s">
        <v>79</v>
      </c>
    </row>
    <row r="133" s="2" customFormat="1" ht="24.15" customHeight="1">
      <c r="A133" s="41"/>
      <c r="B133" s="42"/>
      <c r="C133" s="200" t="s">
        <v>187</v>
      </c>
      <c r="D133" s="200" t="s">
        <v>133</v>
      </c>
      <c r="E133" s="201" t="s">
        <v>188</v>
      </c>
      <c r="F133" s="202" t="s">
        <v>189</v>
      </c>
      <c r="G133" s="203" t="s">
        <v>190</v>
      </c>
      <c r="H133" s="204">
        <v>25.231000000000002</v>
      </c>
      <c r="I133" s="205"/>
      <c r="J133" s="206">
        <f>ROUND(I133*H133,2)</f>
        <v>0</v>
      </c>
      <c r="K133" s="202" t="s">
        <v>137</v>
      </c>
      <c r="L133" s="47"/>
      <c r="M133" s="207" t="s">
        <v>19</v>
      </c>
      <c r="N133" s="208" t="s">
        <v>43</v>
      </c>
      <c r="O133" s="87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1" t="s">
        <v>138</v>
      </c>
      <c r="AT133" s="211" t="s">
        <v>133</v>
      </c>
      <c r="AU133" s="211" t="s">
        <v>79</v>
      </c>
      <c r="AY133" s="20" t="s">
        <v>131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20" t="s">
        <v>77</v>
      </c>
      <c r="BK133" s="212">
        <f>ROUND(I133*H133,2)</f>
        <v>0</v>
      </c>
      <c r="BL133" s="20" t="s">
        <v>138</v>
      </c>
      <c r="BM133" s="211" t="s">
        <v>191</v>
      </c>
    </row>
    <row r="134" s="2" customFormat="1">
      <c r="A134" s="41"/>
      <c r="B134" s="42"/>
      <c r="C134" s="43"/>
      <c r="D134" s="213" t="s">
        <v>140</v>
      </c>
      <c r="E134" s="43"/>
      <c r="F134" s="214" t="s">
        <v>192</v>
      </c>
      <c r="G134" s="43"/>
      <c r="H134" s="43"/>
      <c r="I134" s="215"/>
      <c r="J134" s="43"/>
      <c r="K134" s="43"/>
      <c r="L134" s="47"/>
      <c r="M134" s="216"/>
      <c r="N134" s="217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140</v>
      </c>
      <c r="AU134" s="20" t="s">
        <v>79</v>
      </c>
    </row>
    <row r="135" s="14" customFormat="1">
      <c r="A135" s="14"/>
      <c r="B135" s="229"/>
      <c r="C135" s="230"/>
      <c r="D135" s="220" t="s">
        <v>142</v>
      </c>
      <c r="E135" s="231" t="s">
        <v>19</v>
      </c>
      <c r="F135" s="232" t="s">
        <v>193</v>
      </c>
      <c r="G135" s="230"/>
      <c r="H135" s="233">
        <v>25.231000000000002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9" t="s">
        <v>142</v>
      </c>
      <c r="AU135" s="239" t="s">
        <v>79</v>
      </c>
      <c r="AV135" s="14" t="s">
        <v>79</v>
      </c>
      <c r="AW135" s="14" t="s">
        <v>33</v>
      </c>
      <c r="AX135" s="14" t="s">
        <v>77</v>
      </c>
      <c r="AY135" s="239" t="s">
        <v>131</v>
      </c>
    </row>
    <row r="136" s="2" customFormat="1" ht="24.15" customHeight="1">
      <c r="A136" s="41"/>
      <c r="B136" s="42"/>
      <c r="C136" s="200" t="s">
        <v>194</v>
      </c>
      <c r="D136" s="200" t="s">
        <v>133</v>
      </c>
      <c r="E136" s="201" t="s">
        <v>195</v>
      </c>
      <c r="F136" s="202" t="s">
        <v>196</v>
      </c>
      <c r="G136" s="203" t="s">
        <v>147</v>
      </c>
      <c r="H136" s="204">
        <v>33.479999999999997</v>
      </c>
      <c r="I136" s="205"/>
      <c r="J136" s="206">
        <f>ROUND(I136*H136,2)</f>
        <v>0</v>
      </c>
      <c r="K136" s="202" t="s">
        <v>137</v>
      </c>
      <c r="L136" s="47"/>
      <c r="M136" s="207" t="s">
        <v>19</v>
      </c>
      <c r="N136" s="208" t="s">
        <v>43</v>
      </c>
      <c r="O136" s="87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1" t="s">
        <v>138</v>
      </c>
      <c r="AT136" s="211" t="s">
        <v>133</v>
      </c>
      <c r="AU136" s="211" t="s">
        <v>79</v>
      </c>
      <c r="AY136" s="20" t="s">
        <v>131</v>
      </c>
      <c r="BE136" s="212">
        <f>IF(N136="základní",J136,0)</f>
        <v>0</v>
      </c>
      <c r="BF136" s="212">
        <f>IF(N136="snížená",J136,0)</f>
        <v>0</v>
      </c>
      <c r="BG136" s="212">
        <f>IF(N136="zákl. přenesená",J136,0)</f>
        <v>0</v>
      </c>
      <c r="BH136" s="212">
        <f>IF(N136="sníž. přenesená",J136,0)</f>
        <v>0</v>
      </c>
      <c r="BI136" s="212">
        <f>IF(N136="nulová",J136,0)</f>
        <v>0</v>
      </c>
      <c r="BJ136" s="20" t="s">
        <v>77</v>
      </c>
      <c r="BK136" s="212">
        <f>ROUND(I136*H136,2)</f>
        <v>0</v>
      </c>
      <c r="BL136" s="20" t="s">
        <v>138</v>
      </c>
      <c r="BM136" s="211" t="s">
        <v>197</v>
      </c>
    </row>
    <row r="137" s="2" customFormat="1">
      <c r="A137" s="41"/>
      <c r="B137" s="42"/>
      <c r="C137" s="43"/>
      <c r="D137" s="213" t="s">
        <v>140</v>
      </c>
      <c r="E137" s="43"/>
      <c r="F137" s="214" t="s">
        <v>198</v>
      </c>
      <c r="G137" s="43"/>
      <c r="H137" s="43"/>
      <c r="I137" s="215"/>
      <c r="J137" s="43"/>
      <c r="K137" s="43"/>
      <c r="L137" s="47"/>
      <c r="M137" s="216"/>
      <c r="N137" s="217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140</v>
      </c>
      <c r="AU137" s="20" t="s">
        <v>79</v>
      </c>
    </row>
    <row r="138" s="14" customFormat="1">
      <c r="A138" s="14"/>
      <c r="B138" s="229"/>
      <c r="C138" s="230"/>
      <c r="D138" s="220" t="s">
        <v>142</v>
      </c>
      <c r="E138" s="231" t="s">
        <v>19</v>
      </c>
      <c r="F138" s="232" t="s">
        <v>150</v>
      </c>
      <c r="G138" s="230"/>
      <c r="H138" s="233">
        <v>20.385000000000002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9" t="s">
        <v>142</v>
      </c>
      <c r="AU138" s="239" t="s">
        <v>79</v>
      </c>
      <c r="AV138" s="14" t="s">
        <v>79</v>
      </c>
      <c r="AW138" s="14" t="s">
        <v>33</v>
      </c>
      <c r="AX138" s="14" t="s">
        <v>72</v>
      </c>
      <c r="AY138" s="239" t="s">
        <v>131</v>
      </c>
    </row>
    <row r="139" s="14" customFormat="1">
      <c r="A139" s="14"/>
      <c r="B139" s="229"/>
      <c r="C139" s="230"/>
      <c r="D139" s="220" t="s">
        <v>142</v>
      </c>
      <c r="E139" s="231" t="s">
        <v>19</v>
      </c>
      <c r="F139" s="232" t="s">
        <v>151</v>
      </c>
      <c r="G139" s="230"/>
      <c r="H139" s="233">
        <v>6.4809999999999999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39" t="s">
        <v>142</v>
      </c>
      <c r="AU139" s="239" t="s">
        <v>79</v>
      </c>
      <c r="AV139" s="14" t="s">
        <v>79</v>
      </c>
      <c r="AW139" s="14" t="s">
        <v>33</v>
      </c>
      <c r="AX139" s="14" t="s">
        <v>72</v>
      </c>
      <c r="AY139" s="239" t="s">
        <v>131</v>
      </c>
    </row>
    <row r="140" s="14" customFormat="1">
      <c r="A140" s="14"/>
      <c r="B140" s="229"/>
      <c r="C140" s="230"/>
      <c r="D140" s="220" t="s">
        <v>142</v>
      </c>
      <c r="E140" s="231" t="s">
        <v>19</v>
      </c>
      <c r="F140" s="232" t="s">
        <v>152</v>
      </c>
      <c r="G140" s="230"/>
      <c r="H140" s="233">
        <v>6.1600000000000001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39" t="s">
        <v>142</v>
      </c>
      <c r="AU140" s="239" t="s">
        <v>79</v>
      </c>
      <c r="AV140" s="14" t="s">
        <v>79</v>
      </c>
      <c r="AW140" s="14" t="s">
        <v>33</v>
      </c>
      <c r="AX140" s="14" t="s">
        <v>72</v>
      </c>
      <c r="AY140" s="239" t="s">
        <v>131</v>
      </c>
    </row>
    <row r="141" s="14" customFormat="1">
      <c r="A141" s="14"/>
      <c r="B141" s="229"/>
      <c r="C141" s="230"/>
      <c r="D141" s="220" t="s">
        <v>142</v>
      </c>
      <c r="E141" s="231" t="s">
        <v>19</v>
      </c>
      <c r="F141" s="232" t="s">
        <v>199</v>
      </c>
      <c r="G141" s="230"/>
      <c r="H141" s="233">
        <v>11.866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39" t="s">
        <v>142</v>
      </c>
      <c r="AU141" s="239" t="s">
        <v>79</v>
      </c>
      <c r="AV141" s="14" t="s">
        <v>79</v>
      </c>
      <c r="AW141" s="14" t="s">
        <v>33</v>
      </c>
      <c r="AX141" s="14" t="s">
        <v>72</v>
      </c>
      <c r="AY141" s="239" t="s">
        <v>131</v>
      </c>
    </row>
    <row r="142" s="14" customFormat="1">
      <c r="A142" s="14"/>
      <c r="B142" s="229"/>
      <c r="C142" s="230"/>
      <c r="D142" s="220" t="s">
        <v>142</v>
      </c>
      <c r="E142" s="231" t="s">
        <v>19</v>
      </c>
      <c r="F142" s="232" t="s">
        <v>154</v>
      </c>
      <c r="G142" s="230"/>
      <c r="H142" s="233">
        <v>2.605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9" t="s">
        <v>142</v>
      </c>
      <c r="AU142" s="239" t="s">
        <v>79</v>
      </c>
      <c r="AV142" s="14" t="s">
        <v>79</v>
      </c>
      <c r="AW142" s="14" t="s">
        <v>33</v>
      </c>
      <c r="AX142" s="14" t="s">
        <v>72</v>
      </c>
      <c r="AY142" s="239" t="s">
        <v>131</v>
      </c>
    </row>
    <row r="143" s="14" customFormat="1">
      <c r="A143" s="14"/>
      <c r="B143" s="229"/>
      <c r="C143" s="230"/>
      <c r="D143" s="220" t="s">
        <v>142</v>
      </c>
      <c r="E143" s="231" t="s">
        <v>19</v>
      </c>
      <c r="F143" s="232" t="s">
        <v>200</v>
      </c>
      <c r="G143" s="230"/>
      <c r="H143" s="233">
        <v>-11.299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9" t="s">
        <v>142</v>
      </c>
      <c r="AU143" s="239" t="s">
        <v>79</v>
      </c>
      <c r="AV143" s="14" t="s">
        <v>79</v>
      </c>
      <c r="AW143" s="14" t="s">
        <v>33</v>
      </c>
      <c r="AX143" s="14" t="s">
        <v>72</v>
      </c>
      <c r="AY143" s="239" t="s">
        <v>131</v>
      </c>
    </row>
    <row r="144" s="14" customFormat="1">
      <c r="A144" s="14"/>
      <c r="B144" s="229"/>
      <c r="C144" s="230"/>
      <c r="D144" s="220" t="s">
        <v>142</v>
      </c>
      <c r="E144" s="231" t="s">
        <v>19</v>
      </c>
      <c r="F144" s="232" t="s">
        <v>201</v>
      </c>
      <c r="G144" s="230"/>
      <c r="H144" s="233">
        <v>-2.718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9" t="s">
        <v>142</v>
      </c>
      <c r="AU144" s="239" t="s">
        <v>79</v>
      </c>
      <c r="AV144" s="14" t="s">
        <v>79</v>
      </c>
      <c r="AW144" s="14" t="s">
        <v>33</v>
      </c>
      <c r="AX144" s="14" t="s">
        <v>72</v>
      </c>
      <c r="AY144" s="239" t="s">
        <v>131</v>
      </c>
    </row>
    <row r="145" s="15" customFormat="1">
      <c r="A145" s="15"/>
      <c r="B145" s="240"/>
      <c r="C145" s="241"/>
      <c r="D145" s="220" t="s">
        <v>142</v>
      </c>
      <c r="E145" s="242" t="s">
        <v>19</v>
      </c>
      <c r="F145" s="243" t="s">
        <v>155</v>
      </c>
      <c r="G145" s="241"/>
      <c r="H145" s="244">
        <v>33.47999999999999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0" t="s">
        <v>142</v>
      </c>
      <c r="AU145" s="250" t="s">
        <v>79</v>
      </c>
      <c r="AV145" s="15" t="s">
        <v>138</v>
      </c>
      <c r="AW145" s="15" t="s">
        <v>33</v>
      </c>
      <c r="AX145" s="15" t="s">
        <v>77</v>
      </c>
      <c r="AY145" s="250" t="s">
        <v>131</v>
      </c>
    </row>
    <row r="146" s="12" customFormat="1" ht="22.8" customHeight="1">
      <c r="A146" s="12"/>
      <c r="B146" s="184"/>
      <c r="C146" s="185"/>
      <c r="D146" s="186" t="s">
        <v>71</v>
      </c>
      <c r="E146" s="198" t="s">
        <v>79</v>
      </c>
      <c r="F146" s="198" t="s">
        <v>202</v>
      </c>
      <c r="G146" s="185"/>
      <c r="H146" s="185"/>
      <c r="I146" s="188"/>
      <c r="J146" s="199">
        <f>BK146</f>
        <v>0</v>
      </c>
      <c r="K146" s="185"/>
      <c r="L146" s="190"/>
      <c r="M146" s="191"/>
      <c r="N146" s="192"/>
      <c r="O146" s="192"/>
      <c r="P146" s="193">
        <f>SUM(P147:P182)</f>
        <v>0</v>
      </c>
      <c r="Q146" s="192"/>
      <c r="R146" s="193">
        <f>SUM(R147:R182)</f>
        <v>32.043240850000004</v>
      </c>
      <c r="S146" s="192"/>
      <c r="T146" s="194">
        <f>SUM(T147:T182)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5" t="s">
        <v>77</v>
      </c>
      <c r="AT146" s="196" t="s">
        <v>71</v>
      </c>
      <c r="AU146" s="196" t="s">
        <v>77</v>
      </c>
      <c r="AY146" s="195" t="s">
        <v>131</v>
      </c>
      <c r="BK146" s="197">
        <f>SUM(BK147:BK182)</f>
        <v>0</v>
      </c>
    </row>
    <row r="147" s="2" customFormat="1" ht="16.5" customHeight="1">
      <c r="A147" s="41"/>
      <c r="B147" s="42"/>
      <c r="C147" s="200" t="s">
        <v>203</v>
      </c>
      <c r="D147" s="200" t="s">
        <v>133</v>
      </c>
      <c r="E147" s="201" t="s">
        <v>204</v>
      </c>
      <c r="F147" s="202" t="s">
        <v>205</v>
      </c>
      <c r="G147" s="203" t="s">
        <v>136</v>
      </c>
      <c r="H147" s="204">
        <v>4.2599999999999998</v>
      </c>
      <c r="I147" s="205"/>
      <c r="J147" s="206">
        <f>ROUND(I147*H147,2)</f>
        <v>0</v>
      </c>
      <c r="K147" s="202" t="s">
        <v>137</v>
      </c>
      <c r="L147" s="47"/>
      <c r="M147" s="207" t="s">
        <v>19</v>
      </c>
      <c r="N147" s="208" t="s">
        <v>43</v>
      </c>
      <c r="O147" s="87"/>
      <c r="P147" s="209">
        <f>O147*H147</f>
        <v>0</v>
      </c>
      <c r="Q147" s="209">
        <v>0.0077000000000000002</v>
      </c>
      <c r="R147" s="209">
        <f>Q147*H147</f>
        <v>0.032801999999999998</v>
      </c>
      <c r="S147" s="209">
        <v>0</v>
      </c>
      <c r="T147" s="210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1" t="s">
        <v>138</v>
      </c>
      <c r="AT147" s="211" t="s">
        <v>133</v>
      </c>
      <c r="AU147" s="211" t="s">
        <v>79</v>
      </c>
      <c r="AY147" s="20" t="s">
        <v>131</v>
      </c>
      <c r="BE147" s="212">
        <f>IF(N147="základní",J147,0)</f>
        <v>0</v>
      </c>
      <c r="BF147" s="212">
        <f>IF(N147="snížená",J147,0)</f>
        <v>0</v>
      </c>
      <c r="BG147" s="212">
        <f>IF(N147="zákl. přenesená",J147,0)</f>
        <v>0</v>
      </c>
      <c r="BH147" s="212">
        <f>IF(N147="sníž. přenesená",J147,0)</f>
        <v>0</v>
      </c>
      <c r="BI147" s="212">
        <f>IF(N147="nulová",J147,0)</f>
        <v>0</v>
      </c>
      <c r="BJ147" s="20" t="s">
        <v>77</v>
      </c>
      <c r="BK147" s="212">
        <f>ROUND(I147*H147,2)</f>
        <v>0</v>
      </c>
      <c r="BL147" s="20" t="s">
        <v>138</v>
      </c>
      <c r="BM147" s="211" t="s">
        <v>206</v>
      </c>
    </row>
    <row r="148" s="2" customFormat="1">
      <c r="A148" s="41"/>
      <c r="B148" s="42"/>
      <c r="C148" s="43"/>
      <c r="D148" s="213" t="s">
        <v>140</v>
      </c>
      <c r="E148" s="43"/>
      <c r="F148" s="214" t="s">
        <v>207</v>
      </c>
      <c r="G148" s="43"/>
      <c r="H148" s="43"/>
      <c r="I148" s="215"/>
      <c r="J148" s="43"/>
      <c r="K148" s="43"/>
      <c r="L148" s="47"/>
      <c r="M148" s="216"/>
      <c r="N148" s="217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140</v>
      </c>
      <c r="AU148" s="20" t="s">
        <v>79</v>
      </c>
    </row>
    <row r="149" s="14" customFormat="1">
      <c r="A149" s="14"/>
      <c r="B149" s="229"/>
      <c r="C149" s="230"/>
      <c r="D149" s="220" t="s">
        <v>142</v>
      </c>
      <c r="E149" s="231" t="s">
        <v>19</v>
      </c>
      <c r="F149" s="232" t="s">
        <v>208</v>
      </c>
      <c r="G149" s="230"/>
      <c r="H149" s="233">
        <v>4.2599999999999998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9" t="s">
        <v>142</v>
      </c>
      <c r="AU149" s="239" t="s">
        <v>79</v>
      </c>
      <c r="AV149" s="14" t="s">
        <v>79</v>
      </c>
      <c r="AW149" s="14" t="s">
        <v>33</v>
      </c>
      <c r="AX149" s="14" t="s">
        <v>77</v>
      </c>
      <c r="AY149" s="239" t="s">
        <v>131</v>
      </c>
    </row>
    <row r="150" s="2" customFormat="1" ht="16.5" customHeight="1">
      <c r="A150" s="41"/>
      <c r="B150" s="42"/>
      <c r="C150" s="200" t="s">
        <v>8</v>
      </c>
      <c r="D150" s="200" t="s">
        <v>133</v>
      </c>
      <c r="E150" s="201" t="s">
        <v>209</v>
      </c>
      <c r="F150" s="202" t="s">
        <v>210</v>
      </c>
      <c r="G150" s="203" t="s">
        <v>136</v>
      </c>
      <c r="H150" s="204">
        <v>4.2599999999999998</v>
      </c>
      <c r="I150" s="205"/>
      <c r="J150" s="206">
        <f>ROUND(I150*H150,2)</f>
        <v>0</v>
      </c>
      <c r="K150" s="202" t="s">
        <v>137</v>
      </c>
      <c r="L150" s="47"/>
      <c r="M150" s="207" t="s">
        <v>19</v>
      </c>
      <c r="N150" s="208" t="s">
        <v>43</v>
      </c>
      <c r="O150" s="87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1" t="s">
        <v>138</v>
      </c>
      <c r="AT150" s="211" t="s">
        <v>133</v>
      </c>
      <c r="AU150" s="211" t="s">
        <v>79</v>
      </c>
      <c r="AY150" s="20" t="s">
        <v>131</v>
      </c>
      <c r="BE150" s="212">
        <f>IF(N150="základní",J150,0)</f>
        <v>0</v>
      </c>
      <c r="BF150" s="212">
        <f>IF(N150="snížená",J150,0)</f>
        <v>0</v>
      </c>
      <c r="BG150" s="212">
        <f>IF(N150="zákl. přenesená",J150,0)</f>
        <v>0</v>
      </c>
      <c r="BH150" s="212">
        <f>IF(N150="sníž. přenesená",J150,0)</f>
        <v>0</v>
      </c>
      <c r="BI150" s="212">
        <f>IF(N150="nulová",J150,0)</f>
        <v>0</v>
      </c>
      <c r="BJ150" s="20" t="s">
        <v>77</v>
      </c>
      <c r="BK150" s="212">
        <f>ROUND(I150*H150,2)</f>
        <v>0</v>
      </c>
      <c r="BL150" s="20" t="s">
        <v>138</v>
      </c>
      <c r="BM150" s="211" t="s">
        <v>211</v>
      </c>
    </row>
    <row r="151" s="2" customFormat="1">
      <c r="A151" s="41"/>
      <c r="B151" s="42"/>
      <c r="C151" s="43"/>
      <c r="D151" s="213" t="s">
        <v>140</v>
      </c>
      <c r="E151" s="43"/>
      <c r="F151" s="214" t="s">
        <v>212</v>
      </c>
      <c r="G151" s="43"/>
      <c r="H151" s="43"/>
      <c r="I151" s="215"/>
      <c r="J151" s="43"/>
      <c r="K151" s="43"/>
      <c r="L151" s="47"/>
      <c r="M151" s="216"/>
      <c r="N151" s="217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140</v>
      </c>
      <c r="AU151" s="20" t="s">
        <v>79</v>
      </c>
    </row>
    <row r="152" s="2" customFormat="1" ht="24.15" customHeight="1">
      <c r="A152" s="41"/>
      <c r="B152" s="42"/>
      <c r="C152" s="200" t="s">
        <v>213</v>
      </c>
      <c r="D152" s="200" t="s">
        <v>133</v>
      </c>
      <c r="E152" s="201" t="s">
        <v>214</v>
      </c>
      <c r="F152" s="202" t="s">
        <v>215</v>
      </c>
      <c r="G152" s="203" t="s">
        <v>147</v>
      </c>
      <c r="H152" s="204">
        <v>3.8340000000000001</v>
      </c>
      <c r="I152" s="205"/>
      <c r="J152" s="206">
        <f>ROUND(I152*H152,2)</f>
        <v>0</v>
      </c>
      <c r="K152" s="202" t="s">
        <v>137</v>
      </c>
      <c r="L152" s="47"/>
      <c r="M152" s="207" t="s">
        <v>19</v>
      </c>
      <c r="N152" s="208" t="s">
        <v>43</v>
      </c>
      <c r="O152" s="87"/>
      <c r="P152" s="209">
        <f>O152*H152</f>
        <v>0</v>
      </c>
      <c r="Q152" s="209">
        <v>2.5504500000000001</v>
      </c>
      <c r="R152" s="209">
        <f>Q152*H152</f>
        <v>9.7784253000000003</v>
      </c>
      <c r="S152" s="209">
        <v>0</v>
      </c>
      <c r="T152" s="210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1" t="s">
        <v>138</v>
      </c>
      <c r="AT152" s="211" t="s">
        <v>133</v>
      </c>
      <c r="AU152" s="211" t="s">
        <v>79</v>
      </c>
      <c r="AY152" s="20" t="s">
        <v>131</v>
      </c>
      <c r="BE152" s="212">
        <f>IF(N152="základní",J152,0)</f>
        <v>0</v>
      </c>
      <c r="BF152" s="212">
        <f>IF(N152="snížená",J152,0)</f>
        <v>0</v>
      </c>
      <c r="BG152" s="212">
        <f>IF(N152="zákl. přenesená",J152,0)</f>
        <v>0</v>
      </c>
      <c r="BH152" s="212">
        <f>IF(N152="sníž. přenesená",J152,0)</f>
        <v>0</v>
      </c>
      <c r="BI152" s="212">
        <f>IF(N152="nulová",J152,0)</f>
        <v>0</v>
      </c>
      <c r="BJ152" s="20" t="s">
        <v>77</v>
      </c>
      <c r="BK152" s="212">
        <f>ROUND(I152*H152,2)</f>
        <v>0</v>
      </c>
      <c r="BL152" s="20" t="s">
        <v>138</v>
      </c>
      <c r="BM152" s="211" t="s">
        <v>216</v>
      </c>
    </row>
    <row r="153" s="2" customFormat="1">
      <c r="A153" s="41"/>
      <c r="B153" s="42"/>
      <c r="C153" s="43"/>
      <c r="D153" s="213" t="s">
        <v>140</v>
      </c>
      <c r="E153" s="43"/>
      <c r="F153" s="214" t="s">
        <v>217</v>
      </c>
      <c r="G153" s="43"/>
      <c r="H153" s="43"/>
      <c r="I153" s="215"/>
      <c r="J153" s="43"/>
      <c r="K153" s="43"/>
      <c r="L153" s="47"/>
      <c r="M153" s="216"/>
      <c r="N153" s="217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140</v>
      </c>
      <c r="AU153" s="20" t="s">
        <v>79</v>
      </c>
    </row>
    <row r="154" s="14" customFormat="1">
      <c r="A154" s="14"/>
      <c r="B154" s="229"/>
      <c r="C154" s="230"/>
      <c r="D154" s="220" t="s">
        <v>142</v>
      </c>
      <c r="E154" s="231" t="s">
        <v>19</v>
      </c>
      <c r="F154" s="232" t="s">
        <v>161</v>
      </c>
      <c r="G154" s="230"/>
      <c r="H154" s="233">
        <v>3.8340000000000001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39" t="s">
        <v>142</v>
      </c>
      <c r="AU154" s="239" t="s">
        <v>79</v>
      </c>
      <c r="AV154" s="14" t="s">
        <v>79</v>
      </c>
      <c r="AW154" s="14" t="s">
        <v>33</v>
      </c>
      <c r="AX154" s="14" t="s">
        <v>77</v>
      </c>
      <c r="AY154" s="239" t="s">
        <v>131</v>
      </c>
    </row>
    <row r="155" s="2" customFormat="1" ht="16.5" customHeight="1">
      <c r="A155" s="41"/>
      <c r="B155" s="42"/>
      <c r="C155" s="200" t="s">
        <v>218</v>
      </c>
      <c r="D155" s="200" t="s">
        <v>133</v>
      </c>
      <c r="E155" s="201" t="s">
        <v>219</v>
      </c>
      <c r="F155" s="202" t="s">
        <v>220</v>
      </c>
      <c r="G155" s="203" t="s">
        <v>136</v>
      </c>
      <c r="H155" s="204">
        <v>2.7000000000000002</v>
      </c>
      <c r="I155" s="205"/>
      <c r="J155" s="206">
        <f>ROUND(I155*H155,2)</f>
        <v>0</v>
      </c>
      <c r="K155" s="202" t="s">
        <v>137</v>
      </c>
      <c r="L155" s="47"/>
      <c r="M155" s="207" t="s">
        <v>19</v>
      </c>
      <c r="N155" s="208" t="s">
        <v>43</v>
      </c>
      <c r="O155" s="87"/>
      <c r="P155" s="209">
        <f>O155*H155</f>
        <v>0</v>
      </c>
      <c r="Q155" s="209">
        <v>0.0029399999999999999</v>
      </c>
      <c r="R155" s="209">
        <f>Q155*H155</f>
        <v>0.0079380000000000006</v>
      </c>
      <c r="S155" s="209">
        <v>0</v>
      </c>
      <c r="T155" s="210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1" t="s">
        <v>138</v>
      </c>
      <c r="AT155" s="211" t="s">
        <v>133</v>
      </c>
      <c r="AU155" s="211" t="s">
        <v>79</v>
      </c>
      <c r="AY155" s="20" t="s">
        <v>131</v>
      </c>
      <c r="BE155" s="212">
        <f>IF(N155="základní",J155,0)</f>
        <v>0</v>
      </c>
      <c r="BF155" s="212">
        <f>IF(N155="snížená",J155,0)</f>
        <v>0</v>
      </c>
      <c r="BG155" s="212">
        <f>IF(N155="zákl. přenesená",J155,0)</f>
        <v>0</v>
      </c>
      <c r="BH155" s="212">
        <f>IF(N155="sníž. přenesená",J155,0)</f>
        <v>0</v>
      </c>
      <c r="BI155" s="212">
        <f>IF(N155="nulová",J155,0)</f>
        <v>0</v>
      </c>
      <c r="BJ155" s="20" t="s">
        <v>77</v>
      </c>
      <c r="BK155" s="212">
        <f>ROUND(I155*H155,2)</f>
        <v>0</v>
      </c>
      <c r="BL155" s="20" t="s">
        <v>138</v>
      </c>
      <c r="BM155" s="211" t="s">
        <v>221</v>
      </c>
    </row>
    <row r="156" s="2" customFormat="1">
      <c r="A156" s="41"/>
      <c r="B156" s="42"/>
      <c r="C156" s="43"/>
      <c r="D156" s="213" t="s">
        <v>140</v>
      </c>
      <c r="E156" s="43"/>
      <c r="F156" s="214" t="s">
        <v>222</v>
      </c>
      <c r="G156" s="43"/>
      <c r="H156" s="43"/>
      <c r="I156" s="215"/>
      <c r="J156" s="43"/>
      <c r="K156" s="43"/>
      <c r="L156" s="47"/>
      <c r="M156" s="216"/>
      <c r="N156" s="217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140</v>
      </c>
      <c r="AU156" s="20" t="s">
        <v>79</v>
      </c>
    </row>
    <row r="157" s="14" customFormat="1">
      <c r="A157" s="14"/>
      <c r="B157" s="229"/>
      <c r="C157" s="230"/>
      <c r="D157" s="220" t="s">
        <v>142</v>
      </c>
      <c r="E157" s="231" t="s">
        <v>19</v>
      </c>
      <c r="F157" s="232" t="s">
        <v>223</v>
      </c>
      <c r="G157" s="230"/>
      <c r="H157" s="233">
        <v>2.7000000000000002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9" t="s">
        <v>142</v>
      </c>
      <c r="AU157" s="239" t="s">
        <v>79</v>
      </c>
      <c r="AV157" s="14" t="s">
        <v>79</v>
      </c>
      <c r="AW157" s="14" t="s">
        <v>33</v>
      </c>
      <c r="AX157" s="14" t="s">
        <v>77</v>
      </c>
      <c r="AY157" s="239" t="s">
        <v>131</v>
      </c>
    </row>
    <row r="158" s="2" customFormat="1" ht="16.5" customHeight="1">
      <c r="A158" s="41"/>
      <c r="B158" s="42"/>
      <c r="C158" s="200" t="s">
        <v>224</v>
      </c>
      <c r="D158" s="200" t="s">
        <v>133</v>
      </c>
      <c r="E158" s="201" t="s">
        <v>225</v>
      </c>
      <c r="F158" s="202" t="s">
        <v>226</v>
      </c>
      <c r="G158" s="203" t="s">
        <v>136</v>
      </c>
      <c r="H158" s="204">
        <v>2.7000000000000002</v>
      </c>
      <c r="I158" s="205"/>
      <c r="J158" s="206">
        <f>ROUND(I158*H158,2)</f>
        <v>0</v>
      </c>
      <c r="K158" s="202" t="s">
        <v>137</v>
      </c>
      <c r="L158" s="47"/>
      <c r="M158" s="207" t="s">
        <v>19</v>
      </c>
      <c r="N158" s="208" t="s">
        <v>43</v>
      </c>
      <c r="O158" s="87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1" t="s">
        <v>138</v>
      </c>
      <c r="AT158" s="211" t="s">
        <v>133</v>
      </c>
      <c r="AU158" s="211" t="s">
        <v>79</v>
      </c>
      <c r="AY158" s="20" t="s">
        <v>131</v>
      </c>
      <c r="BE158" s="212">
        <f>IF(N158="základní",J158,0)</f>
        <v>0</v>
      </c>
      <c r="BF158" s="212">
        <f>IF(N158="snížená",J158,0)</f>
        <v>0</v>
      </c>
      <c r="BG158" s="212">
        <f>IF(N158="zákl. přenesená",J158,0)</f>
        <v>0</v>
      </c>
      <c r="BH158" s="212">
        <f>IF(N158="sníž. přenesená",J158,0)</f>
        <v>0</v>
      </c>
      <c r="BI158" s="212">
        <f>IF(N158="nulová",J158,0)</f>
        <v>0</v>
      </c>
      <c r="BJ158" s="20" t="s">
        <v>77</v>
      </c>
      <c r="BK158" s="212">
        <f>ROUND(I158*H158,2)</f>
        <v>0</v>
      </c>
      <c r="BL158" s="20" t="s">
        <v>138</v>
      </c>
      <c r="BM158" s="211" t="s">
        <v>227</v>
      </c>
    </row>
    <row r="159" s="2" customFormat="1">
      <c r="A159" s="41"/>
      <c r="B159" s="42"/>
      <c r="C159" s="43"/>
      <c r="D159" s="213" t="s">
        <v>140</v>
      </c>
      <c r="E159" s="43"/>
      <c r="F159" s="214" t="s">
        <v>228</v>
      </c>
      <c r="G159" s="43"/>
      <c r="H159" s="43"/>
      <c r="I159" s="215"/>
      <c r="J159" s="43"/>
      <c r="K159" s="43"/>
      <c r="L159" s="47"/>
      <c r="M159" s="216"/>
      <c r="N159" s="217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140</v>
      </c>
      <c r="AU159" s="20" t="s">
        <v>79</v>
      </c>
    </row>
    <row r="160" s="2" customFormat="1" ht="16.5" customHeight="1">
      <c r="A160" s="41"/>
      <c r="B160" s="42"/>
      <c r="C160" s="200" t="s">
        <v>229</v>
      </c>
      <c r="D160" s="200" t="s">
        <v>133</v>
      </c>
      <c r="E160" s="201" t="s">
        <v>230</v>
      </c>
      <c r="F160" s="202" t="s">
        <v>231</v>
      </c>
      <c r="G160" s="203" t="s">
        <v>147</v>
      </c>
      <c r="H160" s="204">
        <v>2.7000000000000002</v>
      </c>
      <c r="I160" s="205"/>
      <c r="J160" s="206">
        <f>ROUND(I160*H160,2)</f>
        <v>0</v>
      </c>
      <c r="K160" s="202" t="s">
        <v>137</v>
      </c>
      <c r="L160" s="47"/>
      <c r="M160" s="207" t="s">
        <v>19</v>
      </c>
      <c r="N160" s="208" t="s">
        <v>43</v>
      </c>
      <c r="O160" s="87"/>
      <c r="P160" s="209">
        <f>O160*H160</f>
        <v>0</v>
      </c>
      <c r="Q160" s="209">
        <v>2.5236100000000001</v>
      </c>
      <c r="R160" s="209">
        <f>Q160*H160</f>
        <v>6.8137470000000011</v>
      </c>
      <c r="S160" s="209">
        <v>0</v>
      </c>
      <c r="T160" s="210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1" t="s">
        <v>138</v>
      </c>
      <c r="AT160" s="211" t="s">
        <v>133</v>
      </c>
      <c r="AU160" s="211" t="s">
        <v>79</v>
      </c>
      <c r="AY160" s="20" t="s">
        <v>131</v>
      </c>
      <c r="BE160" s="212">
        <f>IF(N160="základní",J160,0)</f>
        <v>0</v>
      </c>
      <c r="BF160" s="212">
        <f>IF(N160="snížená",J160,0)</f>
        <v>0</v>
      </c>
      <c r="BG160" s="212">
        <f>IF(N160="zákl. přenesená",J160,0)</f>
        <v>0</v>
      </c>
      <c r="BH160" s="212">
        <f>IF(N160="sníž. přenesená",J160,0)</f>
        <v>0</v>
      </c>
      <c r="BI160" s="212">
        <f>IF(N160="nulová",J160,0)</f>
        <v>0</v>
      </c>
      <c r="BJ160" s="20" t="s">
        <v>77</v>
      </c>
      <c r="BK160" s="212">
        <f>ROUND(I160*H160,2)</f>
        <v>0</v>
      </c>
      <c r="BL160" s="20" t="s">
        <v>138</v>
      </c>
      <c r="BM160" s="211" t="s">
        <v>232</v>
      </c>
    </row>
    <row r="161" s="2" customFormat="1">
      <c r="A161" s="41"/>
      <c r="B161" s="42"/>
      <c r="C161" s="43"/>
      <c r="D161" s="213" t="s">
        <v>140</v>
      </c>
      <c r="E161" s="43"/>
      <c r="F161" s="214" t="s">
        <v>233</v>
      </c>
      <c r="G161" s="43"/>
      <c r="H161" s="43"/>
      <c r="I161" s="215"/>
      <c r="J161" s="43"/>
      <c r="K161" s="43"/>
      <c r="L161" s="47"/>
      <c r="M161" s="216"/>
      <c r="N161" s="217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140</v>
      </c>
      <c r="AU161" s="20" t="s">
        <v>79</v>
      </c>
    </row>
    <row r="162" s="13" customFormat="1">
      <c r="A162" s="13"/>
      <c r="B162" s="218"/>
      <c r="C162" s="219"/>
      <c r="D162" s="220" t="s">
        <v>142</v>
      </c>
      <c r="E162" s="221" t="s">
        <v>19</v>
      </c>
      <c r="F162" s="222" t="s">
        <v>234</v>
      </c>
      <c r="G162" s="219"/>
      <c r="H162" s="221" t="s">
        <v>19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8" t="s">
        <v>142</v>
      </c>
      <c r="AU162" s="228" t="s">
        <v>79</v>
      </c>
      <c r="AV162" s="13" t="s">
        <v>77</v>
      </c>
      <c r="AW162" s="13" t="s">
        <v>33</v>
      </c>
      <c r="AX162" s="13" t="s">
        <v>72</v>
      </c>
      <c r="AY162" s="228" t="s">
        <v>131</v>
      </c>
    </row>
    <row r="163" s="14" customFormat="1">
      <c r="A163" s="14"/>
      <c r="B163" s="229"/>
      <c r="C163" s="230"/>
      <c r="D163" s="220" t="s">
        <v>142</v>
      </c>
      <c r="E163" s="231" t="s">
        <v>19</v>
      </c>
      <c r="F163" s="232" t="s">
        <v>223</v>
      </c>
      <c r="G163" s="230"/>
      <c r="H163" s="233">
        <v>2.7000000000000002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39" t="s">
        <v>142</v>
      </c>
      <c r="AU163" s="239" t="s">
        <v>79</v>
      </c>
      <c r="AV163" s="14" t="s">
        <v>79</v>
      </c>
      <c r="AW163" s="14" t="s">
        <v>33</v>
      </c>
      <c r="AX163" s="14" t="s">
        <v>77</v>
      </c>
      <c r="AY163" s="239" t="s">
        <v>131</v>
      </c>
    </row>
    <row r="164" s="2" customFormat="1" ht="16.5" customHeight="1">
      <c r="A164" s="41"/>
      <c r="B164" s="42"/>
      <c r="C164" s="200" t="s">
        <v>235</v>
      </c>
      <c r="D164" s="200" t="s">
        <v>133</v>
      </c>
      <c r="E164" s="201" t="s">
        <v>236</v>
      </c>
      <c r="F164" s="202" t="s">
        <v>237</v>
      </c>
      <c r="G164" s="203" t="s">
        <v>136</v>
      </c>
      <c r="H164" s="204">
        <v>33.878999999999998</v>
      </c>
      <c r="I164" s="205"/>
      <c r="J164" s="206">
        <f>ROUND(I164*H164,2)</f>
        <v>0</v>
      </c>
      <c r="K164" s="202" t="s">
        <v>137</v>
      </c>
      <c r="L164" s="47"/>
      <c r="M164" s="207" t="s">
        <v>19</v>
      </c>
      <c r="N164" s="208" t="s">
        <v>43</v>
      </c>
      <c r="O164" s="87"/>
      <c r="P164" s="209">
        <f>O164*H164</f>
        <v>0</v>
      </c>
      <c r="Q164" s="209">
        <v>0.0027499999999999998</v>
      </c>
      <c r="R164" s="209">
        <f>Q164*H164</f>
        <v>0.093167249999999993</v>
      </c>
      <c r="S164" s="209">
        <v>0</v>
      </c>
      <c r="T164" s="210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1" t="s">
        <v>138</v>
      </c>
      <c r="AT164" s="211" t="s">
        <v>133</v>
      </c>
      <c r="AU164" s="211" t="s">
        <v>79</v>
      </c>
      <c r="AY164" s="20" t="s">
        <v>131</v>
      </c>
      <c r="BE164" s="212">
        <f>IF(N164="základní",J164,0)</f>
        <v>0</v>
      </c>
      <c r="BF164" s="212">
        <f>IF(N164="snížená",J164,0)</f>
        <v>0</v>
      </c>
      <c r="BG164" s="212">
        <f>IF(N164="zákl. přenesená",J164,0)</f>
        <v>0</v>
      </c>
      <c r="BH164" s="212">
        <f>IF(N164="sníž. přenesená",J164,0)</f>
        <v>0</v>
      </c>
      <c r="BI164" s="212">
        <f>IF(N164="nulová",J164,0)</f>
        <v>0</v>
      </c>
      <c r="BJ164" s="20" t="s">
        <v>77</v>
      </c>
      <c r="BK164" s="212">
        <f>ROUND(I164*H164,2)</f>
        <v>0</v>
      </c>
      <c r="BL164" s="20" t="s">
        <v>138</v>
      </c>
      <c r="BM164" s="211" t="s">
        <v>238</v>
      </c>
    </row>
    <row r="165" s="2" customFormat="1">
      <c r="A165" s="41"/>
      <c r="B165" s="42"/>
      <c r="C165" s="43"/>
      <c r="D165" s="213" t="s">
        <v>140</v>
      </c>
      <c r="E165" s="43"/>
      <c r="F165" s="214" t="s">
        <v>239</v>
      </c>
      <c r="G165" s="43"/>
      <c r="H165" s="43"/>
      <c r="I165" s="215"/>
      <c r="J165" s="43"/>
      <c r="K165" s="43"/>
      <c r="L165" s="47"/>
      <c r="M165" s="216"/>
      <c r="N165" s="217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140</v>
      </c>
      <c r="AU165" s="20" t="s">
        <v>79</v>
      </c>
    </row>
    <row r="166" s="13" customFormat="1">
      <c r="A166" s="13"/>
      <c r="B166" s="218"/>
      <c r="C166" s="219"/>
      <c r="D166" s="220" t="s">
        <v>142</v>
      </c>
      <c r="E166" s="221" t="s">
        <v>19</v>
      </c>
      <c r="F166" s="222" t="s">
        <v>240</v>
      </c>
      <c r="G166" s="219"/>
      <c r="H166" s="221" t="s">
        <v>19</v>
      </c>
      <c r="I166" s="223"/>
      <c r="J166" s="219"/>
      <c r="K166" s="219"/>
      <c r="L166" s="224"/>
      <c r="M166" s="225"/>
      <c r="N166" s="226"/>
      <c r="O166" s="226"/>
      <c r="P166" s="226"/>
      <c r="Q166" s="226"/>
      <c r="R166" s="226"/>
      <c r="S166" s="226"/>
      <c r="T166" s="22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8" t="s">
        <v>142</v>
      </c>
      <c r="AU166" s="228" t="s">
        <v>79</v>
      </c>
      <c r="AV166" s="13" t="s">
        <v>77</v>
      </c>
      <c r="AW166" s="13" t="s">
        <v>33</v>
      </c>
      <c r="AX166" s="13" t="s">
        <v>72</v>
      </c>
      <c r="AY166" s="228" t="s">
        <v>131</v>
      </c>
    </row>
    <row r="167" s="14" customFormat="1">
      <c r="A167" s="14"/>
      <c r="B167" s="229"/>
      <c r="C167" s="230"/>
      <c r="D167" s="220" t="s">
        <v>142</v>
      </c>
      <c r="E167" s="231" t="s">
        <v>19</v>
      </c>
      <c r="F167" s="232" t="s">
        <v>241</v>
      </c>
      <c r="G167" s="230"/>
      <c r="H167" s="233">
        <v>34.018000000000001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39" t="s">
        <v>142</v>
      </c>
      <c r="AU167" s="239" t="s">
        <v>79</v>
      </c>
      <c r="AV167" s="14" t="s">
        <v>79</v>
      </c>
      <c r="AW167" s="14" t="s">
        <v>33</v>
      </c>
      <c r="AX167" s="14" t="s">
        <v>72</v>
      </c>
      <c r="AY167" s="239" t="s">
        <v>131</v>
      </c>
    </row>
    <row r="168" s="14" customFormat="1">
      <c r="A168" s="14"/>
      <c r="B168" s="229"/>
      <c r="C168" s="230"/>
      <c r="D168" s="220" t="s">
        <v>142</v>
      </c>
      <c r="E168" s="231" t="s">
        <v>19</v>
      </c>
      <c r="F168" s="232" t="s">
        <v>242</v>
      </c>
      <c r="G168" s="230"/>
      <c r="H168" s="233">
        <v>-0.66100000000000003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9" t="s">
        <v>142</v>
      </c>
      <c r="AU168" s="239" t="s">
        <v>79</v>
      </c>
      <c r="AV168" s="14" t="s">
        <v>79</v>
      </c>
      <c r="AW168" s="14" t="s">
        <v>33</v>
      </c>
      <c r="AX168" s="14" t="s">
        <v>72</v>
      </c>
      <c r="AY168" s="239" t="s">
        <v>131</v>
      </c>
    </row>
    <row r="169" s="14" customFormat="1">
      <c r="A169" s="14"/>
      <c r="B169" s="229"/>
      <c r="C169" s="230"/>
      <c r="D169" s="220" t="s">
        <v>142</v>
      </c>
      <c r="E169" s="231" t="s">
        <v>19</v>
      </c>
      <c r="F169" s="232" t="s">
        <v>243</v>
      </c>
      <c r="G169" s="230"/>
      <c r="H169" s="233">
        <v>0.16800000000000001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39" t="s">
        <v>142</v>
      </c>
      <c r="AU169" s="239" t="s">
        <v>79</v>
      </c>
      <c r="AV169" s="14" t="s">
        <v>79</v>
      </c>
      <c r="AW169" s="14" t="s">
        <v>33</v>
      </c>
      <c r="AX169" s="14" t="s">
        <v>72</v>
      </c>
      <c r="AY169" s="239" t="s">
        <v>131</v>
      </c>
    </row>
    <row r="170" s="14" customFormat="1">
      <c r="A170" s="14"/>
      <c r="B170" s="229"/>
      <c r="C170" s="230"/>
      <c r="D170" s="220" t="s">
        <v>142</v>
      </c>
      <c r="E170" s="231" t="s">
        <v>19</v>
      </c>
      <c r="F170" s="232" t="s">
        <v>244</v>
      </c>
      <c r="G170" s="230"/>
      <c r="H170" s="233">
        <v>0.35399999999999998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9" t="s">
        <v>142</v>
      </c>
      <c r="AU170" s="239" t="s">
        <v>79</v>
      </c>
      <c r="AV170" s="14" t="s">
        <v>79</v>
      </c>
      <c r="AW170" s="14" t="s">
        <v>33</v>
      </c>
      <c r="AX170" s="14" t="s">
        <v>72</v>
      </c>
      <c r="AY170" s="239" t="s">
        <v>131</v>
      </c>
    </row>
    <row r="171" s="15" customFormat="1">
      <c r="A171" s="15"/>
      <c r="B171" s="240"/>
      <c r="C171" s="241"/>
      <c r="D171" s="220" t="s">
        <v>142</v>
      </c>
      <c r="E171" s="242" t="s">
        <v>19</v>
      </c>
      <c r="F171" s="243" t="s">
        <v>155</v>
      </c>
      <c r="G171" s="241"/>
      <c r="H171" s="244">
        <v>33.878999999999998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0" t="s">
        <v>142</v>
      </c>
      <c r="AU171" s="250" t="s">
        <v>79</v>
      </c>
      <c r="AV171" s="15" t="s">
        <v>138</v>
      </c>
      <c r="AW171" s="15" t="s">
        <v>33</v>
      </c>
      <c r="AX171" s="15" t="s">
        <v>77</v>
      </c>
      <c r="AY171" s="250" t="s">
        <v>131</v>
      </c>
    </row>
    <row r="172" s="2" customFormat="1" ht="16.5" customHeight="1">
      <c r="A172" s="41"/>
      <c r="B172" s="42"/>
      <c r="C172" s="200" t="s">
        <v>245</v>
      </c>
      <c r="D172" s="200" t="s">
        <v>133</v>
      </c>
      <c r="E172" s="201" t="s">
        <v>246</v>
      </c>
      <c r="F172" s="202" t="s">
        <v>247</v>
      </c>
      <c r="G172" s="203" t="s">
        <v>136</v>
      </c>
      <c r="H172" s="204">
        <v>33.878999999999998</v>
      </c>
      <c r="I172" s="205"/>
      <c r="J172" s="206">
        <f>ROUND(I172*H172,2)</f>
        <v>0</v>
      </c>
      <c r="K172" s="202" t="s">
        <v>137</v>
      </c>
      <c r="L172" s="47"/>
      <c r="M172" s="207" t="s">
        <v>19</v>
      </c>
      <c r="N172" s="208" t="s">
        <v>43</v>
      </c>
      <c r="O172" s="87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1" t="s">
        <v>138</v>
      </c>
      <c r="AT172" s="211" t="s">
        <v>133</v>
      </c>
      <c r="AU172" s="211" t="s">
        <v>79</v>
      </c>
      <c r="AY172" s="20" t="s">
        <v>131</v>
      </c>
      <c r="BE172" s="212">
        <f>IF(N172="základní",J172,0)</f>
        <v>0</v>
      </c>
      <c r="BF172" s="212">
        <f>IF(N172="snížená",J172,0)</f>
        <v>0</v>
      </c>
      <c r="BG172" s="212">
        <f>IF(N172="zákl. přenesená",J172,0)</f>
        <v>0</v>
      </c>
      <c r="BH172" s="212">
        <f>IF(N172="sníž. přenesená",J172,0)</f>
        <v>0</v>
      </c>
      <c r="BI172" s="212">
        <f>IF(N172="nulová",J172,0)</f>
        <v>0</v>
      </c>
      <c r="BJ172" s="20" t="s">
        <v>77</v>
      </c>
      <c r="BK172" s="212">
        <f>ROUND(I172*H172,2)</f>
        <v>0</v>
      </c>
      <c r="BL172" s="20" t="s">
        <v>138</v>
      </c>
      <c r="BM172" s="211" t="s">
        <v>248</v>
      </c>
    </row>
    <row r="173" s="2" customFormat="1">
      <c r="A173" s="41"/>
      <c r="B173" s="42"/>
      <c r="C173" s="43"/>
      <c r="D173" s="213" t="s">
        <v>140</v>
      </c>
      <c r="E173" s="43"/>
      <c r="F173" s="214" t="s">
        <v>249</v>
      </c>
      <c r="G173" s="43"/>
      <c r="H173" s="43"/>
      <c r="I173" s="215"/>
      <c r="J173" s="43"/>
      <c r="K173" s="43"/>
      <c r="L173" s="47"/>
      <c r="M173" s="216"/>
      <c r="N173" s="217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140</v>
      </c>
      <c r="AU173" s="20" t="s">
        <v>79</v>
      </c>
    </row>
    <row r="174" s="2" customFormat="1" ht="16.5" customHeight="1">
      <c r="A174" s="41"/>
      <c r="B174" s="42"/>
      <c r="C174" s="200" t="s">
        <v>250</v>
      </c>
      <c r="D174" s="200" t="s">
        <v>133</v>
      </c>
      <c r="E174" s="201" t="s">
        <v>251</v>
      </c>
      <c r="F174" s="202" t="s">
        <v>252</v>
      </c>
      <c r="G174" s="203" t="s">
        <v>147</v>
      </c>
      <c r="H174" s="204">
        <v>5.7729999999999997</v>
      </c>
      <c r="I174" s="205"/>
      <c r="J174" s="206">
        <f>ROUND(I174*H174,2)</f>
        <v>0</v>
      </c>
      <c r="K174" s="202" t="s">
        <v>137</v>
      </c>
      <c r="L174" s="47"/>
      <c r="M174" s="207" t="s">
        <v>19</v>
      </c>
      <c r="N174" s="208" t="s">
        <v>43</v>
      </c>
      <c r="O174" s="87"/>
      <c r="P174" s="209">
        <f>O174*H174</f>
        <v>0</v>
      </c>
      <c r="Q174" s="209">
        <v>2.5234999999999999</v>
      </c>
      <c r="R174" s="209">
        <f>Q174*H174</f>
        <v>14.568165499999999</v>
      </c>
      <c r="S174" s="209">
        <v>0</v>
      </c>
      <c r="T174" s="210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1" t="s">
        <v>138</v>
      </c>
      <c r="AT174" s="211" t="s">
        <v>133</v>
      </c>
      <c r="AU174" s="211" t="s">
        <v>79</v>
      </c>
      <c r="AY174" s="20" t="s">
        <v>131</v>
      </c>
      <c r="BE174" s="212">
        <f>IF(N174="základní",J174,0)</f>
        <v>0</v>
      </c>
      <c r="BF174" s="212">
        <f>IF(N174="snížená",J174,0)</f>
        <v>0</v>
      </c>
      <c r="BG174" s="212">
        <f>IF(N174="zákl. přenesená",J174,0)</f>
        <v>0</v>
      </c>
      <c r="BH174" s="212">
        <f>IF(N174="sníž. přenesená",J174,0)</f>
        <v>0</v>
      </c>
      <c r="BI174" s="212">
        <f>IF(N174="nulová",J174,0)</f>
        <v>0</v>
      </c>
      <c r="BJ174" s="20" t="s">
        <v>77</v>
      </c>
      <c r="BK174" s="212">
        <f>ROUND(I174*H174,2)</f>
        <v>0</v>
      </c>
      <c r="BL174" s="20" t="s">
        <v>138</v>
      </c>
      <c r="BM174" s="211" t="s">
        <v>253</v>
      </c>
    </row>
    <row r="175" s="2" customFormat="1">
      <c r="A175" s="41"/>
      <c r="B175" s="42"/>
      <c r="C175" s="43"/>
      <c r="D175" s="213" t="s">
        <v>140</v>
      </c>
      <c r="E175" s="43"/>
      <c r="F175" s="214" t="s">
        <v>254</v>
      </c>
      <c r="G175" s="43"/>
      <c r="H175" s="43"/>
      <c r="I175" s="215"/>
      <c r="J175" s="43"/>
      <c r="K175" s="43"/>
      <c r="L175" s="47"/>
      <c r="M175" s="216"/>
      <c r="N175" s="217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140</v>
      </c>
      <c r="AU175" s="20" t="s">
        <v>79</v>
      </c>
    </row>
    <row r="176" s="13" customFormat="1">
      <c r="A176" s="13"/>
      <c r="B176" s="218"/>
      <c r="C176" s="219"/>
      <c r="D176" s="220" t="s">
        <v>142</v>
      </c>
      <c r="E176" s="221" t="s">
        <v>19</v>
      </c>
      <c r="F176" s="222" t="s">
        <v>240</v>
      </c>
      <c r="G176" s="219"/>
      <c r="H176" s="221" t="s">
        <v>19</v>
      </c>
      <c r="I176" s="223"/>
      <c r="J176" s="219"/>
      <c r="K176" s="219"/>
      <c r="L176" s="224"/>
      <c r="M176" s="225"/>
      <c r="N176" s="226"/>
      <c r="O176" s="226"/>
      <c r="P176" s="226"/>
      <c r="Q176" s="226"/>
      <c r="R176" s="226"/>
      <c r="S176" s="226"/>
      <c r="T176" s="22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8" t="s">
        <v>142</v>
      </c>
      <c r="AU176" s="228" t="s">
        <v>79</v>
      </c>
      <c r="AV176" s="13" t="s">
        <v>77</v>
      </c>
      <c r="AW176" s="13" t="s">
        <v>33</v>
      </c>
      <c r="AX176" s="13" t="s">
        <v>72</v>
      </c>
      <c r="AY176" s="228" t="s">
        <v>131</v>
      </c>
    </row>
    <row r="177" s="14" customFormat="1">
      <c r="A177" s="14"/>
      <c r="B177" s="229"/>
      <c r="C177" s="230"/>
      <c r="D177" s="220" t="s">
        <v>142</v>
      </c>
      <c r="E177" s="231" t="s">
        <v>19</v>
      </c>
      <c r="F177" s="232" t="s">
        <v>255</v>
      </c>
      <c r="G177" s="230"/>
      <c r="H177" s="233">
        <v>5.8719999999999999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9" t="s">
        <v>142</v>
      </c>
      <c r="AU177" s="239" t="s">
        <v>79</v>
      </c>
      <c r="AV177" s="14" t="s">
        <v>79</v>
      </c>
      <c r="AW177" s="14" t="s">
        <v>33</v>
      </c>
      <c r="AX177" s="14" t="s">
        <v>72</v>
      </c>
      <c r="AY177" s="239" t="s">
        <v>131</v>
      </c>
    </row>
    <row r="178" s="14" customFormat="1">
      <c r="A178" s="14"/>
      <c r="B178" s="229"/>
      <c r="C178" s="230"/>
      <c r="D178" s="220" t="s">
        <v>142</v>
      </c>
      <c r="E178" s="231" t="s">
        <v>19</v>
      </c>
      <c r="F178" s="232" t="s">
        <v>256</v>
      </c>
      <c r="G178" s="230"/>
      <c r="H178" s="233">
        <v>-0.099000000000000005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9" t="s">
        <v>142</v>
      </c>
      <c r="AU178" s="239" t="s">
        <v>79</v>
      </c>
      <c r="AV178" s="14" t="s">
        <v>79</v>
      </c>
      <c r="AW178" s="14" t="s">
        <v>33</v>
      </c>
      <c r="AX178" s="14" t="s">
        <v>72</v>
      </c>
      <c r="AY178" s="239" t="s">
        <v>131</v>
      </c>
    </row>
    <row r="179" s="15" customFormat="1">
      <c r="A179" s="15"/>
      <c r="B179" s="240"/>
      <c r="C179" s="241"/>
      <c r="D179" s="220" t="s">
        <v>142</v>
      </c>
      <c r="E179" s="242" t="s">
        <v>19</v>
      </c>
      <c r="F179" s="243" t="s">
        <v>155</v>
      </c>
      <c r="G179" s="241"/>
      <c r="H179" s="244">
        <v>5.7729999999999997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0" t="s">
        <v>142</v>
      </c>
      <c r="AU179" s="250" t="s">
        <v>79</v>
      </c>
      <c r="AV179" s="15" t="s">
        <v>138</v>
      </c>
      <c r="AW179" s="15" t="s">
        <v>33</v>
      </c>
      <c r="AX179" s="15" t="s">
        <v>77</v>
      </c>
      <c r="AY179" s="250" t="s">
        <v>131</v>
      </c>
    </row>
    <row r="180" s="2" customFormat="1" ht="33" customHeight="1">
      <c r="A180" s="41"/>
      <c r="B180" s="42"/>
      <c r="C180" s="200" t="s">
        <v>257</v>
      </c>
      <c r="D180" s="200" t="s">
        <v>133</v>
      </c>
      <c r="E180" s="201" t="s">
        <v>258</v>
      </c>
      <c r="F180" s="202" t="s">
        <v>259</v>
      </c>
      <c r="G180" s="203" t="s">
        <v>190</v>
      </c>
      <c r="H180" s="204">
        <v>0.70699999999999996</v>
      </c>
      <c r="I180" s="205"/>
      <c r="J180" s="206">
        <f>ROUND(I180*H180,2)</f>
        <v>0</v>
      </c>
      <c r="K180" s="202" t="s">
        <v>19</v>
      </c>
      <c r="L180" s="47"/>
      <c r="M180" s="207" t="s">
        <v>19</v>
      </c>
      <c r="N180" s="208" t="s">
        <v>43</v>
      </c>
      <c r="O180" s="87"/>
      <c r="P180" s="209">
        <f>O180*H180</f>
        <v>0</v>
      </c>
      <c r="Q180" s="209">
        <v>1.0593999999999999</v>
      </c>
      <c r="R180" s="209">
        <f>Q180*H180</f>
        <v>0.74899579999999988</v>
      </c>
      <c r="S180" s="209">
        <v>0</v>
      </c>
      <c r="T180" s="210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1" t="s">
        <v>138</v>
      </c>
      <c r="AT180" s="211" t="s">
        <v>133</v>
      </c>
      <c r="AU180" s="211" t="s">
        <v>79</v>
      </c>
      <c r="AY180" s="20" t="s">
        <v>131</v>
      </c>
      <c r="BE180" s="212">
        <f>IF(N180="základní",J180,0)</f>
        <v>0</v>
      </c>
      <c r="BF180" s="212">
        <f>IF(N180="snížená",J180,0)</f>
        <v>0</v>
      </c>
      <c r="BG180" s="212">
        <f>IF(N180="zákl. přenesená",J180,0)</f>
        <v>0</v>
      </c>
      <c r="BH180" s="212">
        <f>IF(N180="sníž. přenesená",J180,0)</f>
        <v>0</v>
      </c>
      <c r="BI180" s="212">
        <f>IF(N180="nulová",J180,0)</f>
        <v>0</v>
      </c>
      <c r="BJ180" s="20" t="s">
        <v>77</v>
      </c>
      <c r="BK180" s="212">
        <f>ROUND(I180*H180,2)</f>
        <v>0</v>
      </c>
      <c r="BL180" s="20" t="s">
        <v>138</v>
      </c>
      <c r="BM180" s="211" t="s">
        <v>260</v>
      </c>
    </row>
    <row r="181" s="13" customFormat="1">
      <c r="A181" s="13"/>
      <c r="B181" s="218"/>
      <c r="C181" s="219"/>
      <c r="D181" s="220" t="s">
        <v>142</v>
      </c>
      <c r="E181" s="221" t="s">
        <v>19</v>
      </c>
      <c r="F181" s="222" t="s">
        <v>261</v>
      </c>
      <c r="G181" s="219"/>
      <c r="H181" s="221" t="s">
        <v>19</v>
      </c>
      <c r="I181" s="223"/>
      <c r="J181" s="219"/>
      <c r="K181" s="219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142</v>
      </c>
      <c r="AU181" s="228" t="s">
        <v>79</v>
      </c>
      <c r="AV181" s="13" t="s">
        <v>77</v>
      </c>
      <c r="AW181" s="13" t="s">
        <v>33</v>
      </c>
      <c r="AX181" s="13" t="s">
        <v>72</v>
      </c>
      <c r="AY181" s="228" t="s">
        <v>131</v>
      </c>
    </row>
    <row r="182" s="14" customFormat="1">
      <c r="A182" s="14"/>
      <c r="B182" s="229"/>
      <c r="C182" s="230"/>
      <c r="D182" s="220" t="s">
        <v>142</v>
      </c>
      <c r="E182" s="231" t="s">
        <v>19</v>
      </c>
      <c r="F182" s="232" t="s">
        <v>262</v>
      </c>
      <c r="G182" s="230"/>
      <c r="H182" s="233">
        <v>0.70699999999999996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9" t="s">
        <v>142</v>
      </c>
      <c r="AU182" s="239" t="s">
        <v>79</v>
      </c>
      <c r="AV182" s="14" t="s">
        <v>79</v>
      </c>
      <c r="AW182" s="14" t="s">
        <v>33</v>
      </c>
      <c r="AX182" s="14" t="s">
        <v>77</v>
      </c>
      <c r="AY182" s="239" t="s">
        <v>131</v>
      </c>
    </row>
    <row r="183" s="12" customFormat="1" ht="22.8" customHeight="1">
      <c r="A183" s="12"/>
      <c r="B183" s="184"/>
      <c r="C183" s="185"/>
      <c r="D183" s="186" t="s">
        <v>71</v>
      </c>
      <c r="E183" s="198" t="s">
        <v>156</v>
      </c>
      <c r="F183" s="198" t="s">
        <v>263</v>
      </c>
      <c r="G183" s="185"/>
      <c r="H183" s="185"/>
      <c r="I183" s="188"/>
      <c r="J183" s="199">
        <f>BK183</f>
        <v>0</v>
      </c>
      <c r="K183" s="185"/>
      <c r="L183" s="190"/>
      <c r="M183" s="191"/>
      <c r="N183" s="192"/>
      <c r="O183" s="192"/>
      <c r="P183" s="193">
        <f>SUM(P184:P226)</f>
        <v>0</v>
      </c>
      <c r="Q183" s="192"/>
      <c r="R183" s="193">
        <f>SUM(R184:R226)</f>
        <v>89.128028819999983</v>
      </c>
      <c r="S183" s="192"/>
      <c r="T183" s="194">
        <f>SUM(T184:T226)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95" t="s">
        <v>77</v>
      </c>
      <c r="AT183" s="196" t="s">
        <v>71</v>
      </c>
      <c r="AU183" s="196" t="s">
        <v>77</v>
      </c>
      <c r="AY183" s="195" t="s">
        <v>131</v>
      </c>
      <c r="BK183" s="197">
        <f>SUM(BK184:BK226)</f>
        <v>0</v>
      </c>
    </row>
    <row r="184" s="2" customFormat="1" ht="16.5" customHeight="1">
      <c r="A184" s="41"/>
      <c r="B184" s="42"/>
      <c r="C184" s="200" t="s">
        <v>7</v>
      </c>
      <c r="D184" s="200" t="s">
        <v>133</v>
      </c>
      <c r="E184" s="201" t="s">
        <v>264</v>
      </c>
      <c r="F184" s="202" t="s">
        <v>265</v>
      </c>
      <c r="G184" s="203" t="s">
        <v>136</v>
      </c>
      <c r="H184" s="204">
        <v>193.11000000000001</v>
      </c>
      <c r="I184" s="205"/>
      <c r="J184" s="206">
        <f>ROUND(I184*H184,2)</f>
        <v>0</v>
      </c>
      <c r="K184" s="202" t="s">
        <v>137</v>
      </c>
      <c r="L184" s="47"/>
      <c r="M184" s="207" t="s">
        <v>19</v>
      </c>
      <c r="N184" s="208" t="s">
        <v>43</v>
      </c>
      <c r="O184" s="87"/>
      <c r="P184" s="209">
        <f>O184*H184</f>
        <v>0</v>
      </c>
      <c r="Q184" s="209">
        <v>0.0027499999999999998</v>
      </c>
      <c r="R184" s="209">
        <f>Q184*H184</f>
        <v>0.53105250000000004</v>
      </c>
      <c r="S184" s="209">
        <v>0</v>
      </c>
      <c r="T184" s="210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1" t="s">
        <v>138</v>
      </c>
      <c r="AT184" s="211" t="s">
        <v>133</v>
      </c>
      <c r="AU184" s="211" t="s">
        <v>79</v>
      </c>
      <c r="AY184" s="20" t="s">
        <v>131</v>
      </c>
      <c r="BE184" s="212">
        <f>IF(N184="základní",J184,0)</f>
        <v>0</v>
      </c>
      <c r="BF184" s="212">
        <f>IF(N184="snížená",J184,0)</f>
        <v>0</v>
      </c>
      <c r="BG184" s="212">
        <f>IF(N184="zákl. přenesená",J184,0)</f>
        <v>0</v>
      </c>
      <c r="BH184" s="212">
        <f>IF(N184="sníž. přenesená",J184,0)</f>
        <v>0</v>
      </c>
      <c r="BI184" s="212">
        <f>IF(N184="nulová",J184,0)</f>
        <v>0</v>
      </c>
      <c r="BJ184" s="20" t="s">
        <v>77</v>
      </c>
      <c r="BK184" s="212">
        <f>ROUND(I184*H184,2)</f>
        <v>0</v>
      </c>
      <c r="BL184" s="20" t="s">
        <v>138</v>
      </c>
      <c r="BM184" s="211" t="s">
        <v>266</v>
      </c>
    </row>
    <row r="185" s="2" customFormat="1">
      <c r="A185" s="41"/>
      <c r="B185" s="42"/>
      <c r="C185" s="43"/>
      <c r="D185" s="213" t="s">
        <v>140</v>
      </c>
      <c r="E185" s="43"/>
      <c r="F185" s="214" t="s">
        <v>267</v>
      </c>
      <c r="G185" s="43"/>
      <c r="H185" s="43"/>
      <c r="I185" s="215"/>
      <c r="J185" s="43"/>
      <c r="K185" s="43"/>
      <c r="L185" s="47"/>
      <c r="M185" s="216"/>
      <c r="N185" s="217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140</v>
      </c>
      <c r="AU185" s="20" t="s">
        <v>79</v>
      </c>
    </row>
    <row r="186" s="13" customFormat="1">
      <c r="A186" s="13"/>
      <c r="B186" s="218"/>
      <c r="C186" s="219"/>
      <c r="D186" s="220" t="s">
        <v>142</v>
      </c>
      <c r="E186" s="221" t="s">
        <v>19</v>
      </c>
      <c r="F186" s="222" t="s">
        <v>268</v>
      </c>
      <c r="G186" s="219"/>
      <c r="H186" s="221" t="s">
        <v>19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8" t="s">
        <v>142</v>
      </c>
      <c r="AU186" s="228" t="s">
        <v>79</v>
      </c>
      <c r="AV186" s="13" t="s">
        <v>77</v>
      </c>
      <c r="AW186" s="13" t="s">
        <v>33</v>
      </c>
      <c r="AX186" s="13" t="s">
        <v>72</v>
      </c>
      <c r="AY186" s="228" t="s">
        <v>131</v>
      </c>
    </row>
    <row r="187" s="14" customFormat="1">
      <c r="A187" s="14"/>
      <c r="B187" s="229"/>
      <c r="C187" s="230"/>
      <c r="D187" s="220" t="s">
        <v>142</v>
      </c>
      <c r="E187" s="231" t="s">
        <v>19</v>
      </c>
      <c r="F187" s="232" t="s">
        <v>269</v>
      </c>
      <c r="G187" s="230"/>
      <c r="H187" s="233">
        <v>194.18000000000001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9" t="s">
        <v>142</v>
      </c>
      <c r="AU187" s="239" t="s">
        <v>79</v>
      </c>
      <c r="AV187" s="14" t="s">
        <v>79</v>
      </c>
      <c r="AW187" s="14" t="s">
        <v>33</v>
      </c>
      <c r="AX187" s="14" t="s">
        <v>72</v>
      </c>
      <c r="AY187" s="239" t="s">
        <v>131</v>
      </c>
    </row>
    <row r="188" s="14" customFormat="1">
      <c r="A188" s="14"/>
      <c r="B188" s="229"/>
      <c r="C188" s="230"/>
      <c r="D188" s="220" t="s">
        <v>142</v>
      </c>
      <c r="E188" s="231" t="s">
        <v>19</v>
      </c>
      <c r="F188" s="232" t="s">
        <v>270</v>
      </c>
      <c r="G188" s="230"/>
      <c r="H188" s="233">
        <v>3.847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9" t="s">
        <v>142</v>
      </c>
      <c r="AU188" s="239" t="s">
        <v>79</v>
      </c>
      <c r="AV188" s="14" t="s">
        <v>79</v>
      </c>
      <c r="AW188" s="14" t="s">
        <v>33</v>
      </c>
      <c r="AX188" s="14" t="s">
        <v>72</v>
      </c>
      <c r="AY188" s="239" t="s">
        <v>131</v>
      </c>
    </row>
    <row r="189" s="14" customFormat="1">
      <c r="A189" s="14"/>
      <c r="B189" s="229"/>
      <c r="C189" s="230"/>
      <c r="D189" s="220" t="s">
        <v>142</v>
      </c>
      <c r="E189" s="231" t="s">
        <v>19</v>
      </c>
      <c r="F189" s="232" t="s">
        <v>271</v>
      </c>
      <c r="G189" s="230"/>
      <c r="H189" s="233">
        <v>3.8820000000000001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9" t="s">
        <v>142</v>
      </c>
      <c r="AU189" s="239" t="s">
        <v>79</v>
      </c>
      <c r="AV189" s="14" t="s">
        <v>79</v>
      </c>
      <c r="AW189" s="14" t="s">
        <v>33</v>
      </c>
      <c r="AX189" s="14" t="s">
        <v>72</v>
      </c>
      <c r="AY189" s="239" t="s">
        <v>131</v>
      </c>
    </row>
    <row r="190" s="14" customFormat="1">
      <c r="A190" s="14"/>
      <c r="B190" s="229"/>
      <c r="C190" s="230"/>
      <c r="D190" s="220" t="s">
        <v>142</v>
      </c>
      <c r="E190" s="231" t="s">
        <v>19</v>
      </c>
      <c r="F190" s="232" t="s">
        <v>272</v>
      </c>
      <c r="G190" s="230"/>
      <c r="H190" s="233">
        <v>3.859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9" t="s">
        <v>142</v>
      </c>
      <c r="AU190" s="239" t="s">
        <v>79</v>
      </c>
      <c r="AV190" s="14" t="s">
        <v>79</v>
      </c>
      <c r="AW190" s="14" t="s">
        <v>33</v>
      </c>
      <c r="AX190" s="14" t="s">
        <v>72</v>
      </c>
      <c r="AY190" s="239" t="s">
        <v>131</v>
      </c>
    </row>
    <row r="191" s="14" customFormat="1">
      <c r="A191" s="14"/>
      <c r="B191" s="229"/>
      <c r="C191" s="230"/>
      <c r="D191" s="220" t="s">
        <v>142</v>
      </c>
      <c r="E191" s="231" t="s">
        <v>19</v>
      </c>
      <c r="F191" s="232" t="s">
        <v>273</v>
      </c>
      <c r="G191" s="230"/>
      <c r="H191" s="233">
        <v>-4.5780000000000003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9" t="s">
        <v>142</v>
      </c>
      <c r="AU191" s="239" t="s">
        <v>79</v>
      </c>
      <c r="AV191" s="14" t="s">
        <v>79</v>
      </c>
      <c r="AW191" s="14" t="s">
        <v>33</v>
      </c>
      <c r="AX191" s="14" t="s">
        <v>72</v>
      </c>
      <c r="AY191" s="239" t="s">
        <v>131</v>
      </c>
    </row>
    <row r="192" s="14" customFormat="1">
      <c r="A192" s="14"/>
      <c r="B192" s="229"/>
      <c r="C192" s="230"/>
      <c r="D192" s="220" t="s">
        <v>142</v>
      </c>
      <c r="E192" s="231" t="s">
        <v>19</v>
      </c>
      <c r="F192" s="232" t="s">
        <v>274</v>
      </c>
      <c r="G192" s="230"/>
      <c r="H192" s="233">
        <v>1.518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9" t="s">
        <v>142</v>
      </c>
      <c r="AU192" s="239" t="s">
        <v>79</v>
      </c>
      <c r="AV192" s="14" t="s">
        <v>79</v>
      </c>
      <c r="AW192" s="14" t="s">
        <v>33</v>
      </c>
      <c r="AX192" s="14" t="s">
        <v>72</v>
      </c>
      <c r="AY192" s="239" t="s">
        <v>131</v>
      </c>
    </row>
    <row r="193" s="14" customFormat="1">
      <c r="A193" s="14"/>
      <c r="B193" s="229"/>
      <c r="C193" s="230"/>
      <c r="D193" s="220" t="s">
        <v>142</v>
      </c>
      <c r="E193" s="231" t="s">
        <v>19</v>
      </c>
      <c r="F193" s="232" t="s">
        <v>275</v>
      </c>
      <c r="G193" s="230"/>
      <c r="H193" s="233">
        <v>-15.718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39" t="s">
        <v>142</v>
      </c>
      <c r="AU193" s="239" t="s">
        <v>79</v>
      </c>
      <c r="AV193" s="14" t="s">
        <v>79</v>
      </c>
      <c r="AW193" s="14" t="s">
        <v>33</v>
      </c>
      <c r="AX193" s="14" t="s">
        <v>72</v>
      </c>
      <c r="AY193" s="239" t="s">
        <v>131</v>
      </c>
    </row>
    <row r="194" s="14" customFormat="1">
      <c r="A194" s="14"/>
      <c r="B194" s="229"/>
      <c r="C194" s="230"/>
      <c r="D194" s="220" t="s">
        <v>142</v>
      </c>
      <c r="E194" s="231" t="s">
        <v>19</v>
      </c>
      <c r="F194" s="232" t="s">
        <v>276</v>
      </c>
      <c r="G194" s="230"/>
      <c r="H194" s="233">
        <v>6.1200000000000001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9" t="s">
        <v>142</v>
      </c>
      <c r="AU194" s="239" t="s">
        <v>79</v>
      </c>
      <c r="AV194" s="14" t="s">
        <v>79</v>
      </c>
      <c r="AW194" s="14" t="s">
        <v>33</v>
      </c>
      <c r="AX194" s="14" t="s">
        <v>72</v>
      </c>
      <c r="AY194" s="239" t="s">
        <v>131</v>
      </c>
    </row>
    <row r="195" s="15" customFormat="1">
      <c r="A195" s="15"/>
      <c r="B195" s="240"/>
      <c r="C195" s="241"/>
      <c r="D195" s="220" t="s">
        <v>142</v>
      </c>
      <c r="E195" s="242" t="s">
        <v>19</v>
      </c>
      <c r="F195" s="243" t="s">
        <v>155</v>
      </c>
      <c r="G195" s="241"/>
      <c r="H195" s="244">
        <v>193.11000000000004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0" t="s">
        <v>142</v>
      </c>
      <c r="AU195" s="250" t="s">
        <v>79</v>
      </c>
      <c r="AV195" s="15" t="s">
        <v>138</v>
      </c>
      <c r="AW195" s="15" t="s">
        <v>33</v>
      </c>
      <c r="AX195" s="15" t="s">
        <v>77</v>
      </c>
      <c r="AY195" s="250" t="s">
        <v>131</v>
      </c>
    </row>
    <row r="196" s="2" customFormat="1" ht="16.5" customHeight="1">
      <c r="A196" s="41"/>
      <c r="B196" s="42"/>
      <c r="C196" s="200" t="s">
        <v>277</v>
      </c>
      <c r="D196" s="200" t="s">
        <v>133</v>
      </c>
      <c r="E196" s="201" t="s">
        <v>278</v>
      </c>
      <c r="F196" s="202" t="s">
        <v>279</v>
      </c>
      <c r="G196" s="203" t="s">
        <v>136</v>
      </c>
      <c r="H196" s="204">
        <v>193.11000000000001</v>
      </c>
      <c r="I196" s="205"/>
      <c r="J196" s="206">
        <f>ROUND(I196*H196,2)</f>
        <v>0</v>
      </c>
      <c r="K196" s="202" t="s">
        <v>137</v>
      </c>
      <c r="L196" s="47"/>
      <c r="M196" s="207" t="s">
        <v>19</v>
      </c>
      <c r="N196" s="208" t="s">
        <v>43</v>
      </c>
      <c r="O196" s="87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1" t="s">
        <v>138</v>
      </c>
      <c r="AT196" s="211" t="s">
        <v>133</v>
      </c>
      <c r="AU196" s="211" t="s">
        <v>79</v>
      </c>
      <c r="AY196" s="20" t="s">
        <v>131</v>
      </c>
      <c r="BE196" s="212">
        <f>IF(N196="základní",J196,0)</f>
        <v>0</v>
      </c>
      <c r="BF196" s="212">
        <f>IF(N196="snížená",J196,0)</f>
        <v>0</v>
      </c>
      <c r="BG196" s="212">
        <f>IF(N196="zákl. přenesená",J196,0)</f>
        <v>0</v>
      </c>
      <c r="BH196" s="212">
        <f>IF(N196="sníž. přenesená",J196,0)</f>
        <v>0</v>
      </c>
      <c r="BI196" s="212">
        <f>IF(N196="nulová",J196,0)</f>
        <v>0</v>
      </c>
      <c r="BJ196" s="20" t="s">
        <v>77</v>
      </c>
      <c r="BK196" s="212">
        <f>ROUND(I196*H196,2)</f>
        <v>0</v>
      </c>
      <c r="BL196" s="20" t="s">
        <v>138</v>
      </c>
      <c r="BM196" s="211" t="s">
        <v>280</v>
      </c>
    </row>
    <row r="197" s="2" customFormat="1">
      <c r="A197" s="41"/>
      <c r="B197" s="42"/>
      <c r="C197" s="43"/>
      <c r="D197" s="213" t="s">
        <v>140</v>
      </c>
      <c r="E197" s="43"/>
      <c r="F197" s="214" t="s">
        <v>281</v>
      </c>
      <c r="G197" s="43"/>
      <c r="H197" s="43"/>
      <c r="I197" s="215"/>
      <c r="J197" s="43"/>
      <c r="K197" s="43"/>
      <c r="L197" s="47"/>
      <c r="M197" s="216"/>
      <c r="N197" s="217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140</v>
      </c>
      <c r="AU197" s="20" t="s">
        <v>79</v>
      </c>
    </row>
    <row r="198" s="2" customFormat="1" ht="16.5" customHeight="1">
      <c r="A198" s="41"/>
      <c r="B198" s="42"/>
      <c r="C198" s="200" t="s">
        <v>282</v>
      </c>
      <c r="D198" s="200" t="s">
        <v>133</v>
      </c>
      <c r="E198" s="201" t="s">
        <v>283</v>
      </c>
      <c r="F198" s="202" t="s">
        <v>284</v>
      </c>
      <c r="G198" s="203" t="s">
        <v>285</v>
      </c>
      <c r="H198" s="204">
        <v>2</v>
      </c>
      <c r="I198" s="205"/>
      <c r="J198" s="206">
        <f>ROUND(I198*H198,2)</f>
        <v>0</v>
      </c>
      <c r="K198" s="202" t="s">
        <v>19</v>
      </c>
      <c r="L198" s="47"/>
      <c r="M198" s="207" t="s">
        <v>19</v>
      </c>
      <c r="N198" s="208" t="s">
        <v>43</v>
      </c>
      <c r="O198" s="87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1" t="s">
        <v>138</v>
      </c>
      <c r="AT198" s="211" t="s">
        <v>133</v>
      </c>
      <c r="AU198" s="211" t="s">
        <v>79</v>
      </c>
      <c r="AY198" s="20" t="s">
        <v>131</v>
      </c>
      <c r="BE198" s="212">
        <f>IF(N198="základní",J198,0)</f>
        <v>0</v>
      </c>
      <c r="BF198" s="212">
        <f>IF(N198="snížená",J198,0)</f>
        <v>0</v>
      </c>
      <c r="BG198" s="212">
        <f>IF(N198="zákl. přenesená",J198,0)</f>
        <v>0</v>
      </c>
      <c r="BH198" s="212">
        <f>IF(N198="sníž. přenesená",J198,0)</f>
        <v>0</v>
      </c>
      <c r="BI198" s="212">
        <f>IF(N198="nulová",J198,0)</f>
        <v>0</v>
      </c>
      <c r="BJ198" s="20" t="s">
        <v>77</v>
      </c>
      <c r="BK198" s="212">
        <f>ROUND(I198*H198,2)</f>
        <v>0</v>
      </c>
      <c r="BL198" s="20" t="s">
        <v>138</v>
      </c>
      <c r="BM198" s="211" t="s">
        <v>286</v>
      </c>
    </row>
    <row r="199" s="2" customFormat="1" ht="24.15" customHeight="1">
      <c r="A199" s="41"/>
      <c r="B199" s="42"/>
      <c r="C199" s="200" t="s">
        <v>144</v>
      </c>
      <c r="D199" s="200" t="s">
        <v>133</v>
      </c>
      <c r="E199" s="201" t="s">
        <v>287</v>
      </c>
      <c r="F199" s="202" t="s">
        <v>288</v>
      </c>
      <c r="G199" s="203" t="s">
        <v>190</v>
      </c>
      <c r="H199" s="204">
        <v>4.1310000000000002</v>
      </c>
      <c r="I199" s="205"/>
      <c r="J199" s="206">
        <f>ROUND(I199*H199,2)</f>
        <v>0</v>
      </c>
      <c r="K199" s="202" t="s">
        <v>19</v>
      </c>
      <c r="L199" s="47"/>
      <c r="M199" s="207" t="s">
        <v>19</v>
      </c>
      <c r="N199" s="208" t="s">
        <v>43</v>
      </c>
      <c r="O199" s="87"/>
      <c r="P199" s="209">
        <f>O199*H199</f>
        <v>0</v>
      </c>
      <c r="Q199" s="209">
        <v>1.0463199999999999</v>
      </c>
      <c r="R199" s="209">
        <f>Q199*H199</f>
        <v>4.3223479199999995</v>
      </c>
      <c r="S199" s="209">
        <v>0</v>
      </c>
      <c r="T199" s="210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1" t="s">
        <v>138</v>
      </c>
      <c r="AT199" s="211" t="s">
        <v>133</v>
      </c>
      <c r="AU199" s="211" t="s">
        <v>79</v>
      </c>
      <c r="AY199" s="20" t="s">
        <v>131</v>
      </c>
      <c r="BE199" s="212">
        <f>IF(N199="základní",J199,0)</f>
        <v>0</v>
      </c>
      <c r="BF199" s="212">
        <f>IF(N199="snížená",J199,0)</f>
        <v>0</v>
      </c>
      <c r="BG199" s="212">
        <f>IF(N199="zákl. přenesená",J199,0)</f>
        <v>0</v>
      </c>
      <c r="BH199" s="212">
        <f>IF(N199="sníž. přenesená",J199,0)</f>
        <v>0</v>
      </c>
      <c r="BI199" s="212">
        <f>IF(N199="nulová",J199,0)</f>
        <v>0</v>
      </c>
      <c r="BJ199" s="20" t="s">
        <v>77</v>
      </c>
      <c r="BK199" s="212">
        <f>ROUND(I199*H199,2)</f>
        <v>0</v>
      </c>
      <c r="BL199" s="20" t="s">
        <v>138</v>
      </c>
      <c r="BM199" s="211" t="s">
        <v>289</v>
      </c>
    </row>
    <row r="200" s="13" customFormat="1">
      <c r="A200" s="13"/>
      <c r="B200" s="218"/>
      <c r="C200" s="219"/>
      <c r="D200" s="220" t="s">
        <v>142</v>
      </c>
      <c r="E200" s="221" t="s">
        <v>19</v>
      </c>
      <c r="F200" s="222" t="s">
        <v>290</v>
      </c>
      <c r="G200" s="219"/>
      <c r="H200" s="221" t="s">
        <v>19</v>
      </c>
      <c r="I200" s="223"/>
      <c r="J200" s="219"/>
      <c r="K200" s="219"/>
      <c r="L200" s="224"/>
      <c r="M200" s="225"/>
      <c r="N200" s="226"/>
      <c r="O200" s="226"/>
      <c r="P200" s="226"/>
      <c r="Q200" s="226"/>
      <c r="R200" s="226"/>
      <c r="S200" s="226"/>
      <c r="T200" s="22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8" t="s">
        <v>142</v>
      </c>
      <c r="AU200" s="228" t="s">
        <v>79</v>
      </c>
      <c r="AV200" s="13" t="s">
        <v>77</v>
      </c>
      <c r="AW200" s="13" t="s">
        <v>33</v>
      </c>
      <c r="AX200" s="13" t="s">
        <v>72</v>
      </c>
      <c r="AY200" s="228" t="s">
        <v>131</v>
      </c>
    </row>
    <row r="201" s="14" customFormat="1">
      <c r="A201" s="14"/>
      <c r="B201" s="229"/>
      <c r="C201" s="230"/>
      <c r="D201" s="220" t="s">
        <v>142</v>
      </c>
      <c r="E201" s="231" t="s">
        <v>19</v>
      </c>
      <c r="F201" s="232" t="s">
        <v>291</v>
      </c>
      <c r="G201" s="230"/>
      <c r="H201" s="233">
        <v>4.1310000000000002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9" t="s">
        <v>142</v>
      </c>
      <c r="AU201" s="239" t="s">
        <v>79</v>
      </c>
      <c r="AV201" s="14" t="s">
        <v>79</v>
      </c>
      <c r="AW201" s="14" t="s">
        <v>33</v>
      </c>
      <c r="AX201" s="14" t="s">
        <v>77</v>
      </c>
      <c r="AY201" s="239" t="s">
        <v>131</v>
      </c>
    </row>
    <row r="202" s="2" customFormat="1" ht="16.5" customHeight="1">
      <c r="A202" s="41"/>
      <c r="B202" s="42"/>
      <c r="C202" s="200" t="s">
        <v>292</v>
      </c>
      <c r="D202" s="200" t="s">
        <v>133</v>
      </c>
      <c r="E202" s="201" t="s">
        <v>293</v>
      </c>
      <c r="F202" s="202" t="s">
        <v>294</v>
      </c>
      <c r="G202" s="203" t="s">
        <v>147</v>
      </c>
      <c r="H202" s="204">
        <v>33.515999999999998</v>
      </c>
      <c r="I202" s="205"/>
      <c r="J202" s="206">
        <f>ROUND(I202*H202,2)</f>
        <v>0</v>
      </c>
      <c r="K202" s="202" t="s">
        <v>137</v>
      </c>
      <c r="L202" s="47"/>
      <c r="M202" s="207" t="s">
        <v>19</v>
      </c>
      <c r="N202" s="208" t="s">
        <v>43</v>
      </c>
      <c r="O202" s="87"/>
      <c r="P202" s="209">
        <f>O202*H202</f>
        <v>0</v>
      </c>
      <c r="Q202" s="209">
        <v>2.5018799999999999</v>
      </c>
      <c r="R202" s="209">
        <f>Q202*H202</f>
        <v>83.85301007999999</v>
      </c>
      <c r="S202" s="209">
        <v>0</v>
      </c>
      <c r="T202" s="210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1" t="s">
        <v>138</v>
      </c>
      <c r="AT202" s="211" t="s">
        <v>133</v>
      </c>
      <c r="AU202" s="211" t="s">
        <v>79</v>
      </c>
      <c r="AY202" s="20" t="s">
        <v>131</v>
      </c>
      <c r="BE202" s="212">
        <f>IF(N202="základní",J202,0)</f>
        <v>0</v>
      </c>
      <c r="BF202" s="212">
        <f>IF(N202="snížená",J202,0)</f>
        <v>0</v>
      </c>
      <c r="BG202" s="212">
        <f>IF(N202="zákl. přenesená",J202,0)</f>
        <v>0</v>
      </c>
      <c r="BH202" s="212">
        <f>IF(N202="sníž. přenesená",J202,0)</f>
        <v>0</v>
      </c>
      <c r="BI202" s="212">
        <f>IF(N202="nulová",J202,0)</f>
        <v>0</v>
      </c>
      <c r="BJ202" s="20" t="s">
        <v>77</v>
      </c>
      <c r="BK202" s="212">
        <f>ROUND(I202*H202,2)</f>
        <v>0</v>
      </c>
      <c r="BL202" s="20" t="s">
        <v>138</v>
      </c>
      <c r="BM202" s="211" t="s">
        <v>295</v>
      </c>
    </row>
    <row r="203" s="2" customFormat="1">
      <c r="A203" s="41"/>
      <c r="B203" s="42"/>
      <c r="C203" s="43"/>
      <c r="D203" s="213" t="s">
        <v>140</v>
      </c>
      <c r="E203" s="43"/>
      <c r="F203" s="214" t="s">
        <v>296</v>
      </c>
      <c r="G203" s="43"/>
      <c r="H203" s="43"/>
      <c r="I203" s="215"/>
      <c r="J203" s="43"/>
      <c r="K203" s="43"/>
      <c r="L203" s="47"/>
      <c r="M203" s="216"/>
      <c r="N203" s="217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140</v>
      </c>
      <c r="AU203" s="20" t="s">
        <v>79</v>
      </c>
    </row>
    <row r="204" s="13" customFormat="1">
      <c r="A204" s="13"/>
      <c r="B204" s="218"/>
      <c r="C204" s="219"/>
      <c r="D204" s="220" t="s">
        <v>142</v>
      </c>
      <c r="E204" s="221" t="s">
        <v>19</v>
      </c>
      <c r="F204" s="222" t="s">
        <v>268</v>
      </c>
      <c r="G204" s="219"/>
      <c r="H204" s="221" t="s">
        <v>19</v>
      </c>
      <c r="I204" s="223"/>
      <c r="J204" s="219"/>
      <c r="K204" s="219"/>
      <c r="L204" s="224"/>
      <c r="M204" s="225"/>
      <c r="N204" s="226"/>
      <c r="O204" s="226"/>
      <c r="P204" s="226"/>
      <c r="Q204" s="226"/>
      <c r="R204" s="226"/>
      <c r="S204" s="226"/>
      <c r="T204" s="22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8" t="s">
        <v>142</v>
      </c>
      <c r="AU204" s="228" t="s">
        <v>79</v>
      </c>
      <c r="AV204" s="13" t="s">
        <v>77</v>
      </c>
      <c r="AW204" s="13" t="s">
        <v>33</v>
      </c>
      <c r="AX204" s="13" t="s">
        <v>72</v>
      </c>
      <c r="AY204" s="228" t="s">
        <v>131</v>
      </c>
    </row>
    <row r="205" s="14" customFormat="1">
      <c r="A205" s="14"/>
      <c r="B205" s="229"/>
      <c r="C205" s="230"/>
      <c r="D205" s="220" t="s">
        <v>142</v>
      </c>
      <c r="E205" s="231" t="s">
        <v>19</v>
      </c>
      <c r="F205" s="232" t="s">
        <v>297</v>
      </c>
      <c r="G205" s="230"/>
      <c r="H205" s="233">
        <v>33.515999999999998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9" t="s">
        <v>142</v>
      </c>
      <c r="AU205" s="239" t="s">
        <v>79</v>
      </c>
      <c r="AV205" s="14" t="s">
        <v>79</v>
      </c>
      <c r="AW205" s="14" t="s">
        <v>33</v>
      </c>
      <c r="AX205" s="14" t="s">
        <v>77</v>
      </c>
      <c r="AY205" s="239" t="s">
        <v>131</v>
      </c>
    </row>
    <row r="206" s="2" customFormat="1" ht="24.15" customHeight="1">
      <c r="A206" s="41"/>
      <c r="B206" s="42"/>
      <c r="C206" s="200" t="s">
        <v>298</v>
      </c>
      <c r="D206" s="200" t="s">
        <v>133</v>
      </c>
      <c r="E206" s="201" t="s">
        <v>299</v>
      </c>
      <c r="F206" s="202" t="s">
        <v>300</v>
      </c>
      <c r="G206" s="203" t="s">
        <v>147</v>
      </c>
      <c r="H206" s="204">
        <v>0.092999999999999999</v>
      </c>
      <c r="I206" s="205"/>
      <c r="J206" s="206">
        <f>ROUND(I206*H206,2)</f>
        <v>0</v>
      </c>
      <c r="K206" s="202" t="s">
        <v>137</v>
      </c>
      <c r="L206" s="47"/>
      <c r="M206" s="207" t="s">
        <v>19</v>
      </c>
      <c r="N206" s="208" t="s">
        <v>43</v>
      </c>
      <c r="O206" s="87"/>
      <c r="P206" s="209">
        <f>O206*H206</f>
        <v>0</v>
      </c>
      <c r="Q206" s="209">
        <v>1.8775</v>
      </c>
      <c r="R206" s="209">
        <f>Q206*H206</f>
        <v>0.1746075</v>
      </c>
      <c r="S206" s="209">
        <v>0</v>
      </c>
      <c r="T206" s="210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1" t="s">
        <v>138</v>
      </c>
      <c r="AT206" s="211" t="s">
        <v>133</v>
      </c>
      <c r="AU206" s="211" t="s">
        <v>79</v>
      </c>
      <c r="AY206" s="20" t="s">
        <v>131</v>
      </c>
      <c r="BE206" s="212">
        <f>IF(N206="základní",J206,0)</f>
        <v>0</v>
      </c>
      <c r="BF206" s="212">
        <f>IF(N206="snížená",J206,0)</f>
        <v>0</v>
      </c>
      <c r="BG206" s="212">
        <f>IF(N206="zákl. přenesená",J206,0)</f>
        <v>0</v>
      </c>
      <c r="BH206" s="212">
        <f>IF(N206="sníž. přenesená",J206,0)</f>
        <v>0</v>
      </c>
      <c r="BI206" s="212">
        <f>IF(N206="nulová",J206,0)</f>
        <v>0</v>
      </c>
      <c r="BJ206" s="20" t="s">
        <v>77</v>
      </c>
      <c r="BK206" s="212">
        <f>ROUND(I206*H206,2)</f>
        <v>0</v>
      </c>
      <c r="BL206" s="20" t="s">
        <v>138</v>
      </c>
      <c r="BM206" s="211" t="s">
        <v>301</v>
      </c>
    </row>
    <row r="207" s="2" customFormat="1">
      <c r="A207" s="41"/>
      <c r="B207" s="42"/>
      <c r="C207" s="43"/>
      <c r="D207" s="213" t="s">
        <v>140</v>
      </c>
      <c r="E207" s="43"/>
      <c r="F207" s="214" t="s">
        <v>302</v>
      </c>
      <c r="G207" s="43"/>
      <c r="H207" s="43"/>
      <c r="I207" s="215"/>
      <c r="J207" s="43"/>
      <c r="K207" s="43"/>
      <c r="L207" s="47"/>
      <c r="M207" s="216"/>
      <c r="N207" s="217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140</v>
      </c>
      <c r="AU207" s="20" t="s">
        <v>79</v>
      </c>
    </row>
    <row r="208" s="13" customFormat="1">
      <c r="A208" s="13"/>
      <c r="B208" s="218"/>
      <c r="C208" s="219"/>
      <c r="D208" s="220" t="s">
        <v>142</v>
      </c>
      <c r="E208" s="221" t="s">
        <v>19</v>
      </c>
      <c r="F208" s="222" t="s">
        <v>303</v>
      </c>
      <c r="G208" s="219"/>
      <c r="H208" s="221" t="s">
        <v>19</v>
      </c>
      <c r="I208" s="223"/>
      <c r="J208" s="219"/>
      <c r="K208" s="219"/>
      <c r="L208" s="224"/>
      <c r="M208" s="225"/>
      <c r="N208" s="226"/>
      <c r="O208" s="226"/>
      <c r="P208" s="226"/>
      <c r="Q208" s="226"/>
      <c r="R208" s="226"/>
      <c r="S208" s="226"/>
      <c r="T208" s="22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8" t="s">
        <v>142</v>
      </c>
      <c r="AU208" s="228" t="s">
        <v>79</v>
      </c>
      <c r="AV208" s="13" t="s">
        <v>77</v>
      </c>
      <c r="AW208" s="13" t="s">
        <v>33</v>
      </c>
      <c r="AX208" s="13" t="s">
        <v>72</v>
      </c>
      <c r="AY208" s="228" t="s">
        <v>131</v>
      </c>
    </row>
    <row r="209" s="14" customFormat="1">
      <c r="A209" s="14"/>
      <c r="B209" s="229"/>
      <c r="C209" s="230"/>
      <c r="D209" s="220" t="s">
        <v>142</v>
      </c>
      <c r="E209" s="231" t="s">
        <v>19</v>
      </c>
      <c r="F209" s="232" t="s">
        <v>304</v>
      </c>
      <c r="G209" s="230"/>
      <c r="H209" s="233">
        <v>0.092999999999999999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9" t="s">
        <v>142</v>
      </c>
      <c r="AU209" s="239" t="s">
        <v>79</v>
      </c>
      <c r="AV209" s="14" t="s">
        <v>79</v>
      </c>
      <c r="AW209" s="14" t="s">
        <v>33</v>
      </c>
      <c r="AX209" s="14" t="s">
        <v>77</v>
      </c>
      <c r="AY209" s="239" t="s">
        <v>131</v>
      </c>
    </row>
    <row r="210" s="2" customFormat="1" ht="16.5" customHeight="1">
      <c r="A210" s="41"/>
      <c r="B210" s="42"/>
      <c r="C210" s="200" t="s">
        <v>305</v>
      </c>
      <c r="D210" s="200" t="s">
        <v>133</v>
      </c>
      <c r="E210" s="201" t="s">
        <v>306</v>
      </c>
      <c r="F210" s="202" t="s">
        <v>307</v>
      </c>
      <c r="G210" s="203" t="s">
        <v>308</v>
      </c>
      <c r="H210" s="204">
        <v>0.59999999999999998</v>
      </c>
      <c r="I210" s="205"/>
      <c r="J210" s="206">
        <f>ROUND(I210*H210,2)</f>
        <v>0</v>
      </c>
      <c r="K210" s="202" t="s">
        <v>137</v>
      </c>
      <c r="L210" s="47"/>
      <c r="M210" s="207" t="s">
        <v>19</v>
      </c>
      <c r="N210" s="208" t="s">
        <v>43</v>
      </c>
      <c r="O210" s="87"/>
      <c r="P210" s="209">
        <f>O210*H210</f>
        <v>0</v>
      </c>
      <c r="Q210" s="209">
        <v>0.00012999999999999999</v>
      </c>
      <c r="R210" s="209">
        <f>Q210*H210</f>
        <v>7.7999999999999985E-05</v>
      </c>
      <c r="S210" s="209">
        <v>0</v>
      </c>
      <c r="T210" s="210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1" t="s">
        <v>138</v>
      </c>
      <c r="AT210" s="211" t="s">
        <v>133</v>
      </c>
      <c r="AU210" s="211" t="s">
        <v>79</v>
      </c>
      <c r="AY210" s="20" t="s">
        <v>131</v>
      </c>
      <c r="BE210" s="212">
        <f>IF(N210="základní",J210,0)</f>
        <v>0</v>
      </c>
      <c r="BF210" s="212">
        <f>IF(N210="snížená",J210,0)</f>
        <v>0</v>
      </c>
      <c r="BG210" s="212">
        <f>IF(N210="zákl. přenesená",J210,0)</f>
        <v>0</v>
      </c>
      <c r="BH210" s="212">
        <f>IF(N210="sníž. přenesená",J210,0)</f>
        <v>0</v>
      </c>
      <c r="BI210" s="212">
        <f>IF(N210="nulová",J210,0)</f>
        <v>0</v>
      </c>
      <c r="BJ210" s="20" t="s">
        <v>77</v>
      </c>
      <c r="BK210" s="212">
        <f>ROUND(I210*H210,2)</f>
        <v>0</v>
      </c>
      <c r="BL210" s="20" t="s">
        <v>138</v>
      </c>
      <c r="BM210" s="211" t="s">
        <v>309</v>
      </c>
    </row>
    <row r="211" s="2" customFormat="1">
      <c r="A211" s="41"/>
      <c r="B211" s="42"/>
      <c r="C211" s="43"/>
      <c r="D211" s="213" t="s">
        <v>140</v>
      </c>
      <c r="E211" s="43"/>
      <c r="F211" s="214" t="s">
        <v>310</v>
      </c>
      <c r="G211" s="43"/>
      <c r="H211" s="43"/>
      <c r="I211" s="215"/>
      <c r="J211" s="43"/>
      <c r="K211" s="43"/>
      <c r="L211" s="47"/>
      <c r="M211" s="216"/>
      <c r="N211" s="217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140</v>
      </c>
      <c r="AU211" s="20" t="s">
        <v>79</v>
      </c>
    </row>
    <row r="212" s="13" customFormat="1">
      <c r="A212" s="13"/>
      <c r="B212" s="218"/>
      <c r="C212" s="219"/>
      <c r="D212" s="220" t="s">
        <v>142</v>
      </c>
      <c r="E212" s="221" t="s">
        <v>19</v>
      </c>
      <c r="F212" s="222" t="s">
        <v>311</v>
      </c>
      <c r="G212" s="219"/>
      <c r="H212" s="221" t="s">
        <v>19</v>
      </c>
      <c r="I212" s="223"/>
      <c r="J212" s="219"/>
      <c r="K212" s="219"/>
      <c r="L212" s="224"/>
      <c r="M212" s="225"/>
      <c r="N212" s="226"/>
      <c r="O212" s="226"/>
      <c r="P212" s="226"/>
      <c r="Q212" s="226"/>
      <c r="R212" s="226"/>
      <c r="S212" s="226"/>
      <c r="T212" s="22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8" t="s">
        <v>142</v>
      </c>
      <c r="AU212" s="228" t="s">
        <v>79</v>
      </c>
      <c r="AV212" s="13" t="s">
        <v>77</v>
      </c>
      <c r="AW212" s="13" t="s">
        <v>33</v>
      </c>
      <c r="AX212" s="13" t="s">
        <v>72</v>
      </c>
      <c r="AY212" s="228" t="s">
        <v>131</v>
      </c>
    </row>
    <row r="213" s="14" customFormat="1">
      <c r="A213" s="14"/>
      <c r="B213" s="229"/>
      <c r="C213" s="230"/>
      <c r="D213" s="220" t="s">
        <v>142</v>
      </c>
      <c r="E213" s="231" t="s">
        <v>19</v>
      </c>
      <c r="F213" s="232" t="s">
        <v>312</v>
      </c>
      <c r="G213" s="230"/>
      <c r="H213" s="233">
        <v>0.59999999999999998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39" t="s">
        <v>142</v>
      </c>
      <c r="AU213" s="239" t="s">
        <v>79</v>
      </c>
      <c r="AV213" s="14" t="s">
        <v>79</v>
      </c>
      <c r="AW213" s="14" t="s">
        <v>33</v>
      </c>
      <c r="AX213" s="14" t="s">
        <v>77</v>
      </c>
      <c r="AY213" s="239" t="s">
        <v>131</v>
      </c>
    </row>
    <row r="214" s="2" customFormat="1" ht="16.5" customHeight="1">
      <c r="A214" s="41"/>
      <c r="B214" s="42"/>
      <c r="C214" s="200" t="s">
        <v>313</v>
      </c>
      <c r="D214" s="200" t="s">
        <v>133</v>
      </c>
      <c r="E214" s="201" t="s">
        <v>314</v>
      </c>
      <c r="F214" s="202" t="s">
        <v>315</v>
      </c>
      <c r="G214" s="203" t="s">
        <v>190</v>
      </c>
      <c r="H214" s="204">
        <v>0.042999999999999997</v>
      </c>
      <c r="I214" s="205"/>
      <c r="J214" s="206">
        <f>ROUND(I214*H214,2)</f>
        <v>0</v>
      </c>
      <c r="K214" s="202" t="s">
        <v>137</v>
      </c>
      <c r="L214" s="47"/>
      <c r="M214" s="207" t="s">
        <v>19</v>
      </c>
      <c r="N214" s="208" t="s">
        <v>43</v>
      </c>
      <c r="O214" s="87"/>
      <c r="P214" s="209">
        <f>O214*H214</f>
        <v>0</v>
      </c>
      <c r="Q214" s="209">
        <v>1.0900000000000001</v>
      </c>
      <c r="R214" s="209">
        <f>Q214*H214</f>
        <v>0.046870000000000002</v>
      </c>
      <c r="S214" s="209">
        <v>0</v>
      </c>
      <c r="T214" s="210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1" t="s">
        <v>138</v>
      </c>
      <c r="AT214" s="211" t="s">
        <v>133</v>
      </c>
      <c r="AU214" s="211" t="s">
        <v>79</v>
      </c>
      <c r="AY214" s="20" t="s">
        <v>131</v>
      </c>
      <c r="BE214" s="212">
        <f>IF(N214="základní",J214,0)</f>
        <v>0</v>
      </c>
      <c r="BF214" s="212">
        <f>IF(N214="snížená",J214,0)</f>
        <v>0</v>
      </c>
      <c r="BG214" s="212">
        <f>IF(N214="zákl. přenesená",J214,0)</f>
        <v>0</v>
      </c>
      <c r="BH214" s="212">
        <f>IF(N214="sníž. přenesená",J214,0)</f>
        <v>0</v>
      </c>
      <c r="BI214" s="212">
        <f>IF(N214="nulová",J214,0)</f>
        <v>0</v>
      </c>
      <c r="BJ214" s="20" t="s">
        <v>77</v>
      </c>
      <c r="BK214" s="212">
        <f>ROUND(I214*H214,2)</f>
        <v>0</v>
      </c>
      <c r="BL214" s="20" t="s">
        <v>138</v>
      </c>
      <c r="BM214" s="211" t="s">
        <v>316</v>
      </c>
    </row>
    <row r="215" s="2" customFormat="1">
      <c r="A215" s="41"/>
      <c r="B215" s="42"/>
      <c r="C215" s="43"/>
      <c r="D215" s="213" t="s">
        <v>140</v>
      </c>
      <c r="E215" s="43"/>
      <c r="F215" s="214" t="s">
        <v>317</v>
      </c>
      <c r="G215" s="43"/>
      <c r="H215" s="43"/>
      <c r="I215" s="215"/>
      <c r="J215" s="43"/>
      <c r="K215" s="43"/>
      <c r="L215" s="47"/>
      <c r="M215" s="216"/>
      <c r="N215" s="217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140</v>
      </c>
      <c r="AU215" s="20" t="s">
        <v>79</v>
      </c>
    </row>
    <row r="216" s="13" customFormat="1">
      <c r="A216" s="13"/>
      <c r="B216" s="218"/>
      <c r="C216" s="219"/>
      <c r="D216" s="220" t="s">
        <v>142</v>
      </c>
      <c r="E216" s="221" t="s">
        <v>19</v>
      </c>
      <c r="F216" s="222" t="s">
        <v>318</v>
      </c>
      <c r="G216" s="219"/>
      <c r="H216" s="221" t="s">
        <v>19</v>
      </c>
      <c r="I216" s="223"/>
      <c r="J216" s="219"/>
      <c r="K216" s="219"/>
      <c r="L216" s="224"/>
      <c r="M216" s="225"/>
      <c r="N216" s="226"/>
      <c r="O216" s="226"/>
      <c r="P216" s="226"/>
      <c r="Q216" s="226"/>
      <c r="R216" s="226"/>
      <c r="S216" s="226"/>
      <c r="T216" s="22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8" t="s">
        <v>142</v>
      </c>
      <c r="AU216" s="228" t="s">
        <v>79</v>
      </c>
      <c r="AV216" s="13" t="s">
        <v>77</v>
      </c>
      <c r="AW216" s="13" t="s">
        <v>33</v>
      </c>
      <c r="AX216" s="13" t="s">
        <v>72</v>
      </c>
      <c r="AY216" s="228" t="s">
        <v>131</v>
      </c>
    </row>
    <row r="217" s="13" customFormat="1">
      <c r="A217" s="13"/>
      <c r="B217" s="218"/>
      <c r="C217" s="219"/>
      <c r="D217" s="220" t="s">
        <v>142</v>
      </c>
      <c r="E217" s="221" t="s">
        <v>19</v>
      </c>
      <c r="F217" s="222" t="s">
        <v>319</v>
      </c>
      <c r="G217" s="219"/>
      <c r="H217" s="221" t="s">
        <v>19</v>
      </c>
      <c r="I217" s="223"/>
      <c r="J217" s="219"/>
      <c r="K217" s="219"/>
      <c r="L217" s="224"/>
      <c r="M217" s="225"/>
      <c r="N217" s="226"/>
      <c r="O217" s="226"/>
      <c r="P217" s="226"/>
      <c r="Q217" s="226"/>
      <c r="R217" s="226"/>
      <c r="S217" s="226"/>
      <c r="T217" s="22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8" t="s">
        <v>142</v>
      </c>
      <c r="AU217" s="228" t="s">
        <v>79</v>
      </c>
      <c r="AV217" s="13" t="s">
        <v>77</v>
      </c>
      <c r="AW217" s="13" t="s">
        <v>33</v>
      </c>
      <c r="AX217" s="13" t="s">
        <v>72</v>
      </c>
      <c r="AY217" s="228" t="s">
        <v>131</v>
      </c>
    </row>
    <row r="218" s="14" customFormat="1">
      <c r="A218" s="14"/>
      <c r="B218" s="229"/>
      <c r="C218" s="230"/>
      <c r="D218" s="220" t="s">
        <v>142</v>
      </c>
      <c r="E218" s="231" t="s">
        <v>19</v>
      </c>
      <c r="F218" s="232" t="s">
        <v>320</v>
      </c>
      <c r="G218" s="230"/>
      <c r="H218" s="233">
        <v>0.042999999999999997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9" t="s">
        <v>142</v>
      </c>
      <c r="AU218" s="239" t="s">
        <v>79</v>
      </c>
      <c r="AV218" s="14" t="s">
        <v>79</v>
      </c>
      <c r="AW218" s="14" t="s">
        <v>33</v>
      </c>
      <c r="AX218" s="14" t="s">
        <v>77</v>
      </c>
      <c r="AY218" s="239" t="s">
        <v>131</v>
      </c>
    </row>
    <row r="219" s="2" customFormat="1" ht="16.5" customHeight="1">
      <c r="A219" s="41"/>
      <c r="B219" s="42"/>
      <c r="C219" s="200" t="s">
        <v>321</v>
      </c>
      <c r="D219" s="200" t="s">
        <v>133</v>
      </c>
      <c r="E219" s="201" t="s">
        <v>322</v>
      </c>
      <c r="F219" s="202" t="s">
        <v>323</v>
      </c>
      <c r="G219" s="203" t="s">
        <v>147</v>
      </c>
      <c r="H219" s="204">
        <v>0.065000000000000002</v>
      </c>
      <c r="I219" s="205"/>
      <c r="J219" s="206">
        <f>ROUND(I219*H219,2)</f>
        <v>0</v>
      </c>
      <c r="K219" s="202" t="s">
        <v>137</v>
      </c>
      <c r="L219" s="47"/>
      <c r="M219" s="207" t="s">
        <v>19</v>
      </c>
      <c r="N219" s="208" t="s">
        <v>43</v>
      </c>
      <c r="O219" s="87"/>
      <c r="P219" s="209">
        <f>O219*H219</f>
        <v>0</v>
      </c>
      <c r="Q219" s="209">
        <v>1.94302</v>
      </c>
      <c r="R219" s="209">
        <f>Q219*H219</f>
        <v>0.1262963</v>
      </c>
      <c r="S219" s="209">
        <v>0</v>
      </c>
      <c r="T219" s="210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1" t="s">
        <v>138</v>
      </c>
      <c r="AT219" s="211" t="s">
        <v>133</v>
      </c>
      <c r="AU219" s="211" t="s">
        <v>79</v>
      </c>
      <c r="AY219" s="20" t="s">
        <v>131</v>
      </c>
      <c r="BE219" s="212">
        <f>IF(N219="základní",J219,0)</f>
        <v>0</v>
      </c>
      <c r="BF219" s="212">
        <f>IF(N219="snížená",J219,0)</f>
        <v>0</v>
      </c>
      <c r="BG219" s="212">
        <f>IF(N219="zákl. přenesená",J219,0)</f>
        <v>0</v>
      </c>
      <c r="BH219" s="212">
        <f>IF(N219="sníž. přenesená",J219,0)</f>
        <v>0</v>
      </c>
      <c r="BI219" s="212">
        <f>IF(N219="nulová",J219,0)</f>
        <v>0</v>
      </c>
      <c r="BJ219" s="20" t="s">
        <v>77</v>
      </c>
      <c r="BK219" s="212">
        <f>ROUND(I219*H219,2)</f>
        <v>0</v>
      </c>
      <c r="BL219" s="20" t="s">
        <v>138</v>
      </c>
      <c r="BM219" s="211" t="s">
        <v>324</v>
      </c>
    </row>
    <row r="220" s="2" customFormat="1">
      <c r="A220" s="41"/>
      <c r="B220" s="42"/>
      <c r="C220" s="43"/>
      <c r="D220" s="213" t="s">
        <v>140</v>
      </c>
      <c r="E220" s="43"/>
      <c r="F220" s="214" t="s">
        <v>325</v>
      </c>
      <c r="G220" s="43"/>
      <c r="H220" s="43"/>
      <c r="I220" s="215"/>
      <c r="J220" s="43"/>
      <c r="K220" s="43"/>
      <c r="L220" s="47"/>
      <c r="M220" s="216"/>
      <c r="N220" s="217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140</v>
      </c>
      <c r="AU220" s="20" t="s">
        <v>79</v>
      </c>
    </row>
    <row r="221" s="13" customFormat="1">
      <c r="A221" s="13"/>
      <c r="B221" s="218"/>
      <c r="C221" s="219"/>
      <c r="D221" s="220" t="s">
        <v>142</v>
      </c>
      <c r="E221" s="221" t="s">
        <v>19</v>
      </c>
      <c r="F221" s="222" t="s">
        <v>318</v>
      </c>
      <c r="G221" s="219"/>
      <c r="H221" s="221" t="s">
        <v>19</v>
      </c>
      <c r="I221" s="223"/>
      <c r="J221" s="219"/>
      <c r="K221" s="219"/>
      <c r="L221" s="224"/>
      <c r="M221" s="225"/>
      <c r="N221" s="226"/>
      <c r="O221" s="226"/>
      <c r="P221" s="226"/>
      <c r="Q221" s="226"/>
      <c r="R221" s="226"/>
      <c r="S221" s="226"/>
      <c r="T221" s="22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8" t="s">
        <v>142</v>
      </c>
      <c r="AU221" s="228" t="s">
        <v>79</v>
      </c>
      <c r="AV221" s="13" t="s">
        <v>77</v>
      </c>
      <c r="AW221" s="13" t="s">
        <v>33</v>
      </c>
      <c r="AX221" s="13" t="s">
        <v>72</v>
      </c>
      <c r="AY221" s="228" t="s">
        <v>131</v>
      </c>
    </row>
    <row r="222" s="14" customFormat="1">
      <c r="A222" s="14"/>
      <c r="B222" s="229"/>
      <c r="C222" s="230"/>
      <c r="D222" s="220" t="s">
        <v>142</v>
      </c>
      <c r="E222" s="231" t="s">
        <v>19</v>
      </c>
      <c r="F222" s="232" t="s">
        <v>326</v>
      </c>
      <c r="G222" s="230"/>
      <c r="H222" s="233">
        <v>0.065000000000000002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9" t="s">
        <v>142</v>
      </c>
      <c r="AU222" s="239" t="s">
        <v>79</v>
      </c>
      <c r="AV222" s="14" t="s">
        <v>79</v>
      </c>
      <c r="AW222" s="14" t="s">
        <v>33</v>
      </c>
      <c r="AX222" s="14" t="s">
        <v>77</v>
      </c>
      <c r="AY222" s="239" t="s">
        <v>131</v>
      </c>
    </row>
    <row r="223" s="2" customFormat="1" ht="21.75" customHeight="1">
      <c r="A223" s="41"/>
      <c r="B223" s="42"/>
      <c r="C223" s="200" t="s">
        <v>327</v>
      </c>
      <c r="D223" s="200" t="s">
        <v>133</v>
      </c>
      <c r="E223" s="201" t="s">
        <v>328</v>
      </c>
      <c r="F223" s="202" t="s">
        <v>329</v>
      </c>
      <c r="G223" s="203" t="s">
        <v>136</v>
      </c>
      <c r="H223" s="204">
        <v>0.41399999999999998</v>
      </c>
      <c r="I223" s="205"/>
      <c r="J223" s="206">
        <f>ROUND(I223*H223,2)</f>
        <v>0</v>
      </c>
      <c r="K223" s="202" t="s">
        <v>137</v>
      </c>
      <c r="L223" s="47"/>
      <c r="M223" s="207" t="s">
        <v>19</v>
      </c>
      <c r="N223" s="208" t="s">
        <v>43</v>
      </c>
      <c r="O223" s="87"/>
      <c r="P223" s="209">
        <f>O223*H223</f>
        <v>0</v>
      </c>
      <c r="Q223" s="209">
        <v>0.17818000000000001</v>
      </c>
      <c r="R223" s="209">
        <f>Q223*H223</f>
        <v>0.073766520000000002</v>
      </c>
      <c r="S223" s="209">
        <v>0</v>
      </c>
      <c r="T223" s="210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1" t="s">
        <v>138</v>
      </c>
      <c r="AT223" s="211" t="s">
        <v>133</v>
      </c>
      <c r="AU223" s="211" t="s">
        <v>79</v>
      </c>
      <c r="AY223" s="20" t="s">
        <v>131</v>
      </c>
      <c r="BE223" s="212">
        <f>IF(N223="základní",J223,0)</f>
        <v>0</v>
      </c>
      <c r="BF223" s="212">
        <f>IF(N223="snížená",J223,0)</f>
        <v>0</v>
      </c>
      <c r="BG223" s="212">
        <f>IF(N223="zákl. přenesená",J223,0)</f>
        <v>0</v>
      </c>
      <c r="BH223" s="212">
        <f>IF(N223="sníž. přenesená",J223,0)</f>
        <v>0</v>
      </c>
      <c r="BI223" s="212">
        <f>IF(N223="nulová",J223,0)</f>
        <v>0</v>
      </c>
      <c r="BJ223" s="20" t="s">
        <v>77</v>
      </c>
      <c r="BK223" s="212">
        <f>ROUND(I223*H223,2)</f>
        <v>0</v>
      </c>
      <c r="BL223" s="20" t="s">
        <v>138</v>
      </c>
      <c r="BM223" s="211" t="s">
        <v>330</v>
      </c>
    </row>
    <row r="224" s="2" customFormat="1">
      <c r="A224" s="41"/>
      <c r="B224" s="42"/>
      <c r="C224" s="43"/>
      <c r="D224" s="213" t="s">
        <v>140</v>
      </c>
      <c r="E224" s="43"/>
      <c r="F224" s="214" t="s">
        <v>331</v>
      </c>
      <c r="G224" s="43"/>
      <c r="H224" s="43"/>
      <c r="I224" s="215"/>
      <c r="J224" s="43"/>
      <c r="K224" s="43"/>
      <c r="L224" s="47"/>
      <c r="M224" s="216"/>
      <c r="N224" s="217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140</v>
      </c>
      <c r="AU224" s="20" t="s">
        <v>79</v>
      </c>
    </row>
    <row r="225" s="13" customFormat="1">
      <c r="A225" s="13"/>
      <c r="B225" s="218"/>
      <c r="C225" s="219"/>
      <c r="D225" s="220" t="s">
        <v>142</v>
      </c>
      <c r="E225" s="221" t="s">
        <v>19</v>
      </c>
      <c r="F225" s="222" t="s">
        <v>318</v>
      </c>
      <c r="G225" s="219"/>
      <c r="H225" s="221" t="s">
        <v>19</v>
      </c>
      <c r="I225" s="223"/>
      <c r="J225" s="219"/>
      <c r="K225" s="219"/>
      <c r="L225" s="224"/>
      <c r="M225" s="225"/>
      <c r="N225" s="226"/>
      <c r="O225" s="226"/>
      <c r="P225" s="226"/>
      <c r="Q225" s="226"/>
      <c r="R225" s="226"/>
      <c r="S225" s="226"/>
      <c r="T225" s="22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8" t="s">
        <v>142</v>
      </c>
      <c r="AU225" s="228" t="s">
        <v>79</v>
      </c>
      <c r="AV225" s="13" t="s">
        <v>77</v>
      </c>
      <c r="AW225" s="13" t="s">
        <v>33</v>
      </c>
      <c r="AX225" s="13" t="s">
        <v>72</v>
      </c>
      <c r="AY225" s="228" t="s">
        <v>131</v>
      </c>
    </row>
    <row r="226" s="14" customFormat="1">
      <c r="A226" s="14"/>
      <c r="B226" s="229"/>
      <c r="C226" s="230"/>
      <c r="D226" s="220" t="s">
        <v>142</v>
      </c>
      <c r="E226" s="231" t="s">
        <v>19</v>
      </c>
      <c r="F226" s="232" t="s">
        <v>332</v>
      </c>
      <c r="G226" s="230"/>
      <c r="H226" s="233">
        <v>0.41399999999999998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9" t="s">
        <v>142</v>
      </c>
      <c r="AU226" s="239" t="s">
        <v>79</v>
      </c>
      <c r="AV226" s="14" t="s">
        <v>79</v>
      </c>
      <c r="AW226" s="14" t="s">
        <v>33</v>
      </c>
      <c r="AX226" s="14" t="s">
        <v>77</v>
      </c>
      <c r="AY226" s="239" t="s">
        <v>131</v>
      </c>
    </row>
    <row r="227" s="12" customFormat="1" ht="22.8" customHeight="1">
      <c r="A227" s="12"/>
      <c r="B227" s="184"/>
      <c r="C227" s="185"/>
      <c r="D227" s="186" t="s">
        <v>71</v>
      </c>
      <c r="E227" s="198" t="s">
        <v>138</v>
      </c>
      <c r="F227" s="198" t="s">
        <v>333</v>
      </c>
      <c r="G227" s="185"/>
      <c r="H227" s="185"/>
      <c r="I227" s="188"/>
      <c r="J227" s="199">
        <f>BK227</f>
        <v>0</v>
      </c>
      <c r="K227" s="185"/>
      <c r="L227" s="190"/>
      <c r="M227" s="191"/>
      <c r="N227" s="192"/>
      <c r="O227" s="192"/>
      <c r="P227" s="193">
        <f>SUM(P228:P243)</f>
        <v>0</v>
      </c>
      <c r="Q227" s="192"/>
      <c r="R227" s="193">
        <f>SUM(R228:R243)</f>
        <v>2.8914610399999998</v>
      </c>
      <c r="S227" s="192"/>
      <c r="T227" s="194">
        <f>SUM(T228:T243)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95" t="s">
        <v>77</v>
      </c>
      <c r="AT227" s="196" t="s">
        <v>71</v>
      </c>
      <c r="AU227" s="196" t="s">
        <v>77</v>
      </c>
      <c r="AY227" s="195" t="s">
        <v>131</v>
      </c>
      <c r="BK227" s="197">
        <f>SUM(BK228:BK243)</f>
        <v>0</v>
      </c>
    </row>
    <row r="228" s="2" customFormat="1" ht="21.75" customHeight="1">
      <c r="A228" s="41"/>
      <c r="B228" s="42"/>
      <c r="C228" s="200" t="s">
        <v>334</v>
      </c>
      <c r="D228" s="200" t="s">
        <v>133</v>
      </c>
      <c r="E228" s="201" t="s">
        <v>335</v>
      </c>
      <c r="F228" s="202" t="s">
        <v>336</v>
      </c>
      <c r="G228" s="203" t="s">
        <v>136</v>
      </c>
      <c r="H228" s="204">
        <v>4.6799999999999997</v>
      </c>
      <c r="I228" s="205"/>
      <c r="J228" s="206">
        <f>ROUND(I228*H228,2)</f>
        <v>0</v>
      </c>
      <c r="K228" s="202" t="s">
        <v>137</v>
      </c>
      <c r="L228" s="47"/>
      <c r="M228" s="207" t="s">
        <v>19</v>
      </c>
      <c r="N228" s="208" t="s">
        <v>43</v>
      </c>
      <c r="O228" s="87"/>
      <c r="P228" s="209">
        <f>O228*H228</f>
        <v>0</v>
      </c>
      <c r="Q228" s="209">
        <v>0.0055199999999999997</v>
      </c>
      <c r="R228" s="209">
        <f>Q228*H228</f>
        <v>0.025833599999999998</v>
      </c>
      <c r="S228" s="209">
        <v>0</v>
      </c>
      <c r="T228" s="210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1" t="s">
        <v>138</v>
      </c>
      <c r="AT228" s="211" t="s">
        <v>133</v>
      </c>
      <c r="AU228" s="211" t="s">
        <v>79</v>
      </c>
      <c r="AY228" s="20" t="s">
        <v>131</v>
      </c>
      <c r="BE228" s="212">
        <f>IF(N228="základní",J228,0)</f>
        <v>0</v>
      </c>
      <c r="BF228" s="212">
        <f>IF(N228="snížená",J228,0)</f>
        <v>0</v>
      </c>
      <c r="BG228" s="212">
        <f>IF(N228="zákl. přenesená",J228,0)</f>
        <v>0</v>
      </c>
      <c r="BH228" s="212">
        <f>IF(N228="sníž. přenesená",J228,0)</f>
        <v>0</v>
      </c>
      <c r="BI228" s="212">
        <f>IF(N228="nulová",J228,0)</f>
        <v>0</v>
      </c>
      <c r="BJ228" s="20" t="s">
        <v>77</v>
      </c>
      <c r="BK228" s="212">
        <f>ROUND(I228*H228,2)</f>
        <v>0</v>
      </c>
      <c r="BL228" s="20" t="s">
        <v>138</v>
      </c>
      <c r="BM228" s="211" t="s">
        <v>337</v>
      </c>
    </row>
    <row r="229" s="2" customFormat="1">
      <c r="A229" s="41"/>
      <c r="B229" s="42"/>
      <c r="C229" s="43"/>
      <c r="D229" s="213" t="s">
        <v>140</v>
      </c>
      <c r="E229" s="43"/>
      <c r="F229" s="214" t="s">
        <v>338</v>
      </c>
      <c r="G229" s="43"/>
      <c r="H229" s="43"/>
      <c r="I229" s="215"/>
      <c r="J229" s="43"/>
      <c r="K229" s="43"/>
      <c r="L229" s="47"/>
      <c r="M229" s="216"/>
      <c r="N229" s="217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140</v>
      </c>
      <c r="AU229" s="20" t="s">
        <v>79</v>
      </c>
    </row>
    <row r="230" s="13" customFormat="1">
      <c r="A230" s="13"/>
      <c r="B230" s="218"/>
      <c r="C230" s="219"/>
      <c r="D230" s="220" t="s">
        <v>142</v>
      </c>
      <c r="E230" s="221" t="s">
        <v>19</v>
      </c>
      <c r="F230" s="222" t="s">
        <v>339</v>
      </c>
      <c r="G230" s="219"/>
      <c r="H230" s="221" t="s">
        <v>19</v>
      </c>
      <c r="I230" s="223"/>
      <c r="J230" s="219"/>
      <c r="K230" s="219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142</v>
      </c>
      <c r="AU230" s="228" t="s">
        <v>79</v>
      </c>
      <c r="AV230" s="13" t="s">
        <v>77</v>
      </c>
      <c r="AW230" s="13" t="s">
        <v>33</v>
      </c>
      <c r="AX230" s="13" t="s">
        <v>72</v>
      </c>
      <c r="AY230" s="228" t="s">
        <v>131</v>
      </c>
    </row>
    <row r="231" s="14" customFormat="1">
      <c r="A231" s="14"/>
      <c r="B231" s="229"/>
      <c r="C231" s="230"/>
      <c r="D231" s="220" t="s">
        <v>142</v>
      </c>
      <c r="E231" s="231" t="s">
        <v>19</v>
      </c>
      <c r="F231" s="232" t="s">
        <v>340</v>
      </c>
      <c r="G231" s="230"/>
      <c r="H231" s="233">
        <v>3.2000000000000002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39" t="s">
        <v>142</v>
      </c>
      <c r="AU231" s="239" t="s">
        <v>79</v>
      </c>
      <c r="AV231" s="14" t="s">
        <v>79</v>
      </c>
      <c r="AW231" s="14" t="s">
        <v>33</v>
      </c>
      <c r="AX231" s="14" t="s">
        <v>72</v>
      </c>
      <c r="AY231" s="239" t="s">
        <v>131</v>
      </c>
    </row>
    <row r="232" s="14" customFormat="1">
      <c r="A232" s="14"/>
      <c r="B232" s="229"/>
      <c r="C232" s="230"/>
      <c r="D232" s="220" t="s">
        <v>142</v>
      </c>
      <c r="E232" s="231" t="s">
        <v>19</v>
      </c>
      <c r="F232" s="232" t="s">
        <v>341</v>
      </c>
      <c r="G232" s="230"/>
      <c r="H232" s="233">
        <v>1.48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9" t="s">
        <v>142</v>
      </c>
      <c r="AU232" s="239" t="s">
        <v>79</v>
      </c>
      <c r="AV232" s="14" t="s">
        <v>79</v>
      </c>
      <c r="AW232" s="14" t="s">
        <v>33</v>
      </c>
      <c r="AX232" s="14" t="s">
        <v>72</v>
      </c>
      <c r="AY232" s="239" t="s">
        <v>131</v>
      </c>
    </row>
    <row r="233" s="15" customFormat="1">
      <c r="A233" s="15"/>
      <c r="B233" s="240"/>
      <c r="C233" s="241"/>
      <c r="D233" s="220" t="s">
        <v>142</v>
      </c>
      <c r="E233" s="242" t="s">
        <v>19</v>
      </c>
      <c r="F233" s="243" t="s">
        <v>155</v>
      </c>
      <c r="G233" s="241"/>
      <c r="H233" s="244">
        <v>4.6799999999999997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0" t="s">
        <v>142</v>
      </c>
      <c r="AU233" s="250" t="s">
        <v>79</v>
      </c>
      <c r="AV233" s="15" t="s">
        <v>138</v>
      </c>
      <c r="AW233" s="15" t="s">
        <v>33</v>
      </c>
      <c r="AX233" s="15" t="s">
        <v>77</v>
      </c>
      <c r="AY233" s="250" t="s">
        <v>131</v>
      </c>
    </row>
    <row r="234" s="2" customFormat="1" ht="24.15" customHeight="1">
      <c r="A234" s="41"/>
      <c r="B234" s="42"/>
      <c r="C234" s="200" t="s">
        <v>342</v>
      </c>
      <c r="D234" s="200" t="s">
        <v>133</v>
      </c>
      <c r="E234" s="201" t="s">
        <v>343</v>
      </c>
      <c r="F234" s="202" t="s">
        <v>344</v>
      </c>
      <c r="G234" s="203" t="s">
        <v>136</v>
      </c>
      <c r="H234" s="204">
        <v>4.6799999999999997</v>
      </c>
      <c r="I234" s="205"/>
      <c r="J234" s="206">
        <f>ROUND(I234*H234,2)</f>
        <v>0</v>
      </c>
      <c r="K234" s="202" t="s">
        <v>137</v>
      </c>
      <c r="L234" s="47"/>
      <c r="M234" s="207" t="s">
        <v>19</v>
      </c>
      <c r="N234" s="208" t="s">
        <v>43</v>
      </c>
      <c r="O234" s="87"/>
      <c r="P234" s="209">
        <f>O234*H234</f>
        <v>0</v>
      </c>
      <c r="Q234" s="209">
        <v>0</v>
      </c>
      <c r="R234" s="209">
        <f>Q234*H234</f>
        <v>0</v>
      </c>
      <c r="S234" s="209">
        <v>0</v>
      </c>
      <c r="T234" s="210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1" t="s">
        <v>138</v>
      </c>
      <c r="AT234" s="211" t="s">
        <v>133</v>
      </c>
      <c r="AU234" s="211" t="s">
        <v>79</v>
      </c>
      <c r="AY234" s="20" t="s">
        <v>131</v>
      </c>
      <c r="BE234" s="212">
        <f>IF(N234="základní",J234,0)</f>
        <v>0</v>
      </c>
      <c r="BF234" s="212">
        <f>IF(N234="snížená",J234,0)</f>
        <v>0</v>
      </c>
      <c r="BG234" s="212">
        <f>IF(N234="zákl. přenesená",J234,0)</f>
        <v>0</v>
      </c>
      <c r="BH234" s="212">
        <f>IF(N234="sníž. přenesená",J234,0)</f>
        <v>0</v>
      </c>
      <c r="BI234" s="212">
        <f>IF(N234="nulová",J234,0)</f>
        <v>0</v>
      </c>
      <c r="BJ234" s="20" t="s">
        <v>77</v>
      </c>
      <c r="BK234" s="212">
        <f>ROUND(I234*H234,2)</f>
        <v>0</v>
      </c>
      <c r="BL234" s="20" t="s">
        <v>138</v>
      </c>
      <c r="BM234" s="211" t="s">
        <v>345</v>
      </c>
    </row>
    <row r="235" s="2" customFormat="1">
      <c r="A235" s="41"/>
      <c r="B235" s="42"/>
      <c r="C235" s="43"/>
      <c r="D235" s="213" t="s">
        <v>140</v>
      </c>
      <c r="E235" s="43"/>
      <c r="F235" s="214" t="s">
        <v>346</v>
      </c>
      <c r="G235" s="43"/>
      <c r="H235" s="43"/>
      <c r="I235" s="215"/>
      <c r="J235" s="43"/>
      <c r="K235" s="43"/>
      <c r="L235" s="47"/>
      <c r="M235" s="216"/>
      <c r="N235" s="217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140</v>
      </c>
      <c r="AU235" s="20" t="s">
        <v>79</v>
      </c>
    </row>
    <row r="236" s="2" customFormat="1" ht="24.15" customHeight="1">
      <c r="A236" s="41"/>
      <c r="B236" s="42"/>
      <c r="C236" s="200" t="s">
        <v>347</v>
      </c>
      <c r="D236" s="200" t="s">
        <v>133</v>
      </c>
      <c r="E236" s="201" t="s">
        <v>348</v>
      </c>
      <c r="F236" s="202" t="s">
        <v>349</v>
      </c>
      <c r="G236" s="203" t="s">
        <v>136</v>
      </c>
      <c r="H236" s="204">
        <v>3.2000000000000002</v>
      </c>
      <c r="I236" s="205"/>
      <c r="J236" s="206">
        <f>ROUND(I236*H236,2)</f>
        <v>0</v>
      </c>
      <c r="K236" s="202" t="s">
        <v>19</v>
      </c>
      <c r="L236" s="47"/>
      <c r="M236" s="207" t="s">
        <v>19</v>
      </c>
      <c r="N236" s="208" t="s">
        <v>43</v>
      </c>
      <c r="O236" s="87"/>
      <c r="P236" s="209">
        <f>O236*H236</f>
        <v>0</v>
      </c>
      <c r="Q236" s="209">
        <v>0.0010399999999999999</v>
      </c>
      <c r="R236" s="209">
        <f>Q236*H236</f>
        <v>0.0033279999999999998</v>
      </c>
      <c r="S236" s="209">
        <v>0</v>
      </c>
      <c r="T236" s="210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1" t="s">
        <v>138</v>
      </c>
      <c r="AT236" s="211" t="s">
        <v>133</v>
      </c>
      <c r="AU236" s="211" t="s">
        <v>79</v>
      </c>
      <c r="AY236" s="20" t="s">
        <v>131</v>
      </c>
      <c r="BE236" s="212">
        <f>IF(N236="základní",J236,0)</f>
        <v>0</v>
      </c>
      <c r="BF236" s="212">
        <f>IF(N236="snížená",J236,0)</f>
        <v>0</v>
      </c>
      <c r="BG236" s="212">
        <f>IF(N236="zákl. přenesená",J236,0)</f>
        <v>0</v>
      </c>
      <c r="BH236" s="212">
        <f>IF(N236="sníž. přenesená",J236,0)</f>
        <v>0</v>
      </c>
      <c r="BI236" s="212">
        <f>IF(N236="nulová",J236,0)</f>
        <v>0</v>
      </c>
      <c r="BJ236" s="20" t="s">
        <v>77</v>
      </c>
      <c r="BK236" s="212">
        <f>ROUND(I236*H236,2)</f>
        <v>0</v>
      </c>
      <c r="BL236" s="20" t="s">
        <v>138</v>
      </c>
      <c r="BM236" s="211" t="s">
        <v>350</v>
      </c>
    </row>
    <row r="237" s="14" customFormat="1">
      <c r="A237" s="14"/>
      <c r="B237" s="229"/>
      <c r="C237" s="230"/>
      <c r="D237" s="220" t="s">
        <v>142</v>
      </c>
      <c r="E237" s="231" t="s">
        <v>19</v>
      </c>
      <c r="F237" s="232" t="s">
        <v>340</v>
      </c>
      <c r="G237" s="230"/>
      <c r="H237" s="233">
        <v>3.2000000000000002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39" t="s">
        <v>142</v>
      </c>
      <c r="AU237" s="239" t="s">
        <v>79</v>
      </c>
      <c r="AV237" s="14" t="s">
        <v>79</v>
      </c>
      <c r="AW237" s="14" t="s">
        <v>33</v>
      </c>
      <c r="AX237" s="14" t="s">
        <v>77</v>
      </c>
      <c r="AY237" s="239" t="s">
        <v>131</v>
      </c>
    </row>
    <row r="238" s="2" customFormat="1" ht="24.15" customHeight="1">
      <c r="A238" s="41"/>
      <c r="B238" s="42"/>
      <c r="C238" s="200" t="s">
        <v>351</v>
      </c>
      <c r="D238" s="200" t="s">
        <v>133</v>
      </c>
      <c r="E238" s="201" t="s">
        <v>352</v>
      </c>
      <c r="F238" s="202" t="s">
        <v>353</v>
      </c>
      <c r="G238" s="203" t="s">
        <v>136</v>
      </c>
      <c r="H238" s="204">
        <v>3.2000000000000002</v>
      </c>
      <c r="I238" s="205"/>
      <c r="J238" s="206">
        <f>ROUND(I238*H238,2)</f>
        <v>0</v>
      </c>
      <c r="K238" s="202" t="s">
        <v>19</v>
      </c>
      <c r="L238" s="47"/>
      <c r="M238" s="207" t="s">
        <v>19</v>
      </c>
      <c r="N238" s="208" t="s">
        <v>43</v>
      </c>
      <c r="O238" s="87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1" t="s">
        <v>138</v>
      </c>
      <c r="AT238" s="211" t="s">
        <v>133</v>
      </c>
      <c r="AU238" s="211" t="s">
        <v>79</v>
      </c>
      <c r="AY238" s="20" t="s">
        <v>131</v>
      </c>
      <c r="BE238" s="212">
        <f>IF(N238="základní",J238,0)</f>
        <v>0</v>
      </c>
      <c r="BF238" s="212">
        <f>IF(N238="snížená",J238,0)</f>
        <v>0</v>
      </c>
      <c r="BG238" s="212">
        <f>IF(N238="zákl. přenesená",J238,0)</f>
        <v>0</v>
      </c>
      <c r="BH238" s="212">
        <f>IF(N238="sníž. přenesená",J238,0)</f>
        <v>0</v>
      </c>
      <c r="BI238" s="212">
        <f>IF(N238="nulová",J238,0)</f>
        <v>0</v>
      </c>
      <c r="BJ238" s="20" t="s">
        <v>77</v>
      </c>
      <c r="BK238" s="212">
        <f>ROUND(I238*H238,2)</f>
        <v>0</v>
      </c>
      <c r="BL238" s="20" t="s">
        <v>138</v>
      </c>
      <c r="BM238" s="211" t="s">
        <v>354</v>
      </c>
    </row>
    <row r="239" s="2" customFormat="1" ht="24.15" customHeight="1">
      <c r="A239" s="41"/>
      <c r="B239" s="42"/>
      <c r="C239" s="200" t="s">
        <v>355</v>
      </c>
      <c r="D239" s="200" t="s">
        <v>133</v>
      </c>
      <c r="E239" s="201" t="s">
        <v>356</v>
      </c>
      <c r="F239" s="202" t="s">
        <v>357</v>
      </c>
      <c r="G239" s="203" t="s">
        <v>147</v>
      </c>
      <c r="H239" s="204">
        <v>1.1439999999999999</v>
      </c>
      <c r="I239" s="205"/>
      <c r="J239" s="206">
        <f>ROUND(I239*H239,2)</f>
        <v>0</v>
      </c>
      <c r="K239" s="202" t="s">
        <v>137</v>
      </c>
      <c r="L239" s="47"/>
      <c r="M239" s="207" t="s">
        <v>19</v>
      </c>
      <c r="N239" s="208" t="s">
        <v>43</v>
      </c>
      <c r="O239" s="87"/>
      <c r="P239" s="209">
        <f>O239*H239</f>
        <v>0</v>
      </c>
      <c r="Q239" s="209">
        <v>2.5020099999999998</v>
      </c>
      <c r="R239" s="209">
        <f>Q239*H239</f>
        <v>2.8622994399999997</v>
      </c>
      <c r="S239" s="209">
        <v>0</v>
      </c>
      <c r="T239" s="210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1" t="s">
        <v>138</v>
      </c>
      <c r="AT239" s="211" t="s">
        <v>133</v>
      </c>
      <c r="AU239" s="211" t="s">
        <v>79</v>
      </c>
      <c r="AY239" s="20" t="s">
        <v>131</v>
      </c>
      <c r="BE239" s="212">
        <f>IF(N239="základní",J239,0)</f>
        <v>0</v>
      </c>
      <c r="BF239" s="212">
        <f>IF(N239="snížená",J239,0)</f>
        <v>0</v>
      </c>
      <c r="BG239" s="212">
        <f>IF(N239="zákl. přenesená",J239,0)</f>
        <v>0</v>
      </c>
      <c r="BH239" s="212">
        <f>IF(N239="sníž. přenesená",J239,0)</f>
        <v>0</v>
      </c>
      <c r="BI239" s="212">
        <f>IF(N239="nulová",J239,0)</f>
        <v>0</v>
      </c>
      <c r="BJ239" s="20" t="s">
        <v>77</v>
      </c>
      <c r="BK239" s="212">
        <f>ROUND(I239*H239,2)</f>
        <v>0</v>
      </c>
      <c r="BL239" s="20" t="s">
        <v>138</v>
      </c>
      <c r="BM239" s="211" t="s">
        <v>358</v>
      </c>
    </row>
    <row r="240" s="2" customFormat="1">
      <c r="A240" s="41"/>
      <c r="B240" s="42"/>
      <c r="C240" s="43"/>
      <c r="D240" s="213" t="s">
        <v>140</v>
      </c>
      <c r="E240" s="43"/>
      <c r="F240" s="214" t="s">
        <v>359</v>
      </c>
      <c r="G240" s="43"/>
      <c r="H240" s="43"/>
      <c r="I240" s="215"/>
      <c r="J240" s="43"/>
      <c r="K240" s="43"/>
      <c r="L240" s="47"/>
      <c r="M240" s="216"/>
      <c r="N240" s="217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140</v>
      </c>
      <c r="AU240" s="20" t="s">
        <v>79</v>
      </c>
    </row>
    <row r="241" s="2" customFormat="1">
      <c r="A241" s="41"/>
      <c r="B241" s="42"/>
      <c r="C241" s="43"/>
      <c r="D241" s="220" t="s">
        <v>360</v>
      </c>
      <c r="E241" s="43"/>
      <c r="F241" s="251" t="s">
        <v>361</v>
      </c>
      <c r="G241" s="43"/>
      <c r="H241" s="43"/>
      <c r="I241" s="215"/>
      <c r="J241" s="43"/>
      <c r="K241" s="43"/>
      <c r="L241" s="47"/>
      <c r="M241" s="216"/>
      <c r="N241" s="217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360</v>
      </c>
      <c r="AU241" s="20" t="s">
        <v>79</v>
      </c>
    </row>
    <row r="242" s="13" customFormat="1">
      <c r="A242" s="13"/>
      <c r="B242" s="218"/>
      <c r="C242" s="219"/>
      <c r="D242" s="220" t="s">
        <v>142</v>
      </c>
      <c r="E242" s="221" t="s">
        <v>19</v>
      </c>
      <c r="F242" s="222" t="s">
        <v>339</v>
      </c>
      <c r="G242" s="219"/>
      <c r="H242" s="221" t="s">
        <v>19</v>
      </c>
      <c r="I242" s="223"/>
      <c r="J242" s="219"/>
      <c r="K242" s="219"/>
      <c r="L242" s="224"/>
      <c r="M242" s="225"/>
      <c r="N242" s="226"/>
      <c r="O242" s="226"/>
      <c r="P242" s="226"/>
      <c r="Q242" s="226"/>
      <c r="R242" s="226"/>
      <c r="S242" s="226"/>
      <c r="T242" s="22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8" t="s">
        <v>142</v>
      </c>
      <c r="AU242" s="228" t="s">
        <v>79</v>
      </c>
      <c r="AV242" s="13" t="s">
        <v>77</v>
      </c>
      <c r="AW242" s="13" t="s">
        <v>33</v>
      </c>
      <c r="AX242" s="13" t="s">
        <v>72</v>
      </c>
      <c r="AY242" s="228" t="s">
        <v>131</v>
      </c>
    </row>
    <row r="243" s="14" customFormat="1">
      <c r="A243" s="14"/>
      <c r="B243" s="229"/>
      <c r="C243" s="230"/>
      <c r="D243" s="220" t="s">
        <v>142</v>
      </c>
      <c r="E243" s="231" t="s">
        <v>19</v>
      </c>
      <c r="F243" s="232" t="s">
        <v>362</v>
      </c>
      <c r="G243" s="230"/>
      <c r="H243" s="233">
        <v>1.1439999999999999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9" t="s">
        <v>142</v>
      </c>
      <c r="AU243" s="239" t="s">
        <v>79</v>
      </c>
      <c r="AV243" s="14" t="s">
        <v>79</v>
      </c>
      <c r="AW243" s="14" t="s">
        <v>33</v>
      </c>
      <c r="AX243" s="14" t="s">
        <v>77</v>
      </c>
      <c r="AY243" s="239" t="s">
        <v>131</v>
      </c>
    </row>
    <row r="244" s="12" customFormat="1" ht="22.8" customHeight="1">
      <c r="A244" s="12"/>
      <c r="B244" s="184"/>
      <c r="C244" s="185"/>
      <c r="D244" s="186" t="s">
        <v>71</v>
      </c>
      <c r="E244" s="198" t="s">
        <v>166</v>
      </c>
      <c r="F244" s="198" t="s">
        <v>363</v>
      </c>
      <c r="G244" s="185"/>
      <c r="H244" s="185"/>
      <c r="I244" s="188"/>
      <c r="J244" s="199">
        <f>BK244</f>
        <v>0</v>
      </c>
      <c r="K244" s="185"/>
      <c r="L244" s="190"/>
      <c r="M244" s="191"/>
      <c r="N244" s="192"/>
      <c r="O244" s="192"/>
      <c r="P244" s="193">
        <f>SUM(P245:P252)</f>
        <v>0</v>
      </c>
      <c r="Q244" s="192"/>
      <c r="R244" s="193">
        <f>SUM(R245:R252)</f>
        <v>2.1207799999999999</v>
      </c>
      <c r="S244" s="192"/>
      <c r="T244" s="194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95" t="s">
        <v>77</v>
      </c>
      <c r="AT244" s="196" t="s">
        <v>71</v>
      </c>
      <c r="AU244" s="196" t="s">
        <v>77</v>
      </c>
      <c r="AY244" s="195" t="s">
        <v>131</v>
      </c>
      <c r="BK244" s="197">
        <f>SUM(BK245:BK252)</f>
        <v>0</v>
      </c>
    </row>
    <row r="245" s="2" customFormat="1" ht="21.75" customHeight="1">
      <c r="A245" s="41"/>
      <c r="B245" s="42"/>
      <c r="C245" s="200" t="s">
        <v>364</v>
      </c>
      <c r="D245" s="200" t="s">
        <v>133</v>
      </c>
      <c r="E245" s="201" t="s">
        <v>365</v>
      </c>
      <c r="F245" s="202" t="s">
        <v>366</v>
      </c>
      <c r="G245" s="203" t="s">
        <v>136</v>
      </c>
      <c r="H245" s="204">
        <v>19</v>
      </c>
      <c r="I245" s="205"/>
      <c r="J245" s="206">
        <f>ROUND(I245*H245,2)</f>
        <v>0</v>
      </c>
      <c r="K245" s="202" t="s">
        <v>137</v>
      </c>
      <c r="L245" s="47"/>
      <c r="M245" s="207" t="s">
        <v>19</v>
      </c>
      <c r="N245" s="208" t="s">
        <v>43</v>
      </c>
      <c r="O245" s="87"/>
      <c r="P245" s="209">
        <f>O245*H245</f>
        <v>0</v>
      </c>
      <c r="Q245" s="209">
        <v>0</v>
      </c>
      <c r="R245" s="209">
        <f>Q245*H245</f>
        <v>0</v>
      </c>
      <c r="S245" s="209">
        <v>0</v>
      </c>
      <c r="T245" s="210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1" t="s">
        <v>138</v>
      </c>
      <c r="AT245" s="211" t="s">
        <v>133</v>
      </c>
      <c r="AU245" s="211" t="s">
        <v>79</v>
      </c>
      <c r="AY245" s="20" t="s">
        <v>131</v>
      </c>
      <c r="BE245" s="212">
        <f>IF(N245="základní",J245,0)</f>
        <v>0</v>
      </c>
      <c r="BF245" s="212">
        <f>IF(N245="snížená",J245,0)</f>
        <v>0</v>
      </c>
      <c r="BG245" s="212">
        <f>IF(N245="zákl. přenesená",J245,0)</f>
        <v>0</v>
      </c>
      <c r="BH245" s="212">
        <f>IF(N245="sníž. přenesená",J245,0)</f>
        <v>0</v>
      </c>
      <c r="BI245" s="212">
        <f>IF(N245="nulová",J245,0)</f>
        <v>0</v>
      </c>
      <c r="BJ245" s="20" t="s">
        <v>77</v>
      </c>
      <c r="BK245" s="212">
        <f>ROUND(I245*H245,2)</f>
        <v>0</v>
      </c>
      <c r="BL245" s="20" t="s">
        <v>138</v>
      </c>
      <c r="BM245" s="211" t="s">
        <v>367</v>
      </c>
    </row>
    <row r="246" s="2" customFormat="1">
      <c r="A246" s="41"/>
      <c r="B246" s="42"/>
      <c r="C246" s="43"/>
      <c r="D246" s="213" t="s">
        <v>140</v>
      </c>
      <c r="E246" s="43"/>
      <c r="F246" s="214" t="s">
        <v>368</v>
      </c>
      <c r="G246" s="43"/>
      <c r="H246" s="43"/>
      <c r="I246" s="215"/>
      <c r="J246" s="43"/>
      <c r="K246" s="43"/>
      <c r="L246" s="47"/>
      <c r="M246" s="216"/>
      <c r="N246" s="217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140</v>
      </c>
      <c r="AU246" s="20" t="s">
        <v>79</v>
      </c>
    </row>
    <row r="247" s="13" customFormat="1">
      <c r="A247" s="13"/>
      <c r="B247" s="218"/>
      <c r="C247" s="219"/>
      <c r="D247" s="220" t="s">
        <v>142</v>
      </c>
      <c r="E247" s="221" t="s">
        <v>19</v>
      </c>
      <c r="F247" s="222" t="s">
        <v>369</v>
      </c>
      <c r="G247" s="219"/>
      <c r="H247" s="221" t="s">
        <v>19</v>
      </c>
      <c r="I247" s="223"/>
      <c r="J247" s="219"/>
      <c r="K247" s="219"/>
      <c r="L247" s="224"/>
      <c r="M247" s="225"/>
      <c r="N247" s="226"/>
      <c r="O247" s="226"/>
      <c r="P247" s="226"/>
      <c r="Q247" s="226"/>
      <c r="R247" s="226"/>
      <c r="S247" s="226"/>
      <c r="T247" s="22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8" t="s">
        <v>142</v>
      </c>
      <c r="AU247" s="228" t="s">
        <v>79</v>
      </c>
      <c r="AV247" s="13" t="s">
        <v>77</v>
      </c>
      <c r="AW247" s="13" t="s">
        <v>33</v>
      </c>
      <c r="AX247" s="13" t="s">
        <v>72</v>
      </c>
      <c r="AY247" s="228" t="s">
        <v>131</v>
      </c>
    </row>
    <row r="248" s="14" customFormat="1">
      <c r="A248" s="14"/>
      <c r="B248" s="229"/>
      <c r="C248" s="230"/>
      <c r="D248" s="220" t="s">
        <v>142</v>
      </c>
      <c r="E248" s="231" t="s">
        <v>19</v>
      </c>
      <c r="F248" s="232" t="s">
        <v>250</v>
      </c>
      <c r="G248" s="230"/>
      <c r="H248" s="233">
        <v>19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9" t="s">
        <v>142</v>
      </c>
      <c r="AU248" s="239" t="s">
        <v>79</v>
      </c>
      <c r="AV248" s="14" t="s">
        <v>79</v>
      </c>
      <c r="AW248" s="14" t="s">
        <v>33</v>
      </c>
      <c r="AX248" s="14" t="s">
        <v>77</v>
      </c>
      <c r="AY248" s="239" t="s">
        <v>131</v>
      </c>
    </row>
    <row r="249" s="2" customFormat="1" ht="37.8" customHeight="1">
      <c r="A249" s="41"/>
      <c r="B249" s="42"/>
      <c r="C249" s="200" t="s">
        <v>370</v>
      </c>
      <c r="D249" s="200" t="s">
        <v>133</v>
      </c>
      <c r="E249" s="201" t="s">
        <v>371</v>
      </c>
      <c r="F249" s="202" t="s">
        <v>372</v>
      </c>
      <c r="G249" s="203" t="s">
        <v>136</v>
      </c>
      <c r="H249" s="204">
        <v>19</v>
      </c>
      <c r="I249" s="205"/>
      <c r="J249" s="206">
        <f>ROUND(I249*H249,2)</f>
        <v>0</v>
      </c>
      <c r="K249" s="202" t="s">
        <v>137</v>
      </c>
      <c r="L249" s="47"/>
      <c r="M249" s="207" t="s">
        <v>19</v>
      </c>
      <c r="N249" s="208" t="s">
        <v>43</v>
      </c>
      <c r="O249" s="87"/>
      <c r="P249" s="209">
        <f>O249*H249</f>
        <v>0</v>
      </c>
      <c r="Q249" s="209">
        <v>0.11162</v>
      </c>
      <c r="R249" s="209">
        <f>Q249*H249</f>
        <v>2.1207799999999999</v>
      </c>
      <c r="S249" s="209">
        <v>0</v>
      </c>
      <c r="T249" s="210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1" t="s">
        <v>138</v>
      </c>
      <c r="AT249" s="211" t="s">
        <v>133</v>
      </c>
      <c r="AU249" s="211" t="s">
        <v>79</v>
      </c>
      <c r="AY249" s="20" t="s">
        <v>131</v>
      </c>
      <c r="BE249" s="212">
        <f>IF(N249="základní",J249,0)</f>
        <v>0</v>
      </c>
      <c r="BF249" s="212">
        <f>IF(N249="snížená",J249,0)</f>
        <v>0</v>
      </c>
      <c r="BG249" s="212">
        <f>IF(N249="zákl. přenesená",J249,0)</f>
        <v>0</v>
      </c>
      <c r="BH249" s="212">
        <f>IF(N249="sníž. přenesená",J249,0)</f>
        <v>0</v>
      </c>
      <c r="BI249" s="212">
        <f>IF(N249="nulová",J249,0)</f>
        <v>0</v>
      </c>
      <c r="BJ249" s="20" t="s">
        <v>77</v>
      </c>
      <c r="BK249" s="212">
        <f>ROUND(I249*H249,2)</f>
        <v>0</v>
      </c>
      <c r="BL249" s="20" t="s">
        <v>138</v>
      </c>
      <c r="BM249" s="211" t="s">
        <v>373</v>
      </c>
    </row>
    <row r="250" s="2" customFormat="1">
      <c r="A250" s="41"/>
      <c r="B250" s="42"/>
      <c r="C250" s="43"/>
      <c r="D250" s="213" t="s">
        <v>140</v>
      </c>
      <c r="E250" s="43"/>
      <c r="F250" s="214" t="s">
        <v>374</v>
      </c>
      <c r="G250" s="43"/>
      <c r="H250" s="43"/>
      <c r="I250" s="215"/>
      <c r="J250" s="43"/>
      <c r="K250" s="43"/>
      <c r="L250" s="47"/>
      <c r="M250" s="216"/>
      <c r="N250" s="217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140</v>
      </c>
      <c r="AU250" s="20" t="s">
        <v>79</v>
      </c>
    </row>
    <row r="251" s="13" customFormat="1">
      <c r="A251" s="13"/>
      <c r="B251" s="218"/>
      <c r="C251" s="219"/>
      <c r="D251" s="220" t="s">
        <v>142</v>
      </c>
      <c r="E251" s="221" t="s">
        <v>19</v>
      </c>
      <c r="F251" s="222" t="s">
        <v>375</v>
      </c>
      <c r="G251" s="219"/>
      <c r="H251" s="221" t="s">
        <v>19</v>
      </c>
      <c r="I251" s="223"/>
      <c r="J251" s="219"/>
      <c r="K251" s="219"/>
      <c r="L251" s="224"/>
      <c r="M251" s="225"/>
      <c r="N251" s="226"/>
      <c r="O251" s="226"/>
      <c r="P251" s="226"/>
      <c r="Q251" s="226"/>
      <c r="R251" s="226"/>
      <c r="S251" s="226"/>
      <c r="T251" s="22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8" t="s">
        <v>142</v>
      </c>
      <c r="AU251" s="228" t="s">
        <v>79</v>
      </c>
      <c r="AV251" s="13" t="s">
        <v>77</v>
      </c>
      <c r="AW251" s="13" t="s">
        <v>33</v>
      </c>
      <c r="AX251" s="13" t="s">
        <v>72</v>
      </c>
      <c r="AY251" s="228" t="s">
        <v>131</v>
      </c>
    </row>
    <row r="252" s="14" customFormat="1">
      <c r="A252" s="14"/>
      <c r="B252" s="229"/>
      <c r="C252" s="230"/>
      <c r="D252" s="220" t="s">
        <v>142</v>
      </c>
      <c r="E252" s="231" t="s">
        <v>19</v>
      </c>
      <c r="F252" s="232" t="s">
        <v>250</v>
      </c>
      <c r="G252" s="230"/>
      <c r="H252" s="233">
        <v>19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39" t="s">
        <v>142</v>
      </c>
      <c r="AU252" s="239" t="s">
        <v>79</v>
      </c>
      <c r="AV252" s="14" t="s">
        <v>79</v>
      </c>
      <c r="AW252" s="14" t="s">
        <v>33</v>
      </c>
      <c r="AX252" s="14" t="s">
        <v>77</v>
      </c>
      <c r="AY252" s="239" t="s">
        <v>131</v>
      </c>
    </row>
    <row r="253" s="12" customFormat="1" ht="22.8" customHeight="1">
      <c r="A253" s="12"/>
      <c r="B253" s="184"/>
      <c r="C253" s="185"/>
      <c r="D253" s="186" t="s">
        <v>71</v>
      </c>
      <c r="E253" s="198" t="s">
        <v>171</v>
      </c>
      <c r="F253" s="198" t="s">
        <v>376</v>
      </c>
      <c r="G253" s="185"/>
      <c r="H253" s="185"/>
      <c r="I253" s="188"/>
      <c r="J253" s="199">
        <f>BK253</f>
        <v>0</v>
      </c>
      <c r="K253" s="185"/>
      <c r="L253" s="190"/>
      <c r="M253" s="191"/>
      <c r="N253" s="192"/>
      <c r="O253" s="192"/>
      <c r="P253" s="193">
        <f>SUM(P254:P395)</f>
        <v>0</v>
      </c>
      <c r="Q253" s="192"/>
      <c r="R253" s="193">
        <f>SUM(R254:R395)</f>
        <v>4.2266620400000008</v>
      </c>
      <c r="S253" s="192"/>
      <c r="T253" s="194">
        <f>SUM(T254:T395)</f>
        <v>0.0024000000000000002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95" t="s">
        <v>77</v>
      </c>
      <c r="AT253" s="196" t="s">
        <v>71</v>
      </c>
      <c r="AU253" s="196" t="s">
        <v>77</v>
      </c>
      <c r="AY253" s="195" t="s">
        <v>131</v>
      </c>
      <c r="BK253" s="197">
        <f>SUM(BK254:BK395)</f>
        <v>0</v>
      </c>
    </row>
    <row r="254" s="2" customFormat="1" ht="16.5" customHeight="1">
      <c r="A254" s="41"/>
      <c r="B254" s="42"/>
      <c r="C254" s="200" t="s">
        <v>377</v>
      </c>
      <c r="D254" s="200" t="s">
        <v>133</v>
      </c>
      <c r="E254" s="201" t="s">
        <v>378</v>
      </c>
      <c r="F254" s="202" t="s">
        <v>379</v>
      </c>
      <c r="G254" s="203" t="s">
        <v>136</v>
      </c>
      <c r="H254" s="204">
        <v>40</v>
      </c>
      <c r="I254" s="205"/>
      <c r="J254" s="206">
        <f>ROUND(I254*H254,2)</f>
        <v>0</v>
      </c>
      <c r="K254" s="202" t="s">
        <v>137</v>
      </c>
      <c r="L254" s="47"/>
      <c r="M254" s="207" t="s">
        <v>19</v>
      </c>
      <c r="N254" s="208" t="s">
        <v>43</v>
      </c>
      <c r="O254" s="87"/>
      <c r="P254" s="209">
        <f>O254*H254</f>
        <v>0</v>
      </c>
      <c r="Q254" s="209">
        <v>4.0000000000000003E-05</v>
      </c>
      <c r="R254" s="209">
        <f>Q254*H254</f>
        <v>0.0016000000000000001</v>
      </c>
      <c r="S254" s="209">
        <v>6.0000000000000002E-05</v>
      </c>
      <c r="T254" s="210">
        <f>S254*H254</f>
        <v>0.0024000000000000002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1" t="s">
        <v>138</v>
      </c>
      <c r="AT254" s="211" t="s">
        <v>133</v>
      </c>
      <c r="AU254" s="211" t="s">
        <v>79</v>
      </c>
      <c r="AY254" s="20" t="s">
        <v>131</v>
      </c>
      <c r="BE254" s="212">
        <f>IF(N254="základní",J254,0)</f>
        <v>0</v>
      </c>
      <c r="BF254" s="212">
        <f>IF(N254="snížená",J254,0)</f>
        <v>0</v>
      </c>
      <c r="BG254" s="212">
        <f>IF(N254="zákl. přenesená",J254,0)</f>
        <v>0</v>
      </c>
      <c r="BH254" s="212">
        <f>IF(N254="sníž. přenesená",J254,0)</f>
        <v>0</v>
      </c>
      <c r="BI254" s="212">
        <f>IF(N254="nulová",J254,0)</f>
        <v>0</v>
      </c>
      <c r="BJ254" s="20" t="s">
        <v>77</v>
      </c>
      <c r="BK254" s="212">
        <f>ROUND(I254*H254,2)</f>
        <v>0</v>
      </c>
      <c r="BL254" s="20" t="s">
        <v>138</v>
      </c>
      <c r="BM254" s="211" t="s">
        <v>380</v>
      </c>
    </row>
    <row r="255" s="2" customFormat="1">
      <c r="A255" s="41"/>
      <c r="B255" s="42"/>
      <c r="C255" s="43"/>
      <c r="D255" s="213" t="s">
        <v>140</v>
      </c>
      <c r="E255" s="43"/>
      <c r="F255" s="214" t="s">
        <v>381</v>
      </c>
      <c r="G255" s="43"/>
      <c r="H255" s="43"/>
      <c r="I255" s="215"/>
      <c r="J255" s="43"/>
      <c r="K255" s="43"/>
      <c r="L255" s="47"/>
      <c r="M255" s="216"/>
      <c r="N255" s="217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140</v>
      </c>
      <c r="AU255" s="20" t="s">
        <v>79</v>
      </c>
    </row>
    <row r="256" s="13" customFormat="1">
      <c r="A256" s="13"/>
      <c r="B256" s="218"/>
      <c r="C256" s="219"/>
      <c r="D256" s="220" t="s">
        <v>142</v>
      </c>
      <c r="E256" s="221" t="s">
        <v>19</v>
      </c>
      <c r="F256" s="222" t="s">
        <v>303</v>
      </c>
      <c r="G256" s="219"/>
      <c r="H256" s="221" t="s">
        <v>19</v>
      </c>
      <c r="I256" s="223"/>
      <c r="J256" s="219"/>
      <c r="K256" s="219"/>
      <c r="L256" s="224"/>
      <c r="M256" s="225"/>
      <c r="N256" s="226"/>
      <c r="O256" s="226"/>
      <c r="P256" s="226"/>
      <c r="Q256" s="226"/>
      <c r="R256" s="226"/>
      <c r="S256" s="226"/>
      <c r="T256" s="22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8" t="s">
        <v>142</v>
      </c>
      <c r="AU256" s="228" t="s">
        <v>79</v>
      </c>
      <c r="AV256" s="13" t="s">
        <v>77</v>
      </c>
      <c r="AW256" s="13" t="s">
        <v>33</v>
      </c>
      <c r="AX256" s="13" t="s">
        <v>72</v>
      </c>
      <c r="AY256" s="228" t="s">
        <v>131</v>
      </c>
    </row>
    <row r="257" s="14" customFormat="1">
      <c r="A257" s="14"/>
      <c r="B257" s="229"/>
      <c r="C257" s="230"/>
      <c r="D257" s="220" t="s">
        <v>142</v>
      </c>
      <c r="E257" s="231" t="s">
        <v>19</v>
      </c>
      <c r="F257" s="232" t="s">
        <v>194</v>
      </c>
      <c r="G257" s="230"/>
      <c r="H257" s="233">
        <v>10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9" t="s">
        <v>142</v>
      </c>
      <c r="AU257" s="239" t="s">
        <v>79</v>
      </c>
      <c r="AV257" s="14" t="s">
        <v>79</v>
      </c>
      <c r="AW257" s="14" t="s">
        <v>33</v>
      </c>
      <c r="AX257" s="14" t="s">
        <v>72</v>
      </c>
      <c r="AY257" s="239" t="s">
        <v>131</v>
      </c>
    </row>
    <row r="258" s="13" customFormat="1">
      <c r="A258" s="13"/>
      <c r="B258" s="218"/>
      <c r="C258" s="219"/>
      <c r="D258" s="220" t="s">
        <v>142</v>
      </c>
      <c r="E258" s="221" t="s">
        <v>19</v>
      </c>
      <c r="F258" s="222" t="s">
        <v>318</v>
      </c>
      <c r="G258" s="219"/>
      <c r="H258" s="221" t="s">
        <v>19</v>
      </c>
      <c r="I258" s="223"/>
      <c r="J258" s="219"/>
      <c r="K258" s="219"/>
      <c r="L258" s="224"/>
      <c r="M258" s="225"/>
      <c r="N258" s="226"/>
      <c r="O258" s="226"/>
      <c r="P258" s="226"/>
      <c r="Q258" s="226"/>
      <c r="R258" s="226"/>
      <c r="S258" s="226"/>
      <c r="T258" s="22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8" t="s">
        <v>142</v>
      </c>
      <c r="AU258" s="228" t="s">
        <v>79</v>
      </c>
      <c r="AV258" s="13" t="s">
        <v>77</v>
      </c>
      <c r="AW258" s="13" t="s">
        <v>33</v>
      </c>
      <c r="AX258" s="13" t="s">
        <v>72</v>
      </c>
      <c r="AY258" s="228" t="s">
        <v>131</v>
      </c>
    </row>
    <row r="259" s="14" customFormat="1">
      <c r="A259" s="14"/>
      <c r="B259" s="229"/>
      <c r="C259" s="230"/>
      <c r="D259" s="220" t="s">
        <v>142</v>
      </c>
      <c r="E259" s="231" t="s">
        <v>19</v>
      </c>
      <c r="F259" s="232" t="s">
        <v>194</v>
      </c>
      <c r="G259" s="230"/>
      <c r="H259" s="233">
        <v>10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39" t="s">
        <v>142</v>
      </c>
      <c r="AU259" s="239" t="s">
        <v>79</v>
      </c>
      <c r="AV259" s="14" t="s">
        <v>79</v>
      </c>
      <c r="AW259" s="14" t="s">
        <v>33</v>
      </c>
      <c r="AX259" s="14" t="s">
        <v>72</v>
      </c>
      <c r="AY259" s="239" t="s">
        <v>131</v>
      </c>
    </row>
    <row r="260" s="13" customFormat="1">
      <c r="A260" s="13"/>
      <c r="B260" s="218"/>
      <c r="C260" s="219"/>
      <c r="D260" s="220" t="s">
        <v>142</v>
      </c>
      <c r="E260" s="221" t="s">
        <v>19</v>
      </c>
      <c r="F260" s="222" t="s">
        <v>382</v>
      </c>
      <c r="G260" s="219"/>
      <c r="H260" s="221" t="s">
        <v>19</v>
      </c>
      <c r="I260" s="223"/>
      <c r="J260" s="219"/>
      <c r="K260" s="219"/>
      <c r="L260" s="224"/>
      <c r="M260" s="225"/>
      <c r="N260" s="226"/>
      <c r="O260" s="226"/>
      <c r="P260" s="226"/>
      <c r="Q260" s="226"/>
      <c r="R260" s="226"/>
      <c r="S260" s="226"/>
      <c r="T260" s="22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8" t="s">
        <v>142</v>
      </c>
      <c r="AU260" s="228" t="s">
        <v>79</v>
      </c>
      <c r="AV260" s="13" t="s">
        <v>77</v>
      </c>
      <c r="AW260" s="13" t="s">
        <v>33</v>
      </c>
      <c r="AX260" s="13" t="s">
        <v>72</v>
      </c>
      <c r="AY260" s="228" t="s">
        <v>131</v>
      </c>
    </row>
    <row r="261" s="14" customFormat="1">
      <c r="A261" s="14"/>
      <c r="B261" s="229"/>
      <c r="C261" s="230"/>
      <c r="D261" s="220" t="s">
        <v>142</v>
      </c>
      <c r="E261" s="231" t="s">
        <v>19</v>
      </c>
      <c r="F261" s="232" t="s">
        <v>194</v>
      </c>
      <c r="G261" s="230"/>
      <c r="H261" s="233">
        <v>10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9" t="s">
        <v>142</v>
      </c>
      <c r="AU261" s="239" t="s">
        <v>79</v>
      </c>
      <c r="AV261" s="14" t="s">
        <v>79</v>
      </c>
      <c r="AW261" s="14" t="s">
        <v>33</v>
      </c>
      <c r="AX261" s="14" t="s">
        <v>72</v>
      </c>
      <c r="AY261" s="239" t="s">
        <v>131</v>
      </c>
    </row>
    <row r="262" s="13" customFormat="1">
      <c r="A262" s="13"/>
      <c r="B262" s="218"/>
      <c r="C262" s="219"/>
      <c r="D262" s="220" t="s">
        <v>142</v>
      </c>
      <c r="E262" s="221" t="s">
        <v>19</v>
      </c>
      <c r="F262" s="222" t="s">
        <v>383</v>
      </c>
      <c r="G262" s="219"/>
      <c r="H262" s="221" t="s">
        <v>19</v>
      </c>
      <c r="I262" s="223"/>
      <c r="J262" s="219"/>
      <c r="K262" s="219"/>
      <c r="L262" s="224"/>
      <c r="M262" s="225"/>
      <c r="N262" s="226"/>
      <c r="O262" s="226"/>
      <c r="P262" s="226"/>
      <c r="Q262" s="226"/>
      <c r="R262" s="226"/>
      <c r="S262" s="226"/>
      <c r="T262" s="22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8" t="s">
        <v>142</v>
      </c>
      <c r="AU262" s="228" t="s">
        <v>79</v>
      </c>
      <c r="AV262" s="13" t="s">
        <v>77</v>
      </c>
      <c r="AW262" s="13" t="s">
        <v>33</v>
      </c>
      <c r="AX262" s="13" t="s">
        <v>72</v>
      </c>
      <c r="AY262" s="228" t="s">
        <v>131</v>
      </c>
    </row>
    <row r="263" s="14" customFormat="1">
      <c r="A263" s="14"/>
      <c r="B263" s="229"/>
      <c r="C263" s="230"/>
      <c r="D263" s="220" t="s">
        <v>142</v>
      </c>
      <c r="E263" s="231" t="s">
        <v>19</v>
      </c>
      <c r="F263" s="232" t="s">
        <v>194</v>
      </c>
      <c r="G263" s="230"/>
      <c r="H263" s="233">
        <v>10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39" t="s">
        <v>142</v>
      </c>
      <c r="AU263" s="239" t="s">
        <v>79</v>
      </c>
      <c r="AV263" s="14" t="s">
        <v>79</v>
      </c>
      <c r="AW263" s="14" t="s">
        <v>33</v>
      </c>
      <c r="AX263" s="14" t="s">
        <v>72</v>
      </c>
      <c r="AY263" s="239" t="s">
        <v>131</v>
      </c>
    </row>
    <row r="264" s="15" customFormat="1">
      <c r="A264" s="15"/>
      <c r="B264" s="240"/>
      <c r="C264" s="241"/>
      <c r="D264" s="220" t="s">
        <v>142</v>
      </c>
      <c r="E264" s="242" t="s">
        <v>19</v>
      </c>
      <c r="F264" s="243" t="s">
        <v>155</v>
      </c>
      <c r="G264" s="241"/>
      <c r="H264" s="244">
        <v>40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0" t="s">
        <v>142</v>
      </c>
      <c r="AU264" s="250" t="s">
        <v>79</v>
      </c>
      <c r="AV264" s="15" t="s">
        <v>138</v>
      </c>
      <c r="AW264" s="15" t="s">
        <v>33</v>
      </c>
      <c r="AX264" s="15" t="s">
        <v>77</v>
      </c>
      <c r="AY264" s="250" t="s">
        <v>131</v>
      </c>
    </row>
    <row r="265" s="2" customFormat="1" ht="24.15" customHeight="1">
      <c r="A265" s="41"/>
      <c r="B265" s="42"/>
      <c r="C265" s="200" t="s">
        <v>384</v>
      </c>
      <c r="D265" s="200" t="s">
        <v>133</v>
      </c>
      <c r="E265" s="201" t="s">
        <v>385</v>
      </c>
      <c r="F265" s="202" t="s">
        <v>386</v>
      </c>
      <c r="G265" s="203" t="s">
        <v>387</v>
      </c>
      <c r="H265" s="204">
        <v>7</v>
      </c>
      <c r="I265" s="205"/>
      <c r="J265" s="206">
        <f>ROUND(I265*H265,2)</f>
        <v>0</v>
      </c>
      <c r="K265" s="202" t="s">
        <v>19</v>
      </c>
      <c r="L265" s="47"/>
      <c r="M265" s="207" t="s">
        <v>19</v>
      </c>
      <c r="N265" s="208" t="s">
        <v>43</v>
      </c>
      <c r="O265" s="87"/>
      <c r="P265" s="209">
        <f>O265*H265</f>
        <v>0</v>
      </c>
      <c r="Q265" s="209">
        <v>0.1575</v>
      </c>
      <c r="R265" s="209">
        <f>Q265*H265</f>
        <v>1.1025</v>
      </c>
      <c r="S265" s="209">
        <v>0</v>
      </c>
      <c r="T265" s="210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1" t="s">
        <v>138</v>
      </c>
      <c r="AT265" s="211" t="s">
        <v>133</v>
      </c>
      <c r="AU265" s="211" t="s">
        <v>79</v>
      </c>
      <c r="AY265" s="20" t="s">
        <v>131</v>
      </c>
      <c r="BE265" s="212">
        <f>IF(N265="základní",J265,0)</f>
        <v>0</v>
      </c>
      <c r="BF265" s="212">
        <f>IF(N265="snížená",J265,0)</f>
        <v>0</v>
      </c>
      <c r="BG265" s="212">
        <f>IF(N265="zákl. přenesená",J265,0)</f>
        <v>0</v>
      </c>
      <c r="BH265" s="212">
        <f>IF(N265="sníž. přenesená",J265,0)</f>
        <v>0</v>
      </c>
      <c r="BI265" s="212">
        <f>IF(N265="nulová",J265,0)</f>
        <v>0</v>
      </c>
      <c r="BJ265" s="20" t="s">
        <v>77</v>
      </c>
      <c r="BK265" s="212">
        <f>ROUND(I265*H265,2)</f>
        <v>0</v>
      </c>
      <c r="BL265" s="20" t="s">
        <v>138</v>
      </c>
      <c r="BM265" s="211" t="s">
        <v>388</v>
      </c>
    </row>
    <row r="266" s="13" customFormat="1">
      <c r="A266" s="13"/>
      <c r="B266" s="218"/>
      <c r="C266" s="219"/>
      <c r="D266" s="220" t="s">
        <v>142</v>
      </c>
      <c r="E266" s="221" t="s">
        <v>19</v>
      </c>
      <c r="F266" s="222" t="s">
        <v>303</v>
      </c>
      <c r="G266" s="219"/>
      <c r="H266" s="221" t="s">
        <v>19</v>
      </c>
      <c r="I266" s="223"/>
      <c r="J266" s="219"/>
      <c r="K266" s="219"/>
      <c r="L266" s="224"/>
      <c r="M266" s="225"/>
      <c r="N266" s="226"/>
      <c r="O266" s="226"/>
      <c r="P266" s="226"/>
      <c r="Q266" s="226"/>
      <c r="R266" s="226"/>
      <c r="S266" s="226"/>
      <c r="T266" s="22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8" t="s">
        <v>142</v>
      </c>
      <c r="AU266" s="228" t="s">
        <v>79</v>
      </c>
      <c r="AV266" s="13" t="s">
        <v>77</v>
      </c>
      <c r="AW266" s="13" t="s">
        <v>33</v>
      </c>
      <c r="AX266" s="13" t="s">
        <v>72</v>
      </c>
      <c r="AY266" s="228" t="s">
        <v>131</v>
      </c>
    </row>
    <row r="267" s="14" customFormat="1">
      <c r="A267" s="14"/>
      <c r="B267" s="229"/>
      <c r="C267" s="230"/>
      <c r="D267" s="220" t="s">
        <v>142</v>
      </c>
      <c r="E267" s="231" t="s">
        <v>19</v>
      </c>
      <c r="F267" s="232" t="s">
        <v>77</v>
      </c>
      <c r="G267" s="230"/>
      <c r="H267" s="233">
        <v>1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9" t="s">
        <v>142</v>
      </c>
      <c r="AU267" s="239" t="s">
        <v>79</v>
      </c>
      <c r="AV267" s="14" t="s">
        <v>79</v>
      </c>
      <c r="AW267" s="14" t="s">
        <v>33</v>
      </c>
      <c r="AX267" s="14" t="s">
        <v>72</v>
      </c>
      <c r="AY267" s="239" t="s">
        <v>131</v>
      </c>
    </row>
    <row r="268" s="13" customFormat="1">
      <c r="A268" s="13"/>
      <c r="B268" s="218"/>
      <c r="C268" s="219"/>
      <c r="D268" s="220" t="s">
        <v>142</v>
      </c>
      <c r="E268" s="221" t="s">
        <v>19</v>
      </c>
      <c r="F268" s="222" t="s">
        <v>318</v>
      </c>
      <c r="G268" s="219"/>
      <c r="H268" s="221" t="s">
        <v>19</v>
      </c>
      <c r="I268" s="223"/>
      <c r="J268" s="219"/>
      <c r="K268" s="219"/>
      <c r="L268" s="224"/>
      <c r="M268" s="225"/>
      <c r="N268" s="226"/>
      <c r="O268" s="226"/>
      <c r="P268" s="226"/>
      <c r="Q268" s="226"/>
      <c r="R268" s="226"/>
      <c r="S268" s="226"/>
      <c r="T268" s="22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8" t="s">
        <v>142</v>
      </c>
      <c r="AU268" s="228" t="s">
        <v>79</v>
      </c>
      <c r="AV268" s="13" t="s">
        <v>77</v>
      </c>
      <c r="AW268" s="13" t="s">
        <v>33</v>
      </c>
      <c r="AX268" s="13" t="s">
        <v>72</v>
      </c>
      <c r="AY268" s="228" t="s">
        <v>131</v>
      </c>
    </row>
    <row r="269" s="14" customFormat="1">
      <c r="A269" s="14"/>
      <c r="B269" s="229"/>
      <c r="C269" s="230"/>
      <c r="D269" s="220" t="s">
        <v>142</v>
      </c>
      <c r="E269" s="231" t="s">
        <v>19</v>
      </c>
      <c r="F269" s="232" t="s">
        <v>79</v>
      </c>
      <c r="G269" s="230"/>
      <c r="H269" s="233">
        <v>2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39" t="s">
        <v>142</v>
      </c>
      <c r="AU269" s="239" t="s">
        <v>79</v>
      </c>
      <c r="AV269" s="14" t="s">
        <v>79</v>
      </c>
      <c r="AW269" s="14" t="s">
        <v>33</v>
      </c>
      <c r="AX269" s="14" t="s">
        <v>72</v>
      </c>
      <c r="AY269" s="239" t="s">
        <v>131</v>
      </c>
    </row>
    <row r="270" s="13" customFormat="1">
      <c r="A270" s="13"/>
      <c r="B270" s="218"/>
      <c r="C270" s="219"/>
      <c r="D270" s="220" t="s">
        <v>142</v>
      </c>
      <c r="E270" s="221" t="s">
        <v>19</v>
      </c>
      <c r="F270" s="222" t="s">
        <v>382</v>
      </c>
      <c r="G270" s="219"/>
      <c r="H270" s="221" t="s">
        <v>19</v>
      </c>
      <c r="I270" s="223"/>
      <c r="J270" s="219"/>
      <c r="K270" s="219"/>
      <c r="L270" s="224"/>
      <c r="M270" s="225"/>
      <c r="N270" s="226"/>
      <c r="O270" s="226"/>
      <c r="P270" s="226"/>
      <c r="Q270" s="226"/>
      <c r="R270" s="226"/>
      <c r="S270" s="226"/>
      <c r="T270" s="22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8" t="s">
        <v>142</v>
      </c>
      <c r="AU270" s="228" t="s">
        <v>79</v>
      </c>
      <c r="AV270" s="13" t="s">
        <v>77</v>
      </c>
      <c r="AW270" s="13" t="s">
        <v>33</v>
      </c>
      <c r="AX270" s="13" t="s">
        <v>72</v>
      </c>
      <c r="AY270" s="228" t="s">
        <v>131</v>
      </c>
    </row>
    <row r="271" s="14" customFormat="1">
      <c r="A271" s="14"/>
      <c r="B271" s="229"/>
      <c r="C271" s="230"/>
      <c r="D271" s="220" t="s">
        <v>142</v>
      </c>
      <c r="E271" s="231" t="s">
        <v>19</v>
      </c>
      <c r="F271" s="232" t="s">
        <v>79</v>
      </c>
      <c r="G271" s="230"/>
      <c r="H271" s="233">
        <v>2</v>
      </c>
      <c r="I271" s="234"/>
      <c r="J271" s="230"/>
      <c r="K271" s="230"/>
      <c r="L271" s="235"/>
      <c r="M271" s="236"/>
      <c r="N271" s="237"/>
      <c r="O271" s="237"/>
      <c r="P271" s="237"/>
      <c r="Q271" s="237"/>
      <c r="R271" s="237"/>
      <c r="S271" s="237"/>
      <c r="T271" s="23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9" t="s">
        <v>142</v>
      </c>
      <c r="AU271" s="239" t="s">
        <v>79</v>
      </c>
      <c r="AV271" s="14" t="s">
        <v>79</v>
      </c>
      <c r="AW271" s="14" t="s">
        <v>33</v>
      </c>
      <c r="AX271" s="14" t="s">
        <v>72</v>
      </c>
      <c r="AY271" s="239" t="s">
        <v>131</v>
      </c>
    </row>
    <row r="272" s="13" customFormat="1">
      <c r="A272" s="13"/>
      <c r="B272" s="218"/>
      <c r="C272" s="219"/>
      <c r="D272" s="220" t="s">
        <v>142</v>
      </c>
      <c r="E272" s="221" t="s">
        <v>19</v>
      </c>
      <c r="F272" s="222" t="s">
        <v>383</v>
      </c>
      <c r="G272" s="219"/>
      <c r="H272" s="221" t="s">
        <v>19</v>
      </c>
      <c r="I272" s="223"/>
      <c r="J272" s="219"/>
      <c r="K272" s="219"/>
      <c r="L272" s="224"/>
      <c r="M272" s="225"/>
      <c r="N272" s="226"/>
      <c r="O272" s="226"/>
      <c r="P272" s="226"/>
      <c r="Q272" s="226"/>
      <c r="R272" s="226"/>
      <c r="S272" s="226"/>
      <c r="T272" s="22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8" t="s">
        <v>142</v>
      </c>
      <c r="AU272" s="228" t="s">
        <v>79</v>
      </c>
      <c r="AV272" s="13" t="s">
        <v>77</v>
      </c>
      <c r="AW272" s="13" t="s">
        <v>33</v>
      </c>
      <c r="AX272" s="13" t="s">
        <v>72</v>
      </c>
      <c r="AY272" s="228" t="s">
        <v>131</v>
      </c>
    </row>
    <row r="273" s="14" customFormat="1">
      <c r="A273" s="14"/>
      <c r="B273" s="229"/>
      <c r="C273" s="230"/>
      <c r="D273" s="220" t="s">
        <v>142</v>
      </c>
      <c r="E273" s="231" t="s">
        <v>19</v>
      </c>
      <c r="F273" s="232" t="s">
        <v>79</v>
      </c>
      <c r="G273" s="230"/>
      <c r="H273" s="233">
        <v>2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9" t="s">
        <v>142</v>
      </c>
      <c r="AU273" s="239" t="s">
        <v>79</v>
      </c>
      <c r="AV273" s="14" t="s">
        <v>79</v>
      </c>
      <c r="AW273" s="14" t="s">
        <v>33</v>
      </c>
      <c r="AX273" s="14" t="s">
        <v>72</v>
      </c>
      <c r="AY273" s="239" t="s">
        <v>131</v>
      </c>
    </row>
    <row r="274" s="15" customFormat="1">
      <c r="A274" s="15"/>
      <c r="B274" s="240"/>
      <c r="C274" s="241"/>
      <c r="D274" s="220" t="s">
        <v>142</v>
      </c>
      <c r="E274" s="242" t="s">
        <v>19</v>
      </c>
      <c r="F274" s="243" t="s">
        <v>155</v>
      </c>
      <c r="G274" s="241"/>
      <c r="H274" s="244">
        <v>7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0" t="s">
        <v>142</v>
      </c>
      <c r="AU274" s="250" t="s">
        <v>79</v>
      </c>
      <c r="AV274" s="15" t="s">
        <v>138</v>
      </c>
      <c r="AW274" s="15" t="s">
        <v>33</v>
      </c>
      <c r="AX274" s="15" t="s">
        <v>77</v>
      </c>
      <c r="AY274" s="250" t="s">
        <v>131</v>
      </c>
    </row>
    <row r="275" s="2" customFormat="1" ht="16.5" customHeight="1">
      <c r="A275" s="41"/>
      <c r="B275" s="42"/>
      <c r="C275" s="200" t="s">
        <v>389</v>
      </c>
      <c r="D275" s="200" t="s">
        <v>133</v>
      </c>
      <c r="E275" s="201" t="s">
        <v>390</v>
      </c>
      <c r="F275" s="202" t="s">
        <v>391</v>
      </c>
      <c r="G275" s="203" t="s">
        <v>136</v>
      </c>
      <c r="H275" s="204">
        <v>25.312999999999999</v>
      </c>
      <c r="I275" s="205"/>
      <c r="J275" s="206">
        <f>ROUND(I275*H275,2)</f>
        <v>0</v>
      </c>
      <c r="K275" s="202" t="s">
        <v>19</v>
      </c>
      <c r="L275" s="47"/>
      <c r="M275" s="207" t="s">
        <v>19</v>
      </c>
      <c r="N275" s="208" t="s">
        <v>43</v>
      </c>
      <c r="O275" s="87"/>
      <c r="P275" s="209">
        <f>O275*H275</f>
        <v>0</v>
      </c>
      <c r="Q275" s="209">
        <v>0.033579999999999999</v>
      </c>
      <c r="R275" s="209">
        <f>Q275*H275</f>
        <v>0.85001053999999998</v>
      </c>
      <c r="S275" s="209">
        <v>0</v>
      </c>
      <c r="T275" s="210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1" t="s">
        <v>138</v>
      </c>
      <c r="AT275" s="211" t="s">
        <v>133</v>
      </c>
      <c r="AU275" s="211" t="s">
        <v>79</v>
      </c>
      <c r="AY275" s="20" t="s">
        <v>131</v>
      </c>
      <c r="BE275" s="212">
        <f>IF(N275="základní",J275,0)</f>
        <v>0</v>
      </c>
      <c r="BF275" s="212">
        <f>IF(N275="snížená",J275,0)</f>
        <v>0</v>
      </c>
      <c r="BG275" s="212">
        <f>IF(N275="zákl. přenesená",J275,0)</f>
        <v>0</v>
      </c>
      <c r="BH275" s="212">
        <f>IF(N275="sníž. přenesená",J275,0)</f>
        <v>0</v>
      </c>
      <c r="BI275" s="212">
        <f>IF(N275="nulová",J275,0)</f>
        <v>0</v>
      </c>
      <c r="BJ275" s="20" t="s">
        <v>77</v>
      </c>
      <c r="BK275" s="212">
        <f>ROUND(I275*H275,2)</f>
        <v>0</v>
      </c>
      <c r="BL275" s="20" t="s">
        <v>138</v>
      </c>
      <c r="BM275" s="211" t="s">
        <v>392</v>
      </c>
    </row>
    <row r="276" s="13" customFormat="1">
      <c r="A276" s="13"/>
      <c r="B276" s="218"/>
      <c r="C276" s="219"/>
      <c r="D276" s="220" t="s">
        <v>142</v>
      </c>
      <c r="E276" s="221" t="s">
        <v>19</v>
      </c>
      <c r="F276" s="222" t="s">
        <v>303</v>
      </c>
      <c r="G276" s="219"/>
      <c r="H276" s="221" t="s">
        <v>19</v>
      </c>
      <c r="I276" s="223"/>
      <c r="J276" s="219"/>
      <c r="K276" s="219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142</v>
      </c>
      <c r="AU276" s="228" t="s">
        <v>79</v>
      </c>
      <c r="AV276" s="13" t="s">
        <v>77</v>
      </c>
      <c r="AW276" s="13" t="s">
        <v>33</v>
      </c>
      <c r="AX276" s="13" t="s">
        <v>72</v>
      </c>
      <c r="AY276" s="228" t="s">
        <v>131</v>
      </c>
    </row>
    <row r="277" s="14" customFormat="1">
      <c r="A277" s="14"/>
      <c r="B277" s="229"/>
      <c r="C277" s="230"/>
      <c r="D277" s="220" t="s">
        <v>142</v>
      </c>
      <c r="E277" s="231" t="s">
        <v>19</v>
      </c>
      <c r="F277" s="232" t="s">
        <v>393</v>
      </c>
      <c r="G277" s="230"/>
      <c r="H277" s="233">
        <v>3.0249999999999999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9" t="s">
        <v>142</v>
      </c>
      <c r="AU277" s="239" t="s">
        <v>79</v>
      </c>
      <c r="AV277" s="14" t="s">
        <v>79</v>
      </c>
      <c r="AW277" s="14" t="s">
        <v>33</v>
      </c>
      <c r="AX277" s="14" t="s">
        <v>72</v>
      </c>
      <c r="AY277" s="239" t="s">
        <v>131</v>
      </c>
    </row>
    <row r="278" s="13" customFormat="1">
      <c r="A278" s="13"/>
      <c r="B278" s="218"/>
      <c r="C278" s="219"/>
      <c r="D278" s="220" t="s">
        <v>142</v>
      </c>
      <c r="E278" s="221" t="s">
        <v>19</v>
      </c>
      <c r="F278" s="222" t="s">
        <v>318</v>
      </c>
      <c r="G278" s="219"/>
      <c r="H278" s="221" t="s">
        <v>19</v>
      </c>
      <c r="I278" s="223"/>
      <c r="J278" s="219"/>
      <c r="K278" s="219"/>
      <c r="L278" s="224"/>
      <c r="M278" s="225"/>
      <c r="N278" s="226"/>
      <c r="O278" s="226"/>
      <c r="P278" s="226"/>
      <c r="Q278" s="226"/>
      <c r="R278" s="226"/>
      <c r="S278" s="226"/>
      <c r="T278" s="22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8" t="s">
        <v>142</v>
      </c>
      <c r="AU278" s="228" t="s">
        <v>79</v>
      </c>
      <c r="AV278" s="13" t="s">
        <v>77</v>
      </c>
      <c r="AW278" s="13" t="s">
        <v>33</v>
      </c>
      <c r="AX278" s="13" t="s">
        <v>72</v>
      </c>
      <c r="AY278" s="228" t="s">
        <v>131</v>
      </c>
    </row>
    <row r="279" s="14" customFormat="1">
      <c r="A279" s="14"/>
      <c r="B279" s="229"/>
      <c r="C279" s="230"/>
      <c r="D279" s="220" t="s">
        <v>142</v>
      </c>
      <c r="E279" s="231" t="s">
        <v>19</v>
      </c>
      <c r="F279" s="232" t="s">
        <v>394</v>
      </c>
      <c r="G279" s="230"/>
      <c r="H279" s="233">
        <v>2.911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39" t="s">
        <v>142</v>
      </c>
      <c r="AU279" s="239" t="s">
        <v>79</v>
      </c>
      <c r="AV279" s="14" t="s">
        <v>79</v>
      </c>
      <c r="AW279" s="14" t="s">
        <v>33</v>
      </c>
      <c r="AX279" s="14" t="s">
        <v>72</v>
      </c>
      <c r="AY279" s="239" t="s">
        <v>131</v>
      </c>
    </row>
    <row r="280" s="14" customFormat="1">
      <c r="A280" s="14"/>
      <c r="B280" s="229"/>
      <c r="C280" s="230"/>
      <c r="D280" s="220" t="s">
        <v>142</v>
      </c>
      <c r="E280" s="231" t="s">
        <v>19</v>
      </c>
      <c r="F280" s="232" t="s">
        <v>395</v>
      </c>
      <c r="G280" s="230"/>
      <c r="H280" s="233">
        <v>3.407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9" t="s">
        <v>142</v>
      </c>
      <c r="AU280" s="239" t="s">
        <v>79</v>
      </c>
      <c r="AV280" s="14" t="s">
        <v>79</v>
      </c>
      <c r="AW280" s="14" t="s">
        <v>33</v>
      </c>
      <c r="AX280" s="14" t="s">
        <v>72</v>
      </c>
      <c r="AY280" s="239" t="s">
        <v>131</v>
      </c>
    </row>
    <row r="281" s="14" customFormat="1">
      <c r="A281" s="14"/>
      <c r="B281" s="229"/>
      <c r="C281" s="230"/>
      <c r="D281" s="220" t="s">
        <v>142</v>
      </c>
      <c r="E281" s="231" t="s">
        <v>19</v>
      </c>
      <c r="F281" s="232" t="s">
        <v>396</v>
      </c>
      <c r="G281" s="230"/>
      <c r="H281" s="233">
        <v>1.798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39" t="s">
        <v>142</v>
      </c>
      <c r="AU281" s="239" t="s">
        <v>79</v>
      </c>
      <c r="AV281" s="14" t="s">
        <v>79</v>
      </c>
      <c r="AW281" s="14" t="s">
        <v>33</v>
      </c>
      <c r="AX281" s="14" t="s">
        <v>72</v>
      </c>
      <c r="AY281" s="239" t="s">
        <v>131</v>
      </c>
    </row>
    <row r="282" s="13" customFormat="1">
      <c r="A282" s="13"/>
      <c r="B282" s="218"/>
      <c r="C282" s="219"/>
      <c r="D282" s="220" t="s">
        <v>142</v>
      </c>
      <c r="E282" s="221" t="s">
        <v>19</v>
      </c>
      <c r="F282" s="222" t="s">
        <v>382</v>
      </c>
      <c r="G282" s="219"/>
      <c r="H282" s="221" t="s">
        <v>19</v>
      </c>
      <c r="I282" s="223"/>
      <c r="J282" s="219"/>
      <c r="K282" s="219"/>
      <c r="L282" s="224"/>
      <c r="M282" s="225"/>
      <c r="N282" s="226"/>
      <c r="O282" s="226"/>
      <c r="P282" s="226"/>
      <c r="Q282" s="226"/>
      <c r="R282" s="226"/>
      <c r="S282" s="226"/>
      <c r="T282" s="22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8" t="s">
        <v>142</v>
      </c>
      <c r="AU282" s="228" t="s">
        <v>79</v>
      </c>
      <c r="AV282" s="13" t="s">
        <v>77</v>
      </c>
      <c r="AW282" s="13" t="s">
        <v>33</v>
      </c>
      <c r="AX282" s="13" t="s">
        <v>72</v>
      </c>
      <c r="AY282" s="228" t="s">
        <v>131</v>
      </c>
    </row>
    <row r="283" s="14" customFormat="1">
      <c r="A283" s="14"/>
      <c r="B283" s="229"/>
      <c r="C283" s="230"/>
      <c r="D283" s="220" t="s">
        <v>142</v>
      </c>
      <c r="E283" s="231" t="s">
        <v>19</v>
      </c>
      <c r="F283" s="232" t="s">
        <v>397</v>
      </c>
      <c r="G283" s="230"/>
      <c r="H283" s="233">
        <v>2.8090000000000002</v>
      </c>
      <c r="I283" s="234"/>
      <c r="J283" s="230"/>
      <c r="K283" s="230"/>
      <c r="L283" s="235"/>
      <c r="M283" s="236"/>
      <c r="N283" s="237"/>
      <c r="O283" s="237"/>
      <c r="P283" s="237"/>
      <c r="Q283" s="237"/>
      <c r="R283" s="237"/>
      <c r="S283" s="237"/>
      <c r="T283" s="23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39" t="s">
        <v>142</v>
      </c>
      <c r="AU283" s="239" t="s">
        <v>79</v>
      </c>
      <c r="AV283" s="14" t="s">
        <v>79</v>
      </c>
      <c r="AW283" s="14" t="s">
        <v>33</v>
      </c>
      <c r="AX283" s="14" t="s">
        <v>72</v>
      </c>
      <c r="AY283" s="239" t="s">
        <v>131</v>
      </c>
    </row>
    <row r="284" s="14" customFormat="1">
      <c r="A284" s="14"/>
      <c r="B284" s="229"/>
      <c r="C284" s="230"/>
      <c r="D284" s="220" t="s">
        <v>142</v>
      </c>
      <c r="E284" s="231" t="s">
        <v>19</v>
      </c>
      <c r="F284" s="232" t="s">
        <v>398</v>
      </c>
      <c r="G284" s="230"/>
      <c r="H284" s="233">
        <v>2.544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9" t="s">
        <v>142</v>
      </c>
      <c r="AU284" s="239" t="s">
        <v>79</v>
      </c>
      <c r="AV284" s="14" t="s">
        <v>79</v>
      </c>
      <c r="AW284" s="14" t="s">
        <v>33</v>
      </c>
      <c r="AX284" s="14" t="s">
        <v>72</v>
      </c>
      <c r="AY284" s="239" t="s">
        <v>131</v>
      </c>
    </row>
    <row r="285" s="14" customFormat="1">
      <c r="A285" s="14"/>
      <c r="B285" s="229"/>
      <c r="C285" s="230"/>
      <c r="D285" s="220" t="s">
        <v>142</v>
      </c>
      <c r="E285" s="231" t="s">
        <v>19</v>
      </c>
      <c r="F285" s="232" t="s">
        <v>396</v>
      </c>
      <c r="G285" s="230"/>
      <c r="H285" s="233">
        <v>1.798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39" t="s">
        <v>142</v>
      </c>
      <c r="AU285" s="239" t="s">
        <v>79</v>
      </c>
      <c r="AV285" s="14" t="s">
        <v>79</v>
      </c>
      <c r="AW285" s="14" t="s">
        <v>33</v>
      </c>
      <c r="AX285" s="14" t="s">
        <v>72</v>
      </c>
      <c r="AY285" s="239" t="s">
        <v>131</v>
      </c>
    </row>
    <row r="286" s="13" customFormat="1">
      <c r="A286" s="13"/>
      <c r="B286" s="218"/>
      <c r="C286" s="219"/>
      <c r="D286" s="220" t="s">
        <v>142</v>
      </c>
      <c r="E286" s="221" t="s">
        <v>19</v>
      </c>
      <c r="F286" s="222" t="s">
        <v>383</v>
      </c>
      <c r="G286" s="219"/>
      <c r="H286" s="221" t="s">
        <v>19</v>
      </c>
      <c r="I286" s="223"/>
      <c r="J286" s="219"/>
      <c r="K286" s="219"/>
      <c r="L286" s="224"/>
      <c r="M286" s="225"/>
      <c r="N286" s="226"/>
      <c r="O286" s="226"/>
      <c r="P286" s="226"/>
      <c r="Q286" s="226"/>
      <c r="R286" s="226"/>
      <c r="S286" s="226"/>
      <c r="T286" s="22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28" t="s">
        <v>142</v>
      </c>
      <c r="AU286" s="228" t="s">
        <v>79</v>
      </c>
      <c r="AV286" s="13" t="s">
        <v>77</v>
      </c>
      <c r="AW286" s="13" t="s">
        <v>33</v>
      </c>
      <c r="AX286" s="13" t="s">
        <v>72</v>
      </c>
      <c r="AY286" s="228" t="s">
        <v>131</v>
      </c>
    </row>
    <row r="287" s="14" customFormat="1">
      <c r="A287" s="14"/>
      <c r="B287" s="229"/>
      <c r="C287" s="230"/>
      <c r="D287" s="220" t="s">
        <v>142</v>
      </c>
      <c r="E287" s="231" t="s">
        <v>19</v>
      </c>
      <c r="F287" s="232" t="s">
        <v>399</v>
      </c>
      <c r="G287" s="230"/>
      <c r="H287" s="233">
        <v>2.516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39" t="s">
        <v>142</v>
      </c>
      <c r="AU287" s="239" t="s">
        <v>79</v>
      </c>
      <c r="AV287" s="14" t="s">
        <v>79</v>
      </c>
      <c r="AW287" s="14" t="s">
        <v>33</v>
      </c>
      <c r="AX287" s="14" t="s">
        <v>72</v>
      </c>
      <c r="AY287" s="239" t="s">
        <v>131</v>
      </c>
    </row>
    <row r="288" s="14" customFormat="1">
      <c r="A288" s="14"/>
      <c r="B288" s="229"/>
      <c r="C288" s="230"/>
      <c r="D288" s="220" t="s">
        <v>142</v>
      </c>
      <c r="E288" s="231" t="s">
        <v>19</v>
      </c>
      <c r="F288" s="232" t="s">
        <v>400</v>
      </c>
      <c r="G288" s="230"/>
      <c r="H288" s="233">
        <v>2.7069999999999999</v>
      </c>
      <c r="I288" s="234"/>
      <c r="J288" s="230"/>
      <c r="K288" s="230"/>
      <c r="L288" s="235"/>
      <c r="M288" s="236"/>
      <c r="N288" s="237"/>
      <c r="O288" s="237"/>
      <c r="P288" s="237"/>
      <c r="Q288" s="237"/>
      <c r="R288" s="237"/>
      <c r="S288" s="237"/>
      <c r="T288" s="23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39" t="s">
        <v>142</v>
      </c>
      <c r="AU288" s="239" t="s">
        <v>79</v>
      </c>
      <c r="AV288" s="14" t="s">
        <v>79</v>
      </c>
      <c r="AW288" s="14" t="s">
        <v>33</v>
      </c>
      <c r="AX288" s="14" t="s">
        <v>72</v>
      </c>
      <c r="AY288" s="239" t="s">
        <v>131</v>
      </c>
    </row>
    <row r="289" s="14" customFormat="1">
      <c r="A289" s="14"/>
      <c r="B289" s="229"/>
      <c r="C289" s="230"/>
      <c r="D289" s="220" t="s">
        <v>142</v>
      </c>
      <c r="E289" s="231" t="s">
        <v>19</v>
      </c>
      <c r="F289" s="232" t="s">
        <v>396</v>
      </c>
      <c r="G289" s="230"/>
      <c r="H289" s="233">
        <v>1.798</v>
      </c>
      <c r="I289" s="234"/>
      <c r="J289" s="230"/>
      <c r="K289" s="230"/>
      <c r="L289" s="235"/>
      <c r="M289" s="236"/>
      <c r="N289" s="237"/>
      <c r="O289" s="237"/>
      <c r="P289" s="237"/>
      <c r="Q289" s="237"/>
      <c r="R289" s="237"/>
      <c r="S289" s="237"/>
      <c r="T289" s="23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9" t="s">
        <v>142</v>
      </c>
      <c r="AU289" s="239" t="s">
        <v>79</v>
      </c>
      <c r="AV289" s="14" t="s">
        <v>79</v>
      </c>
      <c r="AW289" s="14" t="s">
        <v>33</v>
      </c>
      <c r="AX289" s="14" t="s">
        <v>72</v>
      </c>
      <c r="AY289" s="239" t="s">
        <v>131</v>
      </c>
    </row>
    <row r="290" s="15" customFormat="1">
      <c r="A290" s="15"/>
      <c r="B290" s="240"/>
      <c r="C290" s="241"/>
      <c r="D290" s="220" t="s">
        <v>142</v>
      </c>
      <c r="E290" s="242" t="s">
        <v>19</v>
      </c>
      <c r="F290" s="243" t="s">
        <v>155</v>
      </c>
      <c r="G290" s="241"/>
      <c r="H290" s="244">
        <v>25.313000000000002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0" t="s">
        <v>142</v>
      </c>
      <c r="AU290" s="250" t="s">
        <v>79</v>
      </c>
      <c r="AV290" s="15" t="s">
        <v>138</v>
      </c>
      <c r="AW290" s="15" t="s">
        <v>33</v>
      </c>
      <c r="AX290" s="15" t="s">
        <v>77</v>
      </c>
      <c r="AY290" s="250" t="s">
        <v>131</v>
      </c>
    </row>
    <row r="291" s="2" customFormat="1" ht="21.75" customHeight="1">
      <c r="A291" s="41"/>
      <c r="B291" s="42"/>
      <c r="C291" s="200" t="s">
        <v>401</v>
      </c>
      <c r="D291" s="200" t="s">
        <v>133</v>
      </c>
      <c r="E291" s="201" t="s">
        <v>402</v>
      </c>
      <c r="F291" s="202" t="s">
        <v>403</v>
      </c>
      <c r="G291" s="203" t="s">
        <v>136</v>
      </c>
      <c r="H291" s="204">
        <v>0.77600000000000002</v>
      </c>
      <c r="I291" s="205"/>
      <c r="J291" s="206">
        <f>ROUND(I291*H291,2)</f>
        <v>0</v>
      </c>
      <c r="K291" s="202" t="s">
        <v>137</v>
      </c>
      <c r="L291" s="47"/>
      <c r="M291" s="207" t="s">
        <v>19</v>
      </c>
      <c r="N291" s="208" t="s">
        <v>43</v>
      </c>
      <c r="O291" s="87"/>
      <c r="P291" s="209">
        <f>O291*H291</f>
        <v>0</v>
      </c>
      <c r="Q291" s="209">
        <v>0.00084999999999999995</v>
      </c>
      <c r="R291" s="209">
        <f>Q291*H291</f>
        <v>0.00065959999999999999</v>
      </c>
      <c r="S291" s="209">
        <v>0</v>
      </c>
      <c r="T291" s="210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1" t="s">
        <v>138</v>
      </c>
      <c r="AT291" s="211" t="s">
        <v>133</v>
      </c>
      <c r="AU291" s="211" t="s">
        <v>79</v>
      </c>
      <c r="AY291" s="20" t="s">
        <v>131</v>
      </c>
      <c r="BE291" s="212">
        <f>IF(N291="základní",J291,0)</f>
        <v>0</v>
      </c>
      <c r="BF291" s="212">
        <f>IF(N291="snížená",J291,0)</f>
        <v>0</v>
      </c>
      <c r="BG291" s="212">
        <f>IF(N291="zákl. přenesená",J291,0)</f>
        <v>0</v>
      </c>
      <c r="BH291" s="212">
        <f>IF(N291="sníž. přenesená",J291,0)</f>
        <v>0</v>
      </c>
      <c r="BI291" s="212">
        <f>IF(N291="nulová",J291,0)</f>
        <v>0</v>
      </c>
      <c r="BJ291" s="20" t="s">
        <v>77</v>
      </c>
      <c r="BK291" s="212">
        <f>ROUND(I291*H291,2)</f>
        <v>0</v>
      </c>
      <c r="BL291" s="20" t="s">
        <v>138</v>
      </c>
      <c r="BM291" s="211" t="s">
        <v>404</v>
      </c>
    </row>
    <row r="292" s="2" customFormat="1">
      <c r="A292" s="41"/>
      <c r="B292" s="42"/>
      <c r="C292" s="43"/>
      <c r="D292" s="213" t="s">
        <v>140</v>
      </c>
      <c r="E292" s="43"/>
      <c r="F292" s="214" t="s">
        <v>405</v>
      </c>
      <c r="G292" s="43"/>
      <c r="H292" s="43"/>
      <c r="I292" s="215"/>
      <c r="J292" s="43"/>
      <c r="K292" s="43"/>
      <c r="L292" s="47"/>
      <c r="M292" s="216"/>
      <c r="N292" s="217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140</v>
      </c>
      <c r="AU292" s="20" t="s">
        <v>79</v>
      </c>
    </row>
    <row r="293" s="13" customFormat="1">
      <c r="A293" s="13"/>
      <c r="B293" s="218"/>
      <c r="C293" s="219"/>
      <c r="D293" s="220" t="s">
        <v>142</v>
      </c>
      <c r="E293" s="221" t="s">
        <v>19</v>
      </c>
      <c r="F293" s="222" t="s">
        <v>406</v>
      </c>
      <c r="G293" s="219"/>
      <c r="H293" s="221" t="s">
        <v>19</v>
      </c>
      <c r="I293" s="223"/>
      <c r="J293" s="219"/>
      <c r="K293" s="219"/>
      <c r="L293" s="224"/>
      <c r="M293" s="225"/>
      <c r="N293" s="226"/>
      <c r="O293" s="226"/>
      <c r="P293" s="226"/>
      <c r="Q293" s="226"/>
      <c r="R293" s="226"/>
      <c r="S293" s="226"/>
      <c r="T293" s="22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8" t="s">
        <v>142</v>
      </c>
      <c r="AU293" s="228" t="s">
        <v>79</v>
      </c>
      <c r="AV293" s="13" t="s">
        <v>77</v>
      </c>
      <c r="AW293" s="13" t="s">
        <v>33</v>
      </c>
      <c r="AX293" s="13" t="s">
        <v>72</v>
      </c>
      <c r="AY293" s="228" t="s">
        <v>131</v>
      </c>
    </row>
    <row r="294" s="14" customFormat="1">
      <c r="A294" s="14"/>
      <c r="B294" s="229"/>
      <c r="C294" s="230"/>
      <c r="D294" s="220" t="s">
        <v>142</v>
      </c>
      <c r="E294" s="231" t="s">
        <v>19</v>
      </c>
      <c r="F294" s="232" t="s">
        <v>407</v>
      </c>
      <c r="G294" s="230"/>
      <c r="H294" s="233">
        <v>0.77600000000000002</v>
      </c>
      <c r="I294" s="234"/>
      <c r="J294" s="230"/>
      <c r="K294" s="230"/>
      <c r="L294" s="235"/>
      <c r="M294" s="236"/>
      <c r="N294" s="237"/>
      <c r="O294" s="237"/>
      <c r="P294" s="237"/>
      <c r="Q294" s="237"/>
      <c r="R294" s="237"/>
      <c r="S294" s="237"/>
      <c r="T294" s="23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39" t="s">
        <v>142</v>
      </c>
      <c r="AU294" s="239" t="s">
        <v>79</v>
      </c>
      <c r="AV294" s="14" t="s">
        <v>79</v>
      </c>
      <c r="AW294" s="14" t="s">
        <v>33</v>
      </c>
      <c r="AX294" s="14" t="s">
        <v>77</v>
      </c>
      <c r="AY294" s="239" t="s">
        <v>131</v>
      </c>
    </row>
    <row r="295" s="2" customFormat="1" ht="21.75" customHeight="1">
      <c r="A295" s="41"/>
      <c r="B295" s="42"/>
      <c r="C295" s="200" t="s">
        <v>408</v>
      </c>
      <c r="D295" s="200" t="s">
        <v>133</v>
      </c>
      <c r="E295" s="201" t="s">
        <v>409</v>
      </c>
      <c r="F295" s="202" t="s">
        <v>410</v>
      </c>
      <c r="G295" s="203" t="s">
        <v>136</v>
      </c>
      <c r="H295" s="204">
        <v>25.683</v>
      </c>
      <c r="I295" s="205"/>
      <c r="J295" s="206">
        <f>ROUND(I295*H295,2)</f>
        <v>0</v>
      </c>
      <c r="K295" s="202" t="s">
        <v>137</v>
      </c>
      <c r="L295" s="47"/>
      <c r="M295" s="207" t="s">
        <v>19</v>
      </c>
      <c r="N295" s="208" t="s">
        <v>43</v>
      </c>
      <c r="O295" s="87"/>
      <c r="P295" s="209">
        <f>O295*H295</f>
        <v>0</v>
      </c>
      <c r="Q295" s="209">
        <v>0.0073499999999999998</v>
      </c>
      <c r="R295" s="209">
        <f>Q295*H295</f>
        <v>0.18877005</v>
      </c>
      <c r="S295" s="209">
        <v>0</v>
      </c>
      <c r="T295" s="210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1" t="s">
        <v>138</v>
      </c>
      <c r="AT295" s="211" t="s">
        <v>133</v>
      </c>
      <c r="AU295" s="211" t="s">
        <v>79</v>
      </c>
      <c r="AY295" s="20" t="s">
        <v>131</v>
      </c>
      <c r="BE295" s="212">
        <f>IF(N295="základní",J295,0)</f>
        <v>0</v>
      </c>
      <c r="BF295" s="212">
        <f>IF(N295="snížená",J295,0)</f>
        <v>0</v>
      </c>
      <c r="BG295" s="212">
        <f>IF(N295="zákl. přenesená",J295,0)</f>
        <v>0</v>
      </c>
      <c r="BH295" s="212">
        <f>IF(N295="sníž. přenesená",J295,0)</f>
        <v>0</v>
      </c>
      <c r="BI295" s="212">
        <f>IF(N295="nulová",J295,0)</f>
        <v>0</v>
      </c>
      <c r="BJ295" s="20" t="s">
        <v>77</v>
      </c>
      <c r="BK295" s="212">
        <f>ROUND(I295*H295,2)</f>
        <v>0</v>
      </c>
      <c r="BL295" s="20" t="s">
        <v>138</v>
      </c>
      <c r="BM295" s="211" t="s">
        <v>411</v>
      </c>
    </row>
    <row r="296" s="2" customFormat="1">
      <c r="A296" s="41"/>
      <c r="B296" s="42"/>
      <c r="C296" s="43"/>
      <c r="D296" s="213" t="s">
        <v>140</v>
      </c>
      <c r="E296" s="43"/>
      <c r="F296" s="214" t="s">
        <v>412</v>
      </c>
      <c r="G296" s="43"/>
      <c r="H296" s="43"/>
      <c r="I296" s="215"/>
      <c r="J296" s="43"/>
      <c r="K296" s="43"/>
      <c r="L296" s="47"/>
      <c r="M296" s="216"/>
      <c r="N296" s="217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140</v>
      </c>
      <c r="AU296" s="20" t="s">
        <v>79</v>
      </c>
    </row>
    <row r="297" s="13" customFormat="1">
      <c r="A297" s="13"/>
      <c r="B297" s="218"/>
      <c r="C297" s="219"/>
      <c r="D297" s="220" t="s">
        <v>142</v>
      </c>
      <c r="E297" s="221" t="s">
        <v>19</v>
      </c>
      <c r="F297" s="222" t="s">
        <v>413</v>
      </c>
      <c r="G297" s="219"/>
      <c r="H297" s="221" t="s">
        <v>19</v>
      </c>
      <c r="I297" s="223"/>
      <c r="J297" s="219"/>
      <c r="K297" s="219"/>
      <c r="L297" s="224"/>
      <c r="M297" s="225"/>
      <c r="N297" s="226"/>
      <c r="O297" s="226"/>
      <c r="P297" s="226"/>
      <c r="Q297" s="226"/>
      <c r="R297" s="226"/>
      <c r="S297" s="226"/>
      <c r="T297" s="22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8" t="s">
        <v>142</v>
      </c>
      <c r="AU297" s="228" t="s">
        <v>79</v>
      </c>
      <c r="AV297" s="13" t="s">
        <v>77</v>
      </c>
      <c r="AW297" s="13" t="s">
        <v>33</v>
      </c>
      <c r="AX297" s="13" t="s">
        <v>72</v>
      </c>
      <c r="AY297" s="228" t="s">
        <v>131</v>
      </c>
    </row>
    <row r="298" s="14" customFormat="1">
      <c r="A298" s="14"/>
      <c r="B298" s="229"/>
      <c r="C298" s="230"/>
      <c r="D298" s="220" t="s">
        <v>142</v>
      </c>
      <c r="E298" s="231" t="s">
        <v>19</v>
      </c>
      <c r="F298" s="232" t="s">
        <v>414</v>
      </c>
      <c r="G298" s="230"/>
      <c r="H298" s="233">
        <v>37.536000000000001</v>
      </c>
      <c r="I298" s="234"/>
      <c r="J298" s="230"/>
      <c r="K298" s="230"/>
      <c r="L298" s="235"/>
      <c r="M298" s="236"/>
      <c r="N298" s="237"/>
      <c r="O298" s="237"/>
      <c r="P298" s="237"/>
      <c r="Q298" s="237"/>
      <c r="R298" s="237"/>
      <c r="S298" s="237"/>
      <c r="T298" s="23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39" t="s">
        <v>142</v>
      </c>
      <c r="AU298" s="239" t="s">
        <v>79</v>
      </c>
      <c r="AV298" s="14" t="s">
        <v>79</v>
      </c>
      <c r="AW298" s="14" t="s">
        <v>33</v>
      </c>
      <c r="AX298" s="14" t="s">
        <v>72</v>
      </c>
      <c r="AY298" s="239" t="s">
        <v>131</v>
      </c>
    </row>
    <row r="299" s="14" customFormat="1">
      <c r="A299" s="14"/>
      <c r="B299" s="229"/>
      <c r="C299" s="230"/>
      <c r="D299" s="220" t="s">
        <v>142</v>
      </c>
      <c r="E299" s="231" t="s">
        <v>19</v>
      </c>
      <c r="F299" s="232" t="s">
        <v>415</v>
      </c>
      <c r="G299" s="230"/>
      <c r="H299" s="233">
        <v>-0.26500000000000001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39" t="s">
        <v>142</v>
      </c>
      <c r="AU299" s="239" t="s">
        <v>79</v>
      </c>
      <c r="AV299" s="14" t="s">
        <v>79</v>
      </c>
      <c r="AW299" s="14" t="s">
        <v>33</v>
      </c>
      <c r="AX299" s="14" t="s">
        <v>72</v>
      </c>
      <c r="AY299" s="239" t="s">
        <v>131</v>
      </c>
    </row>
    <row r="300" s="14" customFormat="1">
      <c r="A300" s="14"/>
      <c r="B300" s="229"/>
      <c r="C300" s="230"/>
      <c r="D300" s="220" t="s">
        <v>142</v>
      </c>
      <c r="E300" s="231" t="s">
        <v>19</v>
      </c>
      <c r="F300" s="232" t="s">
        <v>416</v>
      </c>
      <c r="G300" s="230"/>
      <c r="H300" s="233">
        <v>-3.847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39" t="s">
        <v>142</v>
      </c>
      <c r="AU300" s="239" t="s">
        <v>79</v>
      </c>
      <c r="AV300" s="14" t="s">
        <v>79</v>
      </c>
      <c r="AW300" s="14" t="s">
        <v>33</v>
      </c>
      <c r="AX300" s="14" t="s">
        <v>72</v>
      </c>
      <c r="AY300" s="239" t="s">
        <v>131</v>
      </c>
    </row>
    <row r="301" s="14" customFormat="1">
      <c r="A301" s="14"/>
      <c r="B301" s="229"/>
      <c r="C301" s="230"/>
      <c r="D301" s="220" t="s">
        <v>142</v>
      </c>
      <c r="E301" s="231" t="s">
        <v>19</v>
      </c>
      <c r="F301" s="232" t="s">
        <v>417</v>
      </c>
      <c r="G301" s="230"/>
      <c r="H301" s="233">
        <v>-3.8820000000000001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9" t="s">
        <v>142</v>
      </c>
      <c r="AU301" s="239" t="s">
        <v>79</v>
      </c>
      <c r="AV301" s="14" t="s">
        <v>79</v>
      </c>
      <c r="AW301" s="14" t="s">
        <v>33</v>
      </c>
      <c r="AX301" s="14" t="s">
        <v>72</v>
      </c>
      <c r="AY301" s="239" t="s">
        <v>131</v>
      </c>
    </row>
    <row r="302" s="14" customFormat="1">
      <c r="A302" s="14"/>
      <c r="B302" s="229"/>
      <c r="C302" s="230"/>
      <c r="D302" s="220" t="s">
        <v>142</v>
      </c>
      <c r="E302" s="231" t="s">
        <v>19</v>
      </c>
      <c r="F302" s="232" t="s">
        <v>418</v>
      </c>
      <c r="G302" s="230"/>
      <c r="H302" s="233">
        <v>-3.859</v>
      </c>
      <c r="I302" s="234"/>
      <c r="J302" s="230"/>
      <c r="K302" s="230"/>
      <c r="L302" s="235"/>
      <c r="M302" s="236"/>
      <c r="N302" s="237"/>
      <c r="O302" s="237"/>
      <c r="P302" s="237"/>
      <c r="Q302" s="237"/>
      <c r="R302" s="237"/>
      <c r="S302" s="237"/>
      <c r="T302" s="23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39" t="s">
        <v>142</v>
      </c>
      <c r="AU302" s="239" t="s">
        <v>79</v>
      </c>
      <c r="AV302" s="14" t="s">
        <v>79</v>
      </c>
      <c r="AW302" s="14" t="s">
        <v>33</v>
      </c>
      <c r="AX302" s="14" t="s">
        <v>72</v>
      </c>
      <c r="AY302" s="239" t="s">
        <v>131</v>
      </c>
    </row>
    <row r="303" s="15" customFormat="1">
      <c r="A303" s="15"/>
      <c r="B303" s="240"/>
      <c r="C303" s="241"/>
      <c r="D303" s="220" t="s">
        <v>142</v>
      </c>
      <c r="E303" s="242" t="s">
        <v>19</v>
      </c>
      <c r="F303" s="243" t="s">
        <v>155</v>
      </c>
      <c r="G303" s="241"/>
      <c r="H303" s="244">
        <v>25.683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0" t="s">
        <v>142</v>
      </c>
      <c r="AU303" s="250" t="s">
        <v>79</v>
      </c>
      <c r="AV303" s="15" t="s">
        <v>138</v>
      </c>
      <c r="AW303" s="15" t="s">
        <v>33</v>
      </c>
      <c r="AX303" s="15" t="s">
        <v>77</v>
      </c>
      <c r="AY303" s="250" t="s">
        <v>131</v>
      </c>
    </row>
    <row r="304" s="2" customFormat="1" ht="21.75" customHeight="1">
      <c r="A304" s="41"/>
      <c r="B304" s="42"/>
      <c r="C304" s="200" t="s">
        <v>419</v>
      </c>
      <c r="D304" s="200" t="s">
        <v>133</v>
      </c>
      <c r="E304" s="201" t="s">
        <v>420</v>
      </c>
      <c r="F304" s="202" t="s">
        <v>421</v>
      </c>
      <c r="G304" s="203" t="s">
        <v>136</v>
      </c>
      <c r="H304" s="204">
        <v>25.683</v>
      </c>
      <c r="I304" s="205"/>
      <c r="J304" s="206">
        <f>ROUND(I304*H304,2)</f>
        <v>0</v>
      </c>
      <c r="K304" s="202" t="s">
        <v>137</v>
      </c>
      <c r="L304" s="47"/>
      <c r="M304" s="207" t="s">
        <v>19</v>
      </c>
      <c r="N304" s="208" t="s">
        <v>43</v>
      </c>
      <c r="O304" s="87"/>
      <c r="P304" s="209">
        <f>O304*H304</f>
        <v>0</v>
      </c>
      <c r="Q304" s="209">
        <v>0.023099999999999999</v>
      </c>
      <c r="R304" s="209">
        <f>Q304*H304</f>
        <v>0.59327730000000001</v>
      </c>
      <c r="S304" s="209">
        <v>0</v>
      </c>
      <c r="T304" s="210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1" t="s">
        <v>138</v>
      </c>
      <c r="AT304" s="211" t="s">
        <v>133</v>
      </c>
      <c r="AU304" s="211" t="s">
        <v>79</v>
      </c>
      <c r="AY304" s="20" t="s">
        <v>131</v>
      </c>
      <c r="BE304" s="212">
        <f>IF(N304="základní",J304,0)</f>
        <v>0</v>
      </c>
      <c r="BF304" s="212">
        <f>IF(N304="snížená",J304,0)</f>
        <v>0</v>
      </c>
      <c r="BG304" s="212">
        <f>IF(N304="zákl. přenesená",J304,0)</f>
        <v>0</v>
      </c>
      <c r="BH304" s="212">
        <f>IF(N304="sníž. přenesená",J304,0)</f>
        <v>0</v>
      </c>
      <c r="BI304" s="212">
        <f>IF(N304="nulová",J304,0)</f>
        <v>0</v>
      </c>
      <c r="BJ304" s="20" t="s">
        <v>77</v>
      </c>
      <c r="BK304" s="212">
        <f>ROUND(I304*H304,2)</f>
        <v>0</v>
      </c>
      <c r="BL304" s="20" t="s">
        <v>138</v>
      </c>
      <c r="BM304" s="211" t="s">
        <v>422</v>
      </c>
    </row>
    <row r="305" s="2" customFormat="1">
      <c r="A305" s="41"/>
      <c r="B305" s="42"/>
      <c r="C305" s="43"/>
      <c r="D305" s="213" t="s">
        <v>140</v>
      </c>
      <c r="E305" s="43"/>
      <c r="F305" s="214" t="s">
        <v>423</v>
      </c>
      <c r="G305" s="43"/>
      <c r="H305" s="43"/>
      <c r="I305" s="215"/>
      <c r="J305" s="43"/>
      <c r="K305" s="43"/>
      <c r="L305" s="47"/>
      <c r="M305" s="216"/>
      <c r="N305" s="217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140</v>
      </c>
      <c r="AU305" s="20" t="s">
        <v>79</v>
      </c>
    </row>
    <row r="306" s="2" customFormat="1" ht="24.15" customHeight="1">
      <c r="A306" s="41"/>
      <c r="B306" s="42"/>
      <c r="C306" s="200" t="s">
        <v>424</v>
      </c>
      <c r="D306" s="200" t="s">
        <v>133</v>
      </c>
      <c r="E306" s="201" t="s">
        <v>425</v>
      </c>
      <c r="F306" s="202" t="s">
        <v>426</v>
      </c>
      <c r="G306" s="203" t="s">
        <v>136</v>
      </c>
      <c r="H306" s="204">
        <v>25.683</v>
      </c>
      <c r="I306" s="205"/>
      <c r="J306" s="206">
        <f>ROUND(I306*H306,2)</f>
        <v>0</v>
      </c>
      <c r="K306" s="202" t="s">
        <v>137</v>
      </c>
      <c r="L306" s="47"/>
      <c r="M306" s="207" t="s">
        <v>19</v>
      </c>
      <c r="N306" s="208" t="s">
        <v>43</v>
      </c>
      <c r="O306" s="87"/>
      <c r="P306" s="209">
        <f>O306*H306</f>
        <v>0</v>
      </c>
      <c r="Q306" s="209">
        <v>0.0079000000000000008</v>
      </c>
      <c r="R306" s="209">
        <f>Q306*H306</f>
        <v>0.20289570000000001</v>
      </c>
      <c r="S306" s="209">
        <v>0</v>
      </c>
      <c r="T306" s="210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1" t="s">
        <v>138</v>
      </c>
      <c r="AT306" s="211" t="s">
        <v>133</v>
      </c>
      <c r="AU306" s="211" t="s">
        <v>79</v>
      </c>
      <c r="AY306" s="20" t="s">
        <v>131</v>
      </c>
      <c r="BE306" s="212">
        <f>IF(N306="základní",J306,0)</f>
        <v>0</v>
      </c>
      <c r="BF306" s="212">
        <f>IF(N306="snížená",J306,0)</f>
        <v>0</v>
      </c>
      <c r="BG306" s="212">
        <f>IF(N306="zákl. přenesená",J306,0)</f>
        <v>0</v>
      </c>
      <c r="BH306" s="212">
        <f>IF(N306="sníž. přenesená",J306,0)</f>
        <v>0</v>
      </c>
      <c r="BI306" s="212">
        <f>IF(N306="nulová",J306,0)</f>
        <v>0</v>
      </c>
      <c r="BJ306" s="20" t="s">
        <v>77</v>
      </c>
      <c r="BK306" s="212">
        <f>ROUND(I306*H306,2)</f>
        <v>0</v>
      </c>
      <c r="BL306" s="20" t="s">
        <v>138</v>
      </c>
      <c r="BM306" s="211" t="s">
        <v>427</v>
      </c>
    </row>
    <row r="307" s="2" customFormat="1">
      <c r="A307" s="41"/>
      <c r="B307" s="42"/>
      <c r="C307" s="43"/>
      <c r="D307" s="213" t="s">
        <v>140</v>
      </c>
      <c r="E307" s="43"/>
      <c r="F307" s="214" t="s">
        <v>428</v>
      </c>
      <c r="G307" s="43"/>
      <c r="H307" s="43"/>
      <c r="I307" s="215"/>
      <c r="J307" s="43"/>
      <c r="K307" s="43"/>
      <c r="L307" s="47"/>
      <c r="M307" s="216"/>
      <c r="N307" s="217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140</v>
      </c>
      <c r="AU307" s="20" t="s">
        <v>79</v>
      </c>
    </row>
    <row r="308" s="2" customFormat="1" ht="16.5" customHeight="1">
      <c r="A308" s="41"/>
      <c r="B308" s="42"/>
      <c r="C308" s="200" t="s">
        <v>429</v>
      </c>
      <c r="D308" s="200" t="s">
        <v>133</v>
      </c>
      <c r="E308" s="201" t="s">
        <v>430</v>
      </c>
      <c r="F308" s="202" t="s">
        <v>431</v>
      </c>
      <c r="G308" s="203" t="s">
        <v>136</v>
      </c>
      <c r="H308" s="204">
        <v>25.683</v>
      </c>
      <c r="I308" s="205"/>
      <c r="J308" s="206">
        <f>ROUND(I308*H308,2)</f>
        <v>0</v>
      </c>
      <c r="K308" s="202" t="s">
        <v>137</v>
      </c>
      <c r="L308" s="47"/>
      <c r="M308" s="207" t="s">
        <v>19</v>
      </c>
      <c r="N308" s="208" t="s">
        <v>43</v>
      </c>
      <c r="O308" s="87"/>
      <c r="P308" s="209">
        <f>O308*H308</f>
        <v>0</v>
      </c>
      <c r="Q308" s="209">
        <v>0</v>
      </c>
      <c r="R308" s="209">
        <f>Q308*H308</f>
        <v>0</v>
      </c>
      <c r="S308" s="209">
        <v>0</v>
      </c>
      <c r="T308" s="210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1" t="s">
        <v>138</v>
      </c>
      <c r="AT308" s="211" t="s">
        <v>133</v>
      </c>
      <c r="AU308" s="211" t="s">
        <v>79</v>
      </c>
      <c r="AY308" s="20" t="s">
        <v>131</v>
      </c>
      <c r="BE308" s="212">
        <f>IF(N308="základní",J308,0)</f>
        <v>0</v>
      </c>
      <c r="BF308" s="212">
        <f>IF(N308="snížená",J308,0)</f>
        <v>0</v>
      </c>
      <c r="BG308" s="212">
        <f>IF(N308="zákl. přenesená",J308,0)</f>
        <v>0</v>
      </c>
      <c r="BH308" s="212">
        <f>IF(N308="sníž. přenesená",J308,0)</f>
        <v>0</v>
      </c>
      <c r="BI308" s="212">
        <f>IF(N308="nulová",J308,0)</f>
        <v>0</v>
      </c>
      <c r="BJ308" s="20" t="s">
        <v>77</v>
      </c>
      <c r="BK308" s="212">
        <f>ROUND(I308*H308,2)</f>
        <v>0</v>
      </c>
      <c r="BL308" s="20" t="s">
        <v>138</v>
      </c>
      <c r="BM308" s="211" t="s">
        <v>432</v>
      </c>
    </row>
    <row r="309" s="2" customFormat="1">
      <c r="A309" s="41"/>
      <c r="B309" s="42"/>
      <c r="C309" s="43"/>
      <c r="D309" s="213" t="s">
        <v>140</v>
      </c>
      <c r="E309" s="43"/>
      <c r="F309" s="214" t="s">
        <v>433</v>
      </c>
      <c r="G309" s="43"/>
      <c r="H309" s="43"/>
      <c r="I309" s="215"/>
      <c r="J309" s="43"/>
      <c r="K309" s="43"/>
      <c r="L309" s="47"/>
      <c r="M309" s="216"/>
      <c r="N309" s="217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140</v>
      </c>
      <c r="AU309" s="20" t="s">
        <v>79</v>
      </c>
    </row>
    <row r="310" s="13" customFormat="1">
      <c r="A310" s="13"/>
      <c r="B310" s="218"/>
      <c r="C310" s="219"/>
      <c r="D310" s="220" t="s">
        <v>142</v>
      </c>
      <c r="E310" s="221" t="s">
        <v>19</v>
      </c>
      <c r="F310" s="222" t="s">
        <v>413</v>
      </c>
      <c r="G310" s="219"/>
      <c r="H310" s="221" t="s">
        <v>19</v>
      </c>
      <c r="I310" s="223"/>
      <c r="J310" s="219"/>
      <c r="K310" s="219"/>
      <c r="L310" s="224"/>
      <c r="M310" s="225"/>
      <c r="N310" s="226"/>
      <c r="O310" s="226"/>
      <c r="P310" s="226"/>
      <c r="Q310" s="226"/>
      <c r="R310" s="226"/>
      <c r="S310" s="226"/>
      <c r="T310" s="22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28" t="s">
        <v>142</v>
      </c>
      <c r="AU310" s="228" t="s">
        <v>79</v>
      </c>
      <c r="AV310" s="13" t="s">
        <v>77</v>
      </c>
      <c r="AW310" s="13" t="s">
        <v>33</v>
      </c>
      <c r="AX310" s="13" t="s">
        <v>72</v>
      </c>
      <c r="AY310" s="228" t="s">
        <v>131</v>
      </c>
    </row>
    <row r="311" s="14" customFormat="1">
      <c r="A311" s="14"/>
      <c r="B311" s="229"/>
      <c r="C311" s="230"/>
      <c r="D311" s="220" t="s">
        <v>142</v>
      </c>
      <c r="E311" s="231" t="s">
        <v>19</v>
      </c>
      <c r="F311" s="232" t="s">
        <v>414</v>
      </c>
      <c r="G311" s="230"/>
      <c r="H311" s="233">
        <v>37.536000000000001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39" t="s">
        <v>142</v>
      </c>
      <c r="AU311" s="239" t="s">
        <v>79</v>
      </c>
      <c r="AV311" s="14" t="s">
        <v>79</v>
      </c>
      <c r="AW311" s="14" t="s">
        <v>33</v>
      </c>
      <c r="AX311" s="14" t="s">
        <v>72</v>
      </c>
      <c r="AY311" s="239" t="s">
        <v>131</v>
      </c>
    </row>
    <row r="312" s="14" customFormat="1">
      <c r="A312" s="14"/>
      <c r="B312" s="229"/>
      <c r="C312" s="230"/>
      <c r="D312" s="220" t="s">
        <v>142</v>
      </c>
      <c r="E312" s="231" t="s">
        <v>19</v>
      </c>
      <c r="F312" s="232" t="s">
        <v>415</v>
      </c>
      <c r="G312" s="230"/>
      <c r="H312" s="233">
        <v>-0.26500000000000001</v>
      </c>
      <c r="I312" s="234"/>
      <c r="J312" s="230"/>
      <c r="K312" s="230"/>
      <c r="L312" s="235"/>
      <c r="M312" s="236"/>
      <c r="N312" s="237"/>
      <c r="O312" s="237"/>
      <c r="P312" s="237"/>
      <c r="Q312" s="237"/>
      <c r="R312" s="237"/>
      <c r="S312" s="237"/>
      <c r="T312" s="23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39" t="s">
        <v>142</v>
      </c>
      <c r="AU312" s="239" t="s">
        <v>79</v>
      </c>
      <c r="AV312" s="14" t="s">
        <v>79</v>
      </c>
      <c r="AW312" s="14" t="s">
        <v>33</v>
      </c>
      <c r="AX312" s="14" t="s">
        <v>72</v>
      </c>
      <c r="AY312" s="239" t="s">
        <v>131</v>
      </c>
    </row>
    <row r="313" s="14" customFormat="1">
      <c r="A313" s="14"/>
      <c r="B313" s="229"/>
      <c r="C313" s="230"/>
      <c r="D313" s="220" t="s">
        <v>142</v>
      </c>
      <c r="E313" s="231" t="s">
        <v>19</v>
      </c>
      <c r="F313" s="232" t="s">
        <v>416</v>
      </c>
      <c r="G313" s="230"/>
      <c r="H313" s="233">
        <v>-3.847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39" t="s">
        <v>142</v>
      </c>
      <c r="AU313" s="239" t="s">
        <v>79</v>
      </c>
      <c r="AV313" s="14" t="s">
        <v>79</v>
      </c>
      <c r="AW313" s="14" t="s">
        <v>33</v>
      </c>
      <c r="AX313" s="14" t="s">
        <v>72</v>
      </c>
      <c r="AY313" s="239" t="s">
        <v>131</v>
      </c>
    </row>
    <row r="314" s="14" customFormat="1">
      <c r="A314" s="14"/>
      <c r="B314" s="229"/>
      <c r="C314" s="230"/>
      <c r="D314" s="220" t="s">
        <v>142</v>
      </c>
      <c r="E314" s="231" t="s">
        <v>19</v>
      </c>
      <c r="F314" s="232" t="s">
        <v>417</v>
      </c>
      <c r="G314" s="230"/>
      <c r="H314" s="233">
        <v>-3.8820000000000001</v>
      </c>
      <c r="I314" s="234"/>
      <c r="J314" s="230"/>
      <c r="K314" s="230"/>
      <c r="L314" s="235"/>
      <c r="M314" s="236"/>
      <c r="N314" s="237"/>
      <c r="O314" s="237"/>
      <c r="P314" s="237"/>
      <c r="Q314" s="237"/>
      <c r="R314" s="237"/>
      <c r="S314" s="237"/>
      <c r="T314" s="23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9" t="s">
        <v>142</v>
      </c>
      <c r="AU314" s="239" t="s">
        <v>79</v>
      </c>
      <c r="AV314" s="14" t="s">
        <v>79</v>
      </c>
      <c r="AW314" s="14" t="s">
        <v>33</v>
      </c>
      <c r="AX314" s="14" t="s">
        <v>72</v>
      </c>
      <c r="AY314" s="239" t="s">
        <v>131</v>
      </c>
    </row>
    <row r="315" s="14" customFormat="1">
      <c r="A315" s="14"/>
      <c r="B315" s="229"/>
      <c r="C315" s="230"/>
      <c r="D315" s="220" t="s">
        <v>142</v>
      </c>
      <c r="E315" s="231" t="s">
        <v>19</v>
      </c>
      <c r="F315" s="232" t="s">
        <v>418</v>
      </c>
      <c r="G315" s="230"/>
      <c r="H315" s="233">
        <v>-3.859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39" t="s">
        <v>142</v>
      </c>
      <c r="AU315" s="239" t="s">
        <v>79</v>
      </c>
      <c r="AV315" s="14" t="s">
        <v>79</v>
      </c>
      <c r="AW315" s="14" t="s">
        <v>33</v>
      </c>
      <c r="AX315" s="14" t="s">
        <v>72</v>
      </c>
      <c r="AY315" s="239" t="s">
        <v>131</v>
      </c>
    </row>
    <row r="316" s="15" customFormat="1">
      <c r="A316" s="15"/>
      <c r="B316" s="240"/>
      <c r="C316" s="241"/>
      <c r="D316" s="220" t="s">
        <v>142</v>
      </c>
      <c r="E316" s="242" t="s">
        <v>19</v>
      </c>
      <c r="F316" s="243" t="s">
        <v>155</v>
      </c>
      <c r="G316" s="241"/>
      <c r="H316" s="244">
        <v>25.683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0" t="s">
        <v>142</v>
      </c>
      <c r="AU316" s="250" t="s">
        <v>79</v>
      </c>
      <c r="AV316" s="15" t="s">
        <v>138</v>
      </c>
      <c r="AW316" s="15" t="s">
        <v>33</v>
      </c>
      <c r="AX316" s="15" t="s">
        <v>77</v>
      </c>
      <c r="AY316" s="250" t="s">
        <v>131</v>
      </c>
    </row>
    <row r="317" s="2" customFormat="1" ht="16.5" customHeight="1">
      <c r="A317" s="41"/>
      <c r="B317" s="42"/>
      <c r="C317" s="200" t="s">
        <v>434</v>
      </c>
      <c r="D317" s="200" t="s">
        <v>133</v>
      </c>
      <c r="E317" s="201" t="s">
        <v>435</v>
      </c>
      <c r="F317" s="202" t="s">
        <v>436</v>
      </c>
      <c r="G317" s="203" t="s">
        <v>136</v>
      </c>
      <c r="H317" s="204">
        <v>100.06999999999999</v>
      </c>
      <c r="I317" s="205"/>
      <c r="J317" s="206">
        <f>ROUND(I317*H317,2)</f>
        <v>0</v>
      </c>
      <c r="K317" s="202" t="s">
        <v>137</v>
      </c>
      <c r="L317" s="47"/>
      <c r="M317" s="207" t="s">
        <v>19</v>
      </c>
      <c r="N317" s="208" t="s">
        <v>43</v>
      </c>
      <c r="O317" s="87"/>
      <c r="P317" s="209">
        <f>O317*H317</f>
        <v>0</v>
      </c>
      <c r="Q317" s="209">
        <v>0.00025999999999999998</v>
      </c>
      <c r="R317" s="209">
        <f>Q317*H317</f>
        <v>0.026018199999999995</v>
      </c>
      <c r="S317" s="209">
        <v>0</v>
      </c>
      <c r="T317" s="210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1" t="s">
        <v>138</v>
      </c>
      <c r="AT317" s="211" t="s">
        <v>133</v>
      </c>
      <c r="AU317" s="211" t="s">
        <v>79</v>
      </c>
      <c r="AY317" s="20" t="s">
        <v>131</v>
      </c>
      <c r="BE317" s="212">
        <f>IF(N317="základní",J317,0)</f>
        <v>0</v>
      </c>
      <c r="BF317" s="212">
        <f>IF(N317="snížená",J317,0)</f>
        <v>0</v>
      </c>
      <c r="BG317" s="212">
        <f>IF(N317="zákl. přenesená",J317,0)</f>
        <v>0</v>
      </c>
      <c r="BH317" s="212">
        <f>IF(N317="sníž. přenesená",J317,0)</f>
        <v>0</v>
      </c>
      <c r="BI317" s="212">
        <f>IF(N317="nulová",J317,0)</f>
        <v>0</v>
      </c>
      <c r="BJ317" s="20" t="s">
        <v>77</v>
      </c>
      <c r="BK317" s="212">
        <f>ROUND(I317*H317,2)</f>
        <v>0</v>
      </c>
      <c r="BL317" s="20" t="s">
        <v>138</v>
      </c>
      <c r="BM317" s="211" t="s">
        <v>437</v>
      </c>
    </row>
    <row r="318" s="2" customFormat="1">
      <c r="A318" s="41"/>
      <c r="B318" s="42"/>
      <c r="C318" s="43"/>
      <c r="D318" s="213" t="s">
        <v>140</v>
      </c>
      <c r="E318" s="43"/>
      <c r="F318" s="214" t="s">
        <v>438</v>
      </c>
      <c r="G318" s="43"/>
      <c r="H318" s="43"/>
      <c r="I318" s="215"/>
      <c r="J318" s="43"/>
      <c r="K318" s="43"/>
      <c r="L318" s="47"/>
      <c r="M318" s="216"/>
      <c r="N318" s="217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140</v>
      </c>
      <c r="AU318" s="20" t="s">
        <v>79</v>
      </c>
    </row>
    <row r="319" s="13" customFormat="1">
      <c r="A319" s="13"/>
      <c r="B319" s="218"/>
      <c r="C319" s="219"/>
      <c r="D319" s="220" t="s">
        <v>142</v>
      </c>
      <c r="E319" s="221" t="s">
        <v>19</v>
      </c>
      <c r="F319" s="222" t="s">
        <v>439</v>
      </c>
      <c r="G319" s="219"/>
      <c r="H319" s="221" t="s">
        <v>19</v>
      </c>
      <c r="I319" s="223"/>
      <c r="J319" s="219"/>
      <c r="K319" s="219"/>
      <c r="L319" s="224"/>
      <c r="M319" s="225"/>
      <c r="N319" s="226"/>
      <c r="O319" s="226"/>
      <c r="P319" s="226"/>
      <c r="Q319" s="226"/>
      <c r="R319" s="226"/>
      <c r="S319" s="226"/>
      <c r="T319" s="22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8" t="s">
        <v>142</v>
      </c>
      <c r="AU319" s="228" t="s">
        <v>79</v>
      </c>
      <c r="AV319" s="13" t="s">
        <v>77</v>
      </c>
      <c r="AW319" s="13" t="s">
        <v>33</v>
      </c>
      <c r="AX319" s="13" t="s">
        <v>72</v>
      </c>
      <c r="AY319" s="228" t="s">
        <v>131</v>
      </c>
    </row>
    <row r="320" s="14" customFormat="1">
      <c r="A320" s="14"/>
      <c r="B320" s="229"/>
      <c r="C320" s="230"/>
      <c r="D320" s="220" t="s">
        <v>142</v>
      </c>
      <c r="E320" s="231" t="s">
        <v>19</v>
      </c>
      <c r="F320" s="232" t="s">
        <v>440</v>
      </c>
      <c r="G320" s="230"/>
      <c r="H320" s="233">
        <v>27.609999999999999</v>
      </c>
      <c r="I320" s="234"/>
      <c r="J320" s="230"/>
      <c r="K320" s="230"/>
      <c r="L320" s="235"/>
      <c r="M320" s="236"/>
      <c r="N320" s="237"/>
      <c r="O320" s="237"/>
      <c r="P320" s="237"/>
      <c r="Q320" s="237"/>
      <c r="R320" s="237"/>
      <c r="S320" s="237"/>
      <c r="T320" s="23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9" t="s">
        <v>142</v>
      </c>
      <c r="AU320" s="239" t="s">
        <v>79</v>
      </c>
      <c r="AV320" s="14" t="s">
        <v>79</v>
      </c>
      <c r="AW320" s="14" t="s">
        <v>33</v>
      </c>
      <c r="AX320" s="14" t="s">
        <v>72</v>
      </c>
      <c r="AY320" s="239" t="s">
        <v>131</v>
      </c>
    </row>
    <row r="321" s="14" customFormat="1">
      <c r="A321" s="14"/>
      <c r="B321" s="229"/>
      <c r="C321" s="230"/>
      <c r="D321" s="220" t="s">
        <v>142</v>
      </c>
      <c r="E321" s="231" t="s">
        <v>19</v>
      </c>
      <c r="F321" s="232" t="s">
        <v>441</v>
      </c>
      <c r="G321" s="230"/>
      <c r="H321" s="233">
        <v>66.129000000000005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39" t="s">
        <v>142</v>
      </c>
      <c r="AU321" s="239" t="s">
        <v>79</v>
      </c>
      <c r="AV321" s="14" t="s">
        <v>79</v>
      </c>
      <c r="AW321" s="14" t="s">
        <v>33</v>
      </c>
      <c r="AX321" s="14" t="s">
        <v>72</v>
      </c>
      <c r="AY321" s="239" t="s">
        <v>131</v>
      </c>
    </row>
    <row r="322" s="14" customFormat="1">
      <c r="A322" s="14"/>
      <c r="B322" s="229"/>
      <c r="C322" s="230"/>
      <c r="D322" s="220" t="s">
        <v>142</v>
      </c>
      <c r="E322" s="231" t="s">
        <v>19</v>
      </c>
      <c r="F322" s="232" t="s">
        <v>442</v>
      </c>
      <c r="G322" s="230"/>
      <c r="H322" s="233">
        <v>-1.109</v>
      </c>
      <c r="I322" s="234"/>
      <c r="J322" s="230"/>
      <c r="K322" s="230"/>
      <c r="L322" s="235"/>
      <c r="M322" s="236"/>
      <c r="N322" s="237"/>
      <c r="O322" s="237"/>
      <c r="P322" s="237"/>
      <c r="Q322" s="237"/>
      <c r="R322" s="237"/>
      <c r="S322" s="237"/>
      <c r="T322" s="23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39" t="s">
        <v>142</v>
      </c>
      <c r="AU322" s="239" t="s">
        <v>79</v>
      </c>
      <c r="AV322" s="14" t="s">
        <v>79</v>
      </c>
      <c r="AW322" s="14" t="s">
        <v>33</v>
      </c>
      <c r="AX322" s="14" t="s">
        <v>72</v>
      </c>
      <c r="AY322" s="239" t="s">
        <v>131</v>
      </c>
    </row>
    <row r="323" s="14" customFormat="1">
      <c r="A323" s="14"/>
      <c r="B323" s="229"/>
      <c r="C323" s="230"/>
      <c r="D323" s="220" t="s">
        <v>142</v>
      </c>
      <c r="E323" s="231" t="s">
        <v>19</v>
      </c>
      <c r="F323" s="232" t="s">
        <v>443</v>
      </c>
      <c r="G323" s="230"/>
      <c r="H323" s="233">
        <v>0.91800000000000004</v>
      </c>
      <c r="I323" s="234"/>
      <c r="J323" s="230"/>
      <c r="K323" s="230"/>
      <c r="L323" s="235"/>
      <c r="M323" s="236"/>
      <c r="N323" s="237"/>
      <c r="O323" s="237"/>
      <c r="P323" s="237"/>
      <c r="Q323" s="237"/>
      <c r="R323" s="237"/>
      <c r="S323" s="237"/>
      <c r="T323" s="23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39" t="s">
        <v>142</v>
      </c>
      <c r="AU323" s="239" t="s">
        <v>79</v>
      </c>
      <c r="AV323" s="14" t="s">
        <v>79</v>
      </c>
      <c r="AW323" s="14" t="s">
        <v>33</v>
      </c>
      <c r="AX323" s="14" t="s">
        <v>72</v>
      </c>
      <c r="AY323" s="239" t="s">
        <v>131</v>
      </c>
    </row>
    <row r="324" s="13" customFormat="1">
      <c r="A324" s="13"/>
      <c r="B324" s="218"/>
      <c r="C324" s="219"/>
      <c r="D324" s="220" t="s">
        <v>142</v>
      </c>
      <c r="E324" s="221" t="s">
        <v>19</v>
      </c>
      <c r="F324" s="222" t="s">
        <v>444</v>
      </c>
      <c r="G324" s="219"/>
      <c r="H324" s="221" t="s">
        <v>19</v>
      </c>
      <c r="I324" s="223"/>
      <c r="J324" s="219"/>
      <c r="K324" s="219"/>
      <c r="L324" s="224"/>
      <c r="M324" s="225"/>
      <c r="N324" s="226"/>
      <c r="O324" s="226"/>
      <c r="P324" s="226"/>
      <c r="Q324" s="226"/>
      <c r="R324" s="226"/>
      <c r="S324" s="226"/>
      <c r="T324" s="22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8" t="s">
        <v>142</v>
      </c>
      <c r="AU324" s="228" t="s">
        <v>79</v>
      </c>
      <c r="AV324" s="13" t="s">
        <v>77</v>
      </c>
      <c r="AW324" s="13" t="s">
        <v>33</v>
      </c>
      <c r="AX324" s="13" t="s">
        <v>72</v>
      </c>
      <c r="AY324" s="228" t="s">
        <v>131</v>
      </c>
    </row>
    <row r="325" s="14" customFormat="1">
      <c r="A325" s="14"/>
      <c r="B325" s="229"/>
      <c r="C325" s="230"/>
      <c r="D325" s="220" t="s">
        <v>142</v>
      </c>
      <c r="E325" s="231" t="s">
        <v>19</v>
      </c>
      <c r="F325" s="232" t="s">
        <v>445</v>
      </c>
      <c r="G325" s="230"/>
      <c r="H325" s="233">
        <v>6.0720000000000001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39" t="s">
        <v>142</v>
      </c>
      <c r="AU325" s="239" t="s">
        <v>79</v>
      </c>
      <c r="AV325" s="14" t="s">
        <v>79</v>
      </c>
      <c r="AW325" s="14" t="s">
        <v>33</v>
      </c>
      <c r="AX325" s="14" t="s">
        <v>72</v>
      </c>
      <c r="AY325" s="239" t="s">
        <v>131</v>
      </c>
    </row>
    <row r="326" s="14" customFormat="1">
      <c r="A326" s="14"/>
      <c r="B326" s="229"/>
      <c r="C326" s="230"/>
      <c r="D326" s="220" t="s">
        <v>142</v>
      </c>
      <c r="E326" s="231" t="s">
        <v>19</v>
      </c>
      <c r="F326" s="232" t="s">
        <v>446</v>
      </c>
      <c r="G326" s="230"/>
      <c r="H326" s="233">
        <v>0.45000000000000001</v>
      </c>
      <c r="I326" s="234"/>
      <c r="J326" s="230"/>
      <c r="K326" s="230"/>
      <c r="L326" s="235"/>
      <c r="M326" s="236"/>
      <c r="N326" s="237"/>
      <c r="O326" s="237"/>
      <c r="P326" s="237"/>
      <c r="Q326" s="237"/>
      <c r="R326" s="237"/>
      <c r="S326" s="237"/>
      <c r="T326" s="23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9" t="s">
        <v>142</v>
      </c>
      <c r="AU326" s="239" t="s">
        <v>79</v>
      </c>
      <c r="AV326" s="14" t="s">
        <v>79</v>
      </c>
      <c r="AW326" s="14" t="s">
        <v>33</v>
      </c>
      <c r="AX326" s="14" t="s">
        <v>72</v>
      </c>
      <c r="AY326" s="239" t="s">
        <v>131</v>
      </c>
    </row>
    <row r="327" s="15" customFormat="1">
      <c r="A327" s="15"/>
      <c r="B327" s="240"/>
      <c r="C327" s="241"/>
      <c r="D327" s="220" t="s">
        <v>142</v>
      </c>
      <c r="E327" s="242" t="s">
        <v>19</v>
      </c>
      <c r="F327" s="243" t="s">
        <v>155</v>
      </c>
      <c r="G327" s="241"/>
      <c r="H327" s="244">
        <v>100.07000000000002</v>
      </c>
      <c r="I327" s="245"/>
      <c r="J327" s="241"/>
      <c r="K327" s="241"/>
      <c r="L327" s="246"/>
      <c r="M327" s="247"/>
      <c r="N327" s="248"/>
      <c r="O327" s="248"/>
      <c r="P327" s="248"/>
      <c r="Q327" s="248"/>
      <c r="R327" s="248"/>
      <c r="S327" s="248"/>
      <c r="T327" s="24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0" t="s">
        <v>142</v>
      </c>
      <c r="AU327" s="250" t="s">
        <v>79</v>
      </c>
      <c r="AV327" s="15" t="s">
        <v>138</v>
      </c>
      <c r="AW327" s="15" t="s">
        <v>33</v>
      </c>
      <c r="AX327" s="15" t="s">
        <v>77</v>
      </c>
      <c r="AY327" s="250" t="s">
        <v>131</v>
      </c>
    </row>
    <row r="328" s="2" customFormat="1" ht="37.8" customHeight="1">
      <c r="A328" s="41"/>
      <c r="B328" s="42"/>
      <c r="C328" s="200" t="s">
        <v>447</v>
      </c>
      <c r="D328" s="200" t="s">
        <v>133</v>
      </c>
      <c r="E328" s="201" t="s">
        <v>448</v>
      </c>
      <c r="F328" s="202" t="s">
        <v>449</v>
      </c>
      <c r="G328" s="203" t="s">
        <v>136</v>
      </c>
      <c r="H328" s="204">
        <v>100.054</v>
      </c>
      <c r="I328" s="205"/>
      <c r="J328" s="206">
        <f>ROUND(I328*H328,2)</f>
        <v>0</v>
      </c>
      <c r="K328" s="202" t="s">
        <v>137</v>
      </c>
      <c r="L328" s="47"/>
      <c r="M328" s="207" t="s">
        <v>19</v>
      </c>
      <c r="N328" s="208" t="s">
        <v>43</v>
      </c>
      <c r="O328" s="87"/>
      <c r="P328" s="209">
        <f>O328*H328</f>
        <v>0</v>
      </c>
      <c r="Q328" s="209">
        <v>0.0083499999999999998</v>
      </c>
      <c r="R328" s="209">
        <f>Q328*H328</f>
        <v>0.8354509</v>
      </c>
      <c r="S328" s="209">
        <v>0</v>
      </c>
      <c r="T328" s="210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1" t="s">
        <v>138</v>
      </c>
      <c r="AT328" s="211" t="s">
        <v>133</v>
      </c>
      <c r="AU328" s="211" t="s">
        <v>79</v>
      </c>
      <c r="AY328" s="20" t="s">
        <v>131</v>
      </c>
      <c r="BE328" s="212">
        <f>IF(N328="základní",J328,0)</f>
        <v>0</v>
      </c>
      <c r="BF328" s="212">
        <f>IF(N328="snížená",J328,0)</f>
        <v>0</v>
      </c>
      <c r="BG328" s="212">
        <f>IF(N328="zákl. přenesená",J328,0)</f>
        <v>0</v>
      </c>
      <c r="BH328" s="212">
        <f>IF(N328="sníž. přenesená",J328,0)</f>
        <v>0</v>
      </c>
      <c r="BI328" s="212">
        <f>IF(N328="nulová",J328,0)</f>
        <v>0</v>
      </c>
      <c r="BJ328" s="20" t="s">
        <v>77</v>
      </c>
      <c r="BK328" s="212">
        <f>ROUND(I328*H328,2)</f>
        <v>0</v>
      </c>
      <c r="BL328" s="20" t="s">
        <v>138</v>
      </c>
      <c r="BM328" s="211" t="s">
        <v>450</v>
      </c>
    </row>
    <row r="329" s="2" customFormat="1">
      <c r="A329" s="41"/>
      <c r="B329" s="42"/>
      <c r="C329" s="43"/>
      <c r="D329" s="213" t="s">
        <v>140</v>
      </c>
      <c r="E329" s="43"/>
      <c r="F329" s="214" t="s">
        <v>451</v>
      </c>
      <c r="G329" s="43"/>
      <c r="H329" s="43"/>
      <c r="I329" s="215"/>
      <c r="J329" s="43"/>
      <c r="K329" s="43"/>
      <c r="L329" s="47"/>
      <c r="M329" s="216"/>
      <c r="N329" s="217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140</v>
      </c>
      <c r="AU329" s="20" t="s">
        <v>79</v>
      </c>
    </row>
    <row r="330" s="13" customFormat="1">
      <c r="A330" s="13"/>
      <c r="B330" s="218"/>
      <c r="C330" s="219"/>
      <c r="D330" s="220" t="s">
        <v>142</v>
      </c>
      <c r="E330" s="221" t="s">
        <v>19</v>
      </c>
      <c r="F330" s="222" t="s">
        <v>452</v>
      </c>
      <c r="G330" s="219"/>
      <c r="H330" s="221" t="s">
        <v>19</v>
      </c>
      <c r="I330" s="223"/>
      <c r="J330" s="219"/>
      <c r="K330" s="219"/>
      <c r="L330" s="224"/>
      <c r="M330" s="225"/>
      <c r="N330" s="226"/>
      <c r="O330" s="226"/>
      <c r="P330" s="226"/>
      <c r="Q330" s="226"/>
      <c r="R330" s="226"/>
      <c r="S330" s="226"/>
      <c r="T330" s="22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8" t="s">
        <v>142</v>
      </c>
      <c r="AU330" s="228" t="s">
        <v>79</v>
      </c>
      <c r="AV330" s="13" t="s">
        <v>77</v>
      </c>
      <c r="AW330" s="13" t="s">
        <v>33</v>
      </c>
      <c r="AX330" s="13" t="s">
        <v>72</v>
      </c>
      <c r="AY330" s="228" t="s">
        <v>131</v>
      </c>
    </row>
    <row r="331" s="14" customFormat="1">
      <c r="A331" s="14"/>
      <c r="B331" s="229"/>
      <c r="C331" s="230"/>
      <c r="D331" s="220" t="s">
        <v>142</v>
      </c>
      <c r="E331" s="231" t="s">
        <v>19</v>
      </c>
      <c r="F331" s="232" t="s">
        <v>453</v>
      </c>
      <c r="G331" s="230"/>
      <c r="H331" s="233">
        <v>28.864999999999998</v>
      </c>
      <c r="I331" s="234"/>
      <c r="J331" s="230"/>
      <c r="K331" s="230"/>
      <c r="L331" s="235"/>
      <c r="M331" s="236"/>
      <c r="N331" s="237"/>
      <c r="O331" s="237"/>
      <c r="P331" s="237"/>
      <c r="Q331" s="237"/>
      <c r="R331" s="237"/>
      <c r="S331" s="237"/>
      <c r="T331" s="23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39" t="s">
        <v>142</v>
      </c>
      <c r="AU331" s="239" t="s">
        <v>79</v>
      </c>
      <c r="AV331" s="14" t="s">
        <v>79</v>
      </c>
      <c r="AW331" s="14" t="s">
        <v>33</v>
      </c>
      <c r="AX331" s="14" t="s">
        <v>72</v>
      </c>
      <c r="AY331" s="239" t="s">
        <v>131</v>
      </c>
    </row>
    <row r="332" s="14" customFormat="1">
      <c r="A332" s="14"/>
      <c r="B332" s="229"/>
      <c r="C332" s="230"/>
      <c r="D332" s="220" t="s">
        <v>142</v>
      </c>
      <c r="E332" s="231" t="s">
        <v>19</v>
      </c>
      <c r="F332" s="232" t="s">
        <v>441</v>
      </c>
      <c r="G332" s="230"/>
      <c r="H332" s="233">
        <v>66.129000000000005</v>
      </c>
      <c r="I332" s="234"/>
      <c r="J332" s="230"/>
      <c r="K332" s="230"/>
      <c r="L332" s="235"/>
      <c r="M332" s="236"/>
      <c r="N332" s="237"/>
      <c r="O332" s="237"/>
      <c r="P332" s="237"/>
      <c r="Q332" s="237"/>
      <c r="R332" s="237"/>
      <c r="S332" s="237"/>
      <c r="T332" s="238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39" t="s">
        <v>142</v>
      </c>
      <c r="AU332" s="239" t="s">
        <v>79</v>
      </c>
      <c r="AV332" s="14" t="s">
        <v>79</v>
      </c>
      <c r="AW332" s="14" t="s">
        <v>33</v>
      </c>
      <c r="AX332" s="14" t="s">
        <v>72</v>
      </c>
      <c r="AY332" s="239" t="s">
        <v>131</v>
      </c>
    </row>
    <row r="333" s="14" customFormat="1">
      <c r="A333" s="14"/>
      <c r="B333" s="229"/>
      <c r="C333" s="230"/>
      <c r="D333" s="220" t="s">
        <v>142</v>
      </c>
      <c r="E333" s="231" t="s">
        <v>19</v>
      </c>
      <c r="F333" s="232" t="s">
        <v>442</v>
      </c>
      <c r="G333" s="230"/>
      <c r="H333" s="233">
        <v>-1.109</v>
      </c>
      <c r="I333" s="234"/>
      <c r="J333" s="230"/>
      <c r="K333" s="230"/>
      <c r="L333" s="235"/>
      <c r="M333" s="236"/>
      <c r="N333" s="237"/>
      <c r="O333" s="237"/>
      <c r="P333" s="237"/>
      <c r="Q333" s="237"/>
      <c r="R333" s="237"/>
      <c r="S333" s="237"/>
      <c r="T333" s="23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9" t="s">
        <v>142</v>
      </c>
      <c r="AU333" s="239" t="s">
        <v>79</v>
      </c>
      <c r="AV333" s="14" t="s">
        <v>79</v>
      </c>
      <c r="AW333" s="14" t="s">
        <v>33</v>
      </c>
      <c r="AX333" s="14" t="s">
        <v>72</v>
      </c>
      <c r="AY333" s="239" t="s">
        <v>131</v>
      </c>
    </row>
    <row r="334" s="16" customFormat="1">
      <c r="A334" s="16"/>
      <c r="B334" s="252"/>
      <c r="C334" s="253"/>
      <c r="D334" s="220" t="s">
        <v>142</v>
      </c>
      <c r="E334" s="254" t="s">
        <v>19</v>
      </c>
      <c r="F334" s="255" t="s">
        <v>454</v>
      </c>
      <c r="G334" s="253"/>
      <c r="H334" s="256">
        <v>93.885000000000005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62" t="s">
        <v>142</v>
      </c>
      <c r="AU334" s="262" t="s">
        <v>79</v>
      </c>
      <c r="AV334" s="16" t="s">
        <v>156</v>
      </c>
      <c r="AW334" s="16" t="s">
        <v>33</v>
      </c>
      <c r="AX334" s="16" t="s">
        <v>72</v>
      </c>
      <c r="AY334" s="262" t="s">
        <v>131</v>
      </c>
    </row>
    <row r="335" s="13" customFormat="1">
      <c r="A335" s="13"/>
      <c r="B335" s="218"/>
      <c r="C335" s="219"/>
      <c r="D335" s="220" t="s">
        <v>142</v>
      </c>
      <c r="E335" s="221" t="s">
        <v>19</v>
      </c>
      <c r="F335" s="222" t="s">
        <v>455</v>
      </c>
      <c r="G335" s="219"/>
      <c r="H335" s="221" t="s">
        <v>19</v>
      </c>
      <c r="I335" s="223"/>
      <c r="J335" s="219"/>
      <c r="K335" s="219"/>
      <c r="L335" s="224"/>
      <c r="M335" s="225"/>
      <c r="N335" s="226"/>
      <c r="O335" s="226"/>
      <c r="P335" s="226"/>
      <c r="Q335" s="226"/>
      <c r="R335" s="226"/>
      <c r="S335" s="226"/>
      <c r="T335" s="22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8" t="s">
        <v>142</v>
      </c>
      <c r="AU335" s="228" t="s">
        <v>79</v>
      </c>
      <c r="AV335" s="13" t="s">
        <v>77</v>
      </c>
      <c r="AW335" s="13" t="s">
        <v>33</v>
      </c>
      <c r="AX335" s="13" t="s">
        <v>72</v>
      </c>
      <c r="AY335" s="228" t="s">
        <v>131</v>
      </c>
    </row>
    <row r="336" s="14" customFormat="1">
      <c r="A336" s="14"/>
      <c r="B336" s="229"/>
      <c r="C336" s="230"/>
      <c r="D336" s="220" t="s">
        <v>142</v>
      </c>
      <c r="E336" s="231" t="s">
        <v>19</v>
      </c>
      <c r="F336" s="232" t="s">
        <v>456</v>
      </c>
      <c r="G336" s="230"/>
      <c r="H336" s="233">
        <v>6.1689999999999996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9" t="s">
        <v>142</v>
      </c>
      <c r="AU336" s="239" t="s">
        <v>79</v>
      </c>
      <c r="AV336" s="14" t="s">
        <v>79</v>
      </c>
      <c r="AW336" s="14" t="s">
        <v>33</v>
      </c>
      <c r="AX336" s="14" t="s">
        <v>72</v>
      </c>
      <c r="AY336" s="239" t="s">
        <v>131</v>
      </c>
    </row>
    <row r="337" s="16" customFormat="1">
      <c r="A337" s="16"/>
      <c r="B337" s="252"/>
      <c r="C337" s="253"/>
      <c r="D337" s="220" t="s">
        <v>142</v>
      </c>
      <c r="E337" s="254" t="s">
        <v>19</v>
      </c>
      <c r="F337" s="255" t="s">
        <v>454</v>
      </c>
      <c r="G337" s="253"/>
      <c r="H337" s="256">
        <v>6.1689999999999996</v>
      </c>
      <c r="I337" s="257"/>
      <c r="J337" s="253"/>
      <c r="K337" s="253"/>
      <c r="L337" s="258"/>
      <c r="M337" s="259"/>
      <c r="N337" s="260"/>
      <c r="O337" s="260"/>
      <c r="P337" s="260"/>
      <c r="Q337" s="260"/>
      <c r="R337" s="260"/>
      <c r="S337" s="260"/>
      <c r="T337" s="261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62" t="s">
        <v>142</v>
      </c>
      <c r="AU337" s="262" t="s">
        <v>79</v>
      </c>
      <c r="AV337" s="16" t="s">
        <v>156</v>
      </c>
      <c r="AW337" s="16" t="s">
        <v>33</v>
      </c>
      <c r="AX337" s="16" t="s">
        <v>72</v>
      </c>
      <c r="AY337" s="262" t="s">
        <v>131</v>
      </c>
    </row>
    <row r="338" s="15" customFormat="1">
      <c r="A338" s="15"/>
      <c r="B338" s="240"/>
      <c r="C338" s="241"/>
      <c r="D338" s="220" t="s">
        <v>142</v>
      </c>
      <c r="E338" s="242" t="s">
        <v>19</v>
      </c>
      <c r="F338" s="243" t="s">
        <v>155</v>
      </c>
      <c r="G338" s="241"/>
      <c r="H338" s="244">
        <v>100.054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0" t="s">
        <v>142</v>
      </c>
      <c r="AU338" s="250" t="s">
        <v>79</v>
      </c>
      <c r="AV338" s="15" t="s">
        <v>138</v>
      </c>
      <c r="AW338" s="15" t="s">
        <v>33</v>
      </c>
      <c r="AX338" s="15" t="s">
        <v>77</v>
      </c>
      <c r="AY338" s="250" t="s">
        <v>131</v>
      </c>
    </row>
    <row r="339" s="2" customFormat="1" ht="16.5" customHeight="1">
      <c r="A339" s="41"/>
      <c r="B339" s="42"/>
      <c r="C339" s="263" t="s">
        <v>457</v>
      </c>
      <c r="D339" s="263" t="s">
        <v>458</v>
      </c>
      <c r="E339" s="264" t="s">
        <v>459</v>
      </c>
      <c r="F339" s="265" t="s">
        <v>460</v>
      </c>
      <c r="G339" s="266" t="s">
        <v>136</v>
      </c>
      <c r="H339" s="267">
        <v>98.578999999999994</v>
      </c>
      <c r="I339" s="268"/>
      <c r="J339" s="269">
        <f>ROUND(I339*H339,2)</f>
        <v>0</v>
      </c>
      <c r="K339" s="265" t="s">
        <v>137</v>
      </c>
      <c r="L339" s="270"/>
      <c r="M339" s="271" t="s">
        <v>19</v>
      </c>
      <c r="N339" s="272" t="s">
        <v>43</v>
      </c>
      <c r="O339" s="87"/>
      <c r="P339" s="209">
        <f>O339*H339</f>
        <v>0</v>
      </c>
      <c r="Q339" s="209">
        <v>0.00069999999999999999</v>
      </c>
      <c r="R339" s="209">
        <f>Q339*H339</f>
        <v>0.069005299999999992</v>
      </c>
      <c r="S339" s="209">
        <v>0</v>
      </c>
      <c r="T339" s="210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1" t="s">
        <v>182</v>
      </c>
      <c r="AT339" s="211" t="s">
        <v>458</v>
      </c>
      <c r="AU339" s="211" t="s">
        <v>79</v>
      </c>
      <c r="AY339" s="20" t="s">
        <v>131</v>
      </c>
      <c r="BE339" s="212">
        <f>IF(N339="základní",J339,0)</f>
        <v>0</v>
      </c>
      <c r="BF339" s="212">
        <f>IF(N339="snížená",J339,0)</f>
        <v>0</v>
      </c>
      <c r="BG339" s="212">
        <f>IF(N339="zákl. přenesená",J339,0)</f>
        <v>0</v>
      </c>
      <c r="BH339" s="212">
        <f>IF(N339="sníž. přenesená",J339,0)</f>
        <v>0</v>
      </c>
      <c r="BI339" s="212">
        <f>IF(N339="nulová",J339,0)</f>
        <v>0</v>
      </c>
      <c r="BJ339" s="20" t="s">
        <v>77</v>
      </c>
      <c r="BK339" s="212">
        <f>ROUND(I339*H339,2)</f>
        <v>0</v>
      </c>
      <c r="BL339" s="20" t="s">
        <v>138</v>
      </c>
      <c r="BM339" s="211" t="s">
        <v>461</v>
      </c>
    </row>
    <row r="340" s="14" customFormat="1">
      <c r="A340" s="14"/>
      <c r="B340" s="229"/>
      <c r="C340" s="230"/>
      <c r="D340" s="220" t="s">
        <v>142</v>
      </c>
      <c r="E340" s="230"/>
      <c r="F340" s="232" t="s">
        <v>462</v>
      </c>
      <c r="G340" s="230"/>
      <c r="H340" s="233">
        <v>98.578999999999994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39" t="s">
        <v>142</v>
      </c>
      <c r="AU340" s="239" t="s">
        <v>79</v>
      </c>
      <c r="AV340" s="14" t="s">
        <v>79</v>
      </c>
      <c r="AW340" s="14" t="s">
        <v>4</v>
      </c>
      <c r="AX340" s="14" t="s">
        <v>77</v>
      </c>
      <c r="AY340" s="239" t="s">
        <v>131</v>
      </c>
    </row>
    <row r="341" s="2" customFormat="1" ht="16.5" customHeight="1">
      <c r="A341" s="41"/>
      <c r="B341" s="42"/>
      <c r="C341" s="263" t="s">
        <v>463</v>
      </c>
      <c r="D341" s="263" t="s">
        <v>458</v>
      </c>
      <c r="E341" s="264" t="s">
        <v>464</v>
      </c>
      <c r="F341" s="265" t="s">
        <v>465</v>
      </c>
      <c r="G341" s="266" t="s">
        <v>136</v>
      </c>
      <c r="H341" s="267">
        <v>6.4770000000000003</v>
      </c>
      <c r="I341" s="268"/>
      <c r="J341" s="269">
        <f>ROUND(I341*H341,2)</f>
        <v>0</v>
      </c>
      <c r="K341" s="265" t="s">
        <v>137</v>
      </c>
      <c r="L341" s="270"/>
      <c r="M341" s="271" t="s">
        <v>19</v>
      </c>
      <c r="N341" s="272" t="s">
        <v>43</v>
      </c>
      <c r="O341" s="87"/>
      <c r="P341" s="209">
        <f>O341*H341</f>
        <v>0</v>
      </c>
      <c r="Q341" s="209">
        <v>0.0015</v>
      </c>
      <c r="R341" s="209">
        <f>Q341*H341</f>
        <v>0.0097155000000000002</v>
      </c>
      <c r="S341" s="209">
        <v>0</v>
      </c>
      <c r="T341" s="210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1" t="s">
        <v>182</v>
      </c>
      <c r="AT341" s="211" t="s">
        <v>458</v>
      </c>
      <c r="AU341" s="211" t="s">
        <v>79</v>
      </c>
      <c r="AY341" s="20" t="s">
        <v>131</v>
      </c>
      <c r="BE341" s="212">
        <f>IF(N341="základní",J341,0)</f>
        <v>0</v>
      </c>
      <c r="BF341" s="212">
        <f>IF(N341="snížená",J341,0)</f>
        <v>0</v>
      </c>
      <c r="BG341" s="212">
        <f>IF(N341="zákl. přenesená",J341,0)</f>
        <v>0</v>
      </c>
      <c r="BH341" s="212">
        <f>IF(N341="sníž. přenesená",J341,0)</f>
        <v>0</v>
      </c>
      <c r="BI341" s="212">
        <f>IF(N341="nulová",J341,0)</f>
        <v>0</v>
      </c>
      <c r="BJ341" s="20" t="s">
        <v>77</v>
      </c>
      <c r="BK341" s="212">
        <f>ROUND(I341*H341,2)</f>
        <v>0</v>
      </c>
      <c r="BL341" s="20" t="s">
        <v>138</v>
      </c>
      <c r="BM341" s="211" t="s">
        <v>466</v>
      </c>
    </row>
    <row r="342" s="14" customFormat="1">
      <c r="A342" s="14"/>
      <c r="B342" s="229"/>
      <c r="C342" s="230"/>
      <c r="D342" s="220" t="s">
        <v>142</v>
      </c>
      <c r="E342" s="230"/>
      <c r="F342" s="232" t="s">
        <v>467</v>
      </c>
      <c r="G342" s="230"/>
      <c r="H342" s="233">
        <v>6.4770000000000003</v>
      </c>
      <c r="I342" s="234"/>
      <c r="J342" s="230"/>
      <c r="K342" s="230"/>
      <c r="L342" s="235"/>
      <c r="M342" s="236"/>
      <c r="N342" s="237"/>
      <c r="O342" s="237"/>
      <c r="P342" s="237"/>
      <c r="Q342" s="237"/>
      <c r="R342" s="237"/>
      <c r="S342" s="237"/>
      <c r="T342" s="23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9" t="s">
        <v>142</v>
      </c>
      <c r="AU342" s="239" t="s">
        <v>79</v>
      </c>
      <c r="AV342" s="14" t="s">
        <v>79</v>
      </c>
      <c r="AW342" s="14" t="s">
        <v>4</v>
      </c>
      <c r="AX342" s="14" t="s">
        <v>77</v>
      </c>
      <c r="AY342" s="239" t="s">
        <v>131</v>
      </c>
    </row>
    <row r="343" s="2" customFormat="1" ht="24.15" customHeight="1">
      <c r="A343" s="41"/>
      <c r="B343" s="42"/>
      <c r="C343" s="200" t="s">
        <v>468</v>
      </c>
      <c r="D343" s="200" t="s">
        <v>133</v>
      </c>
      <c r="E343" s="201" t="s">
        <v>469</v>
      </c>
      <c r="F343" s="202" t="s">
        <v>470</v>
      </c>
      <c r="G343" s="203" t="s">
        <v>136</v>
      </c>
      <c r="H343" s="204">
        <v>100.054</v>
      </c>
      <c r="I343" s="205"/>
      <c r="J343" s="206">
        <f>ROUND(I343*H343,2)</f>
        <v>0</v>
      </c>
      <c r="K343" s="202" t="s">
        <v>137</v>
      </c>
      <c r="L343" s="47"/>
      <c r="M343" s="207" t="s">
        <v>19</v>
      </c>
      <c r="N343" s="208" t="s">
        <v>43</v>
      </c>
      <c r="O343" s="87"/>
      <c r="P343" s="209">
        <f>O343*H343</f>
        <v>0</v>
      </c>
      <c r="Q343" s="209">
        <v>8.0000000000000007E-05</v>
      </c>
      <c r="R343" s="209">
        <f>Q343*H343</f>
        <v>0.0080043200000000005</v>
      </c>
      <c r="S343" s="209">
        <v>0</v>
      </c>
      <c r="T343" s="210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1" t="s">
        <v>138</v>
      </c>
      <c r="AT343" s="211" t="s">
        <v>133</v>
      </c>
      <c r="AU343" s="211" t="s">
        <v>79</v>
      </c>
      <c r="AY343" s="20" t="s">
        <v>131</v>
      </c>
      <c r="BE343" s="212">
        <f>IF(N343="základní",J343,0)</f>
        <v>0</v>
      </c>
      <c r="BF343" s="212">
        <f>IF(N343="snížená",J343,0)</f>
        <v>0</v>
      </c>
      <c r="BG343" s="212">
        <f>IF(N343="zákl. přenesená",J343,0)</f>
        <v>0</v>
      </c>
      <c r="BH343" s="212">
        <f>IF(N343="sníž. přenesená",J343,0)</f>
        <v>0</v>
      </c>
      <c r="BI343" s="212">
        <f>IF(N343="nulová",J343,0)</f>
        <v>0</v>
      </c>
      <c r="BJ343" s="20" t="s">
        <v>77</v>
      </c>
      <c r="BK343" s="212">
        <f>ROUND(I343*H343,2)</f>
        <v>0</v>
      </c>
      <c r="BL343" s="20" t="s">
        <v>138</v>
      </c>
      <c r="BM343" s="211" t="s">
        <v>471</v>
      </c>
    </row>
    <row r="344" s="2" customFormat="1">
      <c r="A344" s="41"/>
      <c r="B344" s="42"/>
      <c r="C344" s="43"/>
      <c r="D344" s="213" t="s">
        <v>140</v>
      </c>
      <c r="E344" s="43"/>
      <c r="F344" s="214" t="s">
        <v>472</v>
      </c>
      <c r="G344" s="43"/>
      <c r="H344" s="43"/>
      <c r="I344" s="215"/>
      <c r="J344" s="43"/>
      <c r="K344" s="43"/>
      <c r="L344" s="47"/>
      <c r="M344" s="216"/>
      <c r="N344" s="217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140</v>
      </c>
      <c r="AU344" s="20" t="s">
        <v>79</v>
      </c>
    </row>
    <row r="345" s="2" customFormat="1" ht="21.75" customHeight="1">
      <c r="A345" s="41"/>
      <c r="B345" s="42"/>
      <c r="C345" s="200" t="s">
        <v>473</v>
      </c>
      <c r="D345" s="200" t="s">
        <v>133</v>
      </c>
      <c r="E345" s="201" t="s">
        <v>474</v>
      </c>
      <c r="F345" s="202" t="s">
        <v>475</v>
      </c>
      <c r="G345" s="203" t="s">
        <v>136</v>
      </c>
      <c r="H345" s="204">
        <v>1.7709999999999999</v>
      </c>
      <c r="I345" s="205"/>
      <c r="J345" s="206">
        <f>ROUND(I345*H345,2)</f>
        <v>0</v>
      </c>
      <c r="K345" s="202" t="s">
        <v>137</v>
      </c>
      <c r="L345" s="47"/>
      <c r="M345" s="207" t="s">
        <v>19</v>
      </c>
      <c r="N345" s="208" t="s">
        <v>43</v>
      </c>
      <c r="O345" s="87"/>
      <c r="P345" s="209">
        <f>O345*H345</f>
        <v>0</v>
      </c>
      <c r="Q345" s="209">
        <v>0.0043800000000000002</v>
      </c>
      <c r="R345" s="209">
        <f>Q345*H345</f>
        <v>0.0077569800000000001</v>
      </c>
      <c r="S345" s="209">
        <v>0</v>
      </c>
      <c r="T345" s="210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1" t="s">
        <v>138</v>
      </c>
      <c r="AT345" s="211" t="s">
        <v>133</v>
      </c>
      <c r="AU345" s="211" t="s">
        <v>79</v>
      </c>
      <c r="AY345" s="20" t="s">
        <v>131</v>
      </c>
      <c r="BE345" s="212">
        <f>IF(N345="základní",J345,0)</f>
        <v>0</v>
      </c>
      <c r="BF345" s="212">
        <f>IF(N345="snížená",J345,0)</f>
        <v>0</v>
      </c>
      <c r="BG345" s="212">
        <f>IF(N345="zákl. přenesená",J345,0)</f>
        <v>0</v>
      </c>
      <c r="BH345" s="212">
        <f>IF(N345="sníž. přenesená",J345,0)</f>
        <v>0</v>
      </c>
      <c r="BI345" s="212">
        <f>IF(N345="nulová",J345,0)</f>
        <v>0</v>
      </c>
      <c r="BJ345" s="20" t="s">
        <v>77</v>
      </c>
      <c r="BK345" s="212">
        <f>ROUND(I345*H345,2)</f>
        <v>0</v>
      </c>
      <c r="BL345" s="20" t="s">
        <v>138</v>
      </c>
      <c r="BM345" s="211" t="s">
        <v>476</v>
      </c>
    </row>
    <row r="346" s="2" customFormat="1">
      <c r="A346" s="41"/>
      <c r="B346" s="42"/>
      <c r="C346" s="43"/>
      <c r="D346" s="213" t="s">
        <v>140</v>
      </c>
      <c r="E346" s="43"/>
      <c r="F346" s="214" t="s">
        <v>477</v>
      </c>
      <c r="G346" s="43"/>
      <c r="H346" s="43"/>
      <c r="I346" s="215"/>
      <c r="J346" s="43"/>
      <c r="K346" s="43"/>
      <c r="L346" s="47"/>
      <c r="M346" s="216"/>
      <c r="N346" s="217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140</v>
      </c>
      <c r="AU346" s="20" t="s">
        <v>79</v>
      </c>
    </row>
    <row r="347" s="13" customFormat="1">
      <c r="A347" s="13"/>
      <c r="B347" s="218"/>
      <c r="C347" s="219"/>
      <c r="D347" s="220" t="s">
        <v>142</v>
      </c>
      <c r="E347" s="221" t="s">
        <v>19</v>
      </c>
      <c r="F347" s="222" t="s">
        <v>478</v>
      </c>
      <c r="G347" s="219"/>
      <c r="H347" s="221" t="s">
        <v>19</v>
      </c>
      <c r="I347" s="223"/>
      <c r="J347" s="219"/>
      <c r="K347" s="219"/>
      <c r="L347" s="224"/>
      <c r="M347" s="225"/>
      <c r="N347" s="226"/>
      <c r="O347" s="226"/>
      <c r="P347" s="226"/>
      <c r="Q347" s="226"/>
      <c r="R347" s="226"/>
      <c r="S347" s="226"/>
      <c r="T347" s="22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8" t="s">
        <v>142</v>
      </c>
      <c r="AU347" s="228" t="s">
        <v>79</v>
      </c>
      <c r="AV347" s="13" t="s">
        <v>77</v>
      </c>
      <c r="AW347" s="13" t="s">
        <v>33</v>
      </c>
      <c r="AX347" s="13" t="s">
        <v>72</v>
      </c>
      <c r="AY347" s="228" t="s">
        <v>131</v>
      </c>
    </row>
    <row r="348" s="14" customFormat="1">
      <c r="A348" s="14"/>
      <c r="B348" s="229"/>
      <c r="C348" s="230"/>
      <c r="D348" s="220" t="s">
        <v>142</v>
      </c>
      <c r="E348" s="231" t="s">
        <v>19</v>
      </c>
      <c r="F348" s="232" t="s">
        <v>479</v>
      </c>
      <c r="G348" s="230"/>
      <c r="H348" s="233">
        <v>1.7709999999999999</v>
      </c>
      <c r="I348" s="234"/>
      <c r="J348" s="230"/>
      <c r="K348" s="230"/>
      <c r="L348" s="235"/>
      <c r="M348" s="236"/>
      <c r="N348" s="237"/>
      <c r="O348" s="237"/>
      <c r="P348" s="237"/>
      <c r="Q348" s="237"/>
      <c r="R348" s="237"/>
      <c r="S348" s="237"/>
      <c r="T348" s="238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39" t="s">
        <v>142</v>
      </c>
      <c r="AU348" s="239" t="s">
        <v>79</v>
      </c>
      <c r="AV348" s="14" t="s">
        <v>79</v>
      </c>
      <c r="AW348" s="14" t="s">
        <v>33</v>
      </c>
      <c r="AX348" s="14" t="s">
        <v>77</v>
      </c>
      <c r="AY348" s="239" t="s">
        <v>131</v>
      </c>
    </row>
    <row r="349" s="2" customFormat="1" ht="16.5" customHeight="1">
      <c r="A349" s="41"/>
      <c r="B349" s="42"/>
      <c r="C349" s="200" t="s">
        <v>480</v>
      </c>
      <c r="D349" s="200" t="s">
        <v>133</v>
      </c>
      <c r="E349" s="201" t="s">
        <v>481</v>
      </c>
      <c r="F349" s="202" t="s">
        <v>482</v>
      </c>
      <c r="G349" s="203" t="s">
        <v>308</v>
      </c>
      <c r="H349" s="204">
        <v>6.46</v>
      </c>
      <c r="I349" s="205"/>
      <c r="J349" s="206">
        <f>ROUND(I349*H349,2)</f>
        <v>0</v>
      </c>
      <c r="K349" s="202" t="s">
        <v>137</v>
      </c>
      <c r="L349" s="47"/>
      <c r="M349" s="207" t="s">
        <v>19</v>
      </c>
      <c r="N349" s="208" t="s">
        <v>43</v>
      </c>
      <c r="O349" s="87"/>
      <c r="P349" s="209">
        <f>O349*H349</f>
        <v>0</v>
      </c>
      <c r="Q349" s="209">
        <v>0.00010000000000000001</v>
      </c>
      <c r="R349" s="209">
        <f>Q349*H349</f>
        <v>0.00064599999999999998</v>
      </c>
      <c r="S349" s="209">
        <v>0</v>
      </c>
      <c r="T349" s="210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1" t="s">
        <v>138</v>
      </c>
      <c r="AT349" s="211" t="s">
        <v>133</v>
      </c>
      <c r="AU349" s="211" t="s">
        <v>79</v>
      </c>
      <c r="AY349" s="20" t="s">
        <v>131</v>
      </c>
      <c r="BE349" s="212">
        <f>IF(N349="základní",J349,0)</f>
        <v>0</v>
      </c>
      <c r="BF349" s="212">
        <f>IF(N349="snížená",J349,0)</f>
        <v>0</v>
      </c>
      <c r="BG349" s="212">
        <f>IF(N349="zákl. přenesená",J349,0)</f>
        <v>0</v>
      </c>
      <c r="BH349" s="212">
        <f>IF(N349="sníž. přenesená",J349,0)</f>
        <v>0</v>
      </c>
      <c r="BI349" s="212">
        <f>IF(N349="nulová",J349,0)</f>
        <v>0</v>
      </c>
      <c r="BJ349" s="20" t="s">
        <v>77</v>
      </c>
      <c r="BK349" s="212">
        <f>ROUND(I349*H349,2)</f>
        <v>0</v>
      </c>
      <c r="BL349" s="20" t="s">
        <v>138</v>
      </c>
      <c r="BM349" s="211" t="s">
        <v>483</v>
      </c>
    </row>
    <row r="350" s="2" customFormat="1">
      <c r="A350" s="41"/>
      <c r="B350" s="42"/>
      <c r="C350" s="43"/>
      <c r="D350" s="213" t="s">
        <v>140</v>
      </c>
      <c r="E350" s="43"/>
      <c r="F350" s="214" t="s">
        <v>484</v>
      </c>
      <c r="G350" s="43"/>
      <c r="H350" s="43"/>
      <c r="I350" s="215"/>
      <c r="J350" s="43"/>
      <c r="K350" s="43"/>
      <c r="L350" s="47"/>
      <c r="M350" s="216"/>
      <c r="N350" s="217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140</v>
      </c>
      <c r="AU350" s="20" t="s">
        <v>79</v>
      </c>
    </row>
    <row r="351" s="14" customFormat="1">
      <c r="A351" s="14"/>
      <c r="B351" s="229"/>
      <c r="C351" s="230"/>
      <c r="D351" s="220" t="s">
        <v>142</v>
      </c>
      <c r="E351" s="231" t="s">
        <v>19</v>
      </c>
      <c r="F351" s="232" t="s">
        <v>485</v>
      </c>
      <c r="G351" s="230"/>
      <c r="H351" s="233">
        <v>6.46</v>
      </c>
      <c r="I351" s="234"/>
      <c r="J351" s="230"/>
      <c r="K351" s="230"/>
      <c r="L351" s="235"/>
      <c r="M351" s="236"/>
      <c r="N351" s="237"/>
      <c r="O351" s="237"/>
      <c r="P351" s="237"/>
      <c r="Q351" s="237"/>
      <c r="R351" s="237"/>
      <c r="S351" s="237"/>
      <c r="T351" s="23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39" t="s">
        <v>142</v>
      </c>
      <c r="AU351" s="239" t="s">
        <v>79</v>
      </c>
      <c r="AV351" s="14" t="s">
        <v>79</v>
      </c>
      <c r="AW351" s="14" t="s">
        <v>33</v>
      </c>
      <c r="AX351" s="14" t="s">
        <v>77</v>
      </c>
      <c r="AY351" s="239" t="s">
        <v>131</v>
      </c>
    </row>
    <row r="352" s="2" customFormat="1" ht="16.5" customHeight="1">
      <c r="A352" s="41"/>
      <c r="B352" s="42"/>
      <c r="C352" s="263" t="s">
        <v>486</v>
      </c>
      <c r="D352" s="263" t="s">
        <v>458</v>
      </c>
      <c r="E352" s="264" t="s">
        <v>487</v>
      </c>
      <c r="F352" s="265" t="s">
        <v>488</v>
      </c>
      <c r="G352" s="266" t="s">
        <v>308</v>
      </c>
      <c r="H352" s="267">
        <v>6.7830000000000004</v>
      </c>
      <c r="I352" s="268"/>
      <c r="J352" s="269">
        <f>ROUND(I352*H352,2)</f>
        <v>0</v>
      </c>
      <c r="K352" s="265" t="s">
        <v>137</v>
      </c>
      <c r="L352" s="270"/>
      <c r="M352" s="271" t="s">
        <v>19</v>
      </c>
      <c r="N352" s="272" t="s">
        <v>43</v>
      </c>
      <c r="O352" s="87"/>
      <c r="P352" s="209">
        <f>O352*H352</f>
        <v>0</v>
      </c>
      <c r="Q352" s="209">
        <v>0.00022000000000000001</v>
      </c>
      <c r="R352" s="209">
        <f>Q352*H352</f>
        <v>0.00149226</v>
      </c>
      <c r="S352" s="209">
        <v>0</v>
      </c>
      <c r="T352" s="210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1" t="s">
        <v>182</v>
      </c>
      <c r="AT352" s="211" t="s">
        <v>458</v>
      </c>
      <c r="AU352" s="211" t="s">
        <v>79</v>
      </c>
      <c r="AY352" s="20" t="s">
        <v>131</v>
      </c>
      <c r="BE352" s="212">
        <f>IF(N352="základní",J352,0)</f>
        <v>0</v>
      </c>
      <c r="BF352" s="212">
        <f>IF(N352="snížená",J352,0)</f>
        <v>0</v>
      </c>
      <c r="BG352" s="212">
        <f>IF(N352="zákl. přenesená",J352,0)</f>
        <v>0</v>
      </c>
      <c r="BH352" s="212">
        <f>IF(N352="sníž. přenesená",J352,0)</f>
        <v>0</v>
      </c>
      <c r="BI352" s="212">
        <f>IF(N352="nulová",J352,0)</f>
        <v>0</v>
      </c>
      <c r="BJ352" s="20" t="s">
        <v>77</v>
      </c>
      <c r="BK352" s="212">
        <f>ROUND(I352*H352,2)</f>
        <v>0</v>
      </c>
      <c r="BL352" s="20" t="s">
        <v>138</v>
      </c>
      <c r="BM352" s="211" t="s">
        <v>489</v>
      </c>
    </row>
    <row r="353" s="14" customFormat="1">
      <c r="A353" s="14"/>
      <c r="B353" s="229"/>
      <c r="C353" s="230"/>
      <c r="D353" s="220" t="s">
        <v>142</v>
      </c>
      <c r="E353" s="230"/>
      <c r="F353" s="232" t="s">
        <v>490</v>
      </c>
      <c r="G353" s="230"/>
      <c r="H353" s="233">
        <v>6.7830000000000004</v>
      </c>
      <c r="I353" s="234"/>
      <c r="J353" s="230"/>
      <c r="K353" s="230"/>
      <c r="L353" s="235"/>
      <c r="M353" s="236"/>
      <c r="N353" s="237"/>
      <c r="O353" s="237"/>
      <c r="P353" s="237"/>
      <c r="Q353" s="237"/>
      <c r="R353" s="237"/>
      <c r="S353" s="237"/>
      <c r="T353" s="238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39" t="s">
        <v>142</v>
      </c>
      <c r="AU353" s="239" t="s">
        <v>79</v>
      </c>
      <c r="AV353" s="14" t="s">
        <v>79</v>
      </c>
      <c r="AW353" s="14" t="s">
        <v>4</v>
      </c>
      <c r="AX353" s="14" t="s">
        <v>77</v>
      </c>
      <c r="AY353" s="239" t="s">
        <v>131</v>
      </c>
    </row>
    <row r="354" s="2" customFormat="1" ht="24.15" customHeight="1">
      <c r="A354" s="41"/>
      <c r="B354" s="42"/>
      <c r="C354" s="200" t="s">
        <v>491</v>
      </c>
      <c r="D354" s="200" t="s">
        <v>133</v>
      </c>
      <c r="E354" s="201" t="s">
        <v>492</v>
      </c>
      <c r="F354" s="202" t="s">
        <v>493</v>
      </c>
      <c r="G354" s="203" t="s">
        <v>308</v>
      </c>
      <c r="H354" s="204">
        <v>32.719999999999999</v>
      </c>
      <c r="I354" s="205"/>
      <c r="J354" s="206">
        <f>ROUND(I354*H354,2)</f>
        <v>0</v>
      </c>
      <c r="K354" s="202" t="s">
        <v>137</v>
      </c>
      <c r="L354" s="47"/>
      <c r="M354" s="207" t="s">
        <v>19</v>
      </c>
      <c r="N354" s="208" t="s">
        <v>43</v>
      </c>
      <c r="O354" s="87"/>
      <c r="P354" s="209">
        <f>O354*H354</f>
        <v>0</v>
      </c>
      <c r="Q354" s="209">
        <v>0</v>
      </c>
      <c r="R354" s="209">
        <f>Q354*H354</f>
        <v>0</v>
      </c>
      <c r="S354" s="209">
        <v>0</v>
      </c>
      <c r="T354" s="210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1" t="s">
        <v>138</v>
      </c>
      <c r="AT354" s="211" t="s">
        <v>133</v>
      </c>
      <c r="AU354" s="211" t="s">
        <v>79</v>
      </c>
      <c r="AY354" s="20" t="s">
        <v>131</v>
      </c>
      <c r="BE354" s="212">
        <f>IF(N354="základní",J354,0)</f>
        <v>0</v>
      </c>
      <c r="BF354" s="212">
        <f>IF(N354="snížená",J354,0)</f>
        <v>0</v>
      </c>
      <c r="BG354" s="212">
        <f>IF(N354="zákl. přenesená",J354,0)</f>
        <v>0</v>
      </c>
      <c r="BH354" s="212">
        <f>IF(N354="sníž. přenesená",J354,0)</f>
        <v>0</v>
      </c>
      <c r="BI354" s="212">
        <f>IF(N354="nulová",J354,0)</f>
        <v>0</v>
      </c>
      <c r="BJ354" s="20" t="s">
        <v>77</v>
      </c>
      <c r="BK354" s="212">
        <f>ROUND(I354*H354,2)</f>
        <v>0</v>
      </c>
      <c r="BL354" s="20" t="s">
        <v>138</v>
      </c>
      <c r="BM354" s="211" t="s">
        <v>494</v>
      </c>
    </row>
    <row r="355" s="2" customFormat="1">
      <c r="A355" s="41"/>
      <c r="B355" s="42"/>
      <c r="C355" s="43"/>
      <c r="D355" s="213" t="s">
        <v>140</v>
      </c>
      <c r="E355" s="43"/>
      <c r="F355" s="214" t="s">
        <v>495</v>
      </c>
      <c r="G355" s="43"/>
      <c r="H355" s="43"/>
      <c r="I355" s="215"/>
      <c r="J355" s="43"/>
      <c r="K355" s="43"/>
      <c r="L355" s="47"/>
      <c r="M355" s="216"/>
      <c r="N355" s="217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140</v>
      </c>
      <c r="AU355" s="20" t="s">
        <v>79</v>
      </c>
    </row>
    <row r="356" s="14" customFormat="1">
      <c r="A356" s="14"/>
      <c r="B356" s="229"/>
      <c r="C356" s="230"/>
      <c r="D356" s="220" t="s">
        <v>142</v>
      </c>
      <c r="E356" s="231" t="s">
        <v>19</v>
      </c>
      <c r="F356" s="232" t="s">
        <v>496</v>
      </c>
      <c r="G356" s="230"/>
      <c r="H356" s="233">
        <v>32.719999999999999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39" t="s">
        <v>142</v>
      </c>
      <c r="AU356" s="239" t="s">
        <v>79</v>
      </c>
      <c r="AV356" s="14" t="s">
        <v>79</v>
      </c>
      <c r="AW356" s="14" t="s">
        <v>33</v>
      </c>
      <c r="AX356" s="14" t="s">
        <v>77</v>
      </c>
      <c r="AY356" s="239" t="s">
        <v>131</v>
      </c>
    </row>
    <row r="357" s="2" customFormat="1" ht="16.5" customHeight="1">
      <c r="A357" s="41"/>
      <c r="B357" s="42"/>
      <c r="C357" s="263" t="s">
        <v>497</v>
      </c>
      <c r="D357" s="263" t="s">
        <v>458</v>
      </c>
      <c r="E357" s="264" t="s">
        <v>498</v>
      </c>
      <c r="F357" s="265" t="s">
        <v>499</v>
      </c>
      <c r="G357" s="266" t="s">
        <v>308</v>
      </c>
      <c r="H357" s="267">
        <v>37.628</v>
      </c>
      <c r="I357" s="268"/>
      <c r="J357" s="269">
        <f>ROUND(I357*H357,2)</f>
        <v>0</v>
      </c>
      <c r="K357" s="265" t="s">
        <v>137</v>
      </c>
      <c r="L357" s="270"/>
      <c r="M357" s="271" t="s">
        <v>19</v>
      </c>
      <c r="N357" s="272" t="s">
        <v>43</v>
      </c>
      <c r="O357" s="87"/>
      <c r="P357" s="209">
        <f>O357*H357</f>
        <v>0</v>
      </c>
      <c r="Q357" s="209">
        <v>0.00012</v>
      </c>
      <c r="R357" s="209">
        <f>Q357*H357</f>
        <v>0.0045153600000000004</v>
      </c>
      <c r="S357" s="209">
        <v>0</v>
      </c>
      <c r="T357" s="210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1" t="s">
        <v>182</v>
      </c>
      <c r="AT357" s="211" t="s">
        <v>458</v>
      </c>
      <c r="AU357" s="211" t="s">
        <v>79</v>
      </c>
      <c r="AY357" s="20" t="s">
        <v>131</v>
      </c>
      <c r="BE357" s="212">
        <f>IF(N357="základní",J357,0)</f>
        <v>0</v>
      </c>
      <c r="BF357" s="212">
        <f>IF(N357="snížená",J357,0)</f>
        <v>0</v>
      </c>
      <c r="BG357" s="212">
        <f>IF(N357="zákl. přenesená",J357,0)</f>
        <v>0</v>
      </c>
      <c r="BH357" s="212">
        <f>IF(N357="sníž. přenesená",J357,0)</f>
        <v>0</v>
      </c>
      <c r="BI357" s="212">
        <f>IF(N357="nulová",J357,0)</f>
        <v>0</v>
      </c>
      <c r="BJ357" s="20" t="s">
        <v>77</v>
      </c>
      <c r="BK357" s="212">
        <f>ROUND(I357*H357,2)</f>
        <v>0</v>
      </c>
      <c r="BL357" s="20" t="s">
        <v>138</v>
      </c>
      <c r="BM357" s="211" t="s">
        <v>500</v>
      </c>
    </row>
    <row r="358" s="14" customFormat="1">
      <c r="A358" s="14"/>
      <c r="B358" s="229"/>
      <c r="C358" s="230"/>
      <c r="D358" s="220" t="s">
        <v>142</v>
      </c>
      <c r="E358" s="230"/>
      <c r="F358" s="232" t="s">
        <v>501</v>
      </c>
      <c r="G358" s="230"/>
      <c r="H358" s="233">
        <v>37.628</v>
      </c>
      <c r="I358" s="234"/>
      <c r="J358" s="230"/>
      <c r="K358" s="230"/>
      <c r="L358" s="235"/>
      <c r="M358" s="236"/>
      <c r="N358" s="237"/>
      <c r="O358" s="237"/>
      <c r="P358" s="237"/>
      <c r="Q358" s="237"/>
      <c r="R358" s="237"/>
      <c r="S358" s="237"/>
      <c r="T358" s="238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39" t="s">
        <v>142</v>
      </c>
      <c r="AU358" s="239" t="s">
        <v>79</v>
      </c>
      <c r="AV358" s="14" t="s">
        <v>79</v>
      </c>
      <c r="AW358" s="14" t="s">
        <v>4</v>
      </c>
      <c r="AX358" s="14" t="s">
        <v>77</v>
      </c>
      <c r="AY358" s="239" t="s">
        <v>131</v>
      </c>
    </row>
    <row r="359" s="2" customFormat="1" ht="16.5" customHeight="1">
      <c r="A359" s="41"/>
      <c r="B359" s="42"/>
      <c r="C359" s="200" t="s">
        <v>502</v>
      </c>
      <c r="D359" s="200" t="s">
        <v>133</v>
      </c>
      <c r="E359" s="201" t="s">
        <v>503</v>
      </c>
      <c r="F359" s="202" t="s">
        <v>504</v>
      </c>
      <c r="G359" s="203" t="s">
        <v>308</v>
      </c>
      <c r="H359" s="204">
        <v>34.399999999999999</v>
      </c>
      <c r="I359" s="205"/>
      <c r="J359" s="206">
        <f>ROUND(I359*H359,2)</f>
        <v>0</v>
      </c>
      <c r="K359" s="202" t="s">
        <v>137</v>
      </c>
      <c r="L359" s="47"/>
      <c r="M359" s="207" t="s">
        <v>19</v>
      </c>
      <c r="N359" s="208" t="s">
        <v>43</v>
      </c>
      <c r="O359" s="87"/>
      <c r="P359" s="209">
        <f>O359*H359</f>
        <v>0</v>
      </c>
      <c r="Q359" s="209">
        <v>0</v>
      </c>
      <c r="R359" s="209">
        <f>Q359*H359</f>
        <v>0</v>
      </c>
      <c r="S359" s="209">
        <v>0</v>
      </c>
      <c r="T359" s="210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1" t="s">
        <v>138</v>
      </c>
      <c r="AT359" s="211" t="s">
        <v>133</v>
      </c>
      <c r="AU359" s="211" t="s">
        <v>79</v>
      </c>
      <c r="AY359" s="20" t="s">
        <v>131</v>
      </c>
      <c r="BE359" s="212">
        <f>IF(N359="základní",J359,0)</f>
        <v>0</v>
      </c>
      <c r="BF359" s="212">
        <f>IF(N359="snížená",J359,0)</f>
        <v>0</v>
      </c>
      <c r="BG359" s="212">
        <f>IF(N359="zákl. přenesená",J359,0)</f>
        <v>0</v>
      </c>
      <c r="BH359" s="212">
        <f>IF(N359="sníž. přenesená",J359,0)</f>
        <v>0</v>
      </c>
      <c r="BI359" s="212">
        <f>IF(N359="nulová",J359,0)</f>
        <v>0</v>
      </c>
      <c r="BJ359" s="20" t="s">
        <v>77</v>
      </c>
      <c r="BK359" s="212">
        <f>ROUND(I359*H359,2)</f>
        <v>0</v>
      </c>
      <c r="BL359" s="20" t="s">
        <v>138</v>
      </c>
      <c r="BM359" s="211" t="s">
        <v>505</v>
      </c>
    </row>
    <row r="360" s="2" customFormat="1">
      <c r="A360" s="41"/>
      <c r="B360" s="42"/>
      <c r="C360" s="43"/>
      <c r="D360" s="213" t="s">
        <v>140</v>
      </c>
      <c r="E360" s="43"/>
      <c r="F360" s="214" t="s">
        <v>506</v>
      </c>
      <c r="G360" s="43"/>
      <c r="H360" s="43"/>
      <c r="I360" s="215"/>
      <c r="J360" s="43"/>
      <c r="K360" s="43"/>
      <c r="L360" s="47"/>
      <c r="M360" s="216"/>
      <c r="N360" s="217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140</v>
      </c>
      <c r="AU360" s="20" t="s">
        <v>79</v>
      </c>
    </row>
    <row r="361" s="13" customFormat="1">
      <c r="A361" s="13"/>
      <c r="B361" s="218"/>
      <c r="C361" s="219"/>
      <c r="D361" s="220" t="s">
        <v>142</v>
      </c>
      <c r="E361" s="221" t="s">
        <v>19</v>
      </c>
      <c r="F361" s="222" t="s">
        <v>507</v>
      </c>
      <c r="G361" s="219"/>
      <c r="H361" s="221" t="s">
        <v>19</v>
      </c>
      <c r="I361" s="223"/>
      <c r="J361" s="219"/>
      <c r="K361" s="219"/>
      <c r="L361" s="224"/>
      <c r="M361" s="225"/>
      <c r="N361" s="226"/>
      <c r="O361" s="226"/>
      <c r="P361" s="226"/>
      <c r="Q361" s="226"/>
      <c r="R361" s="226"/>
      <c r="S361" s="226"/>
      <c r="T361" s="22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28" t="s">
        <v>142</v>
      </c>
      <c r="AU361" s="228" t="s">
        <v>79</v>
      </c>
      <c r="AV361" s="13" t="s">
        <v>77</v>
      </c>
      <c r="AW361" s="13" t="s">
        <v>33</v>
      </c>
      <c r="AX361" s="13" t="s">
        <v>72</v>
      </c>
      <c r="AY361" s="228" t="s">
        <v>131</v>
      </c>
    </row>
    <row r="362" s="14" customFormat="1">
      <c r="A362" s="14"/>
      <c r="B362" s="229"/>
      <c r="C362" s="230"/>
      <c r="D362" s="220" t="s">
        <v>142</v>
      </c>
      <c r="E362" s="231" t="s">
        <v>19</v>
      </c>
      <c r="F362" s="232" t="s">
        <v>508</v>
      </c>
      <c r="G362" s="230"/>
      <c r="H362" s="233">
        <v>27.940000000000001</v>
      </c>
      <c r="I362" s="234"/>
      <c r="J362" s="230"/>
      <c r="K362" s="230"/>
      <c r="L362" s="235"/>
      <c r="M362" s="236"/>
      <c r="N362" s="237"/>
      <c r="O362" s="237"/>
      <c r="P362" s="237"/>
      <c r="Q362" s="237"/>
      <c r="R362" s="237"/>
      <c r="S362" s="237"/>
      <c r="T362" s="23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39" t="s">
        <v>142</v>
      </c>
      <c r="AU362" s="239" t="s">
        <v>79</v>
      </c>
      <c r="AV362" s="14" t="s">
        <v>79</v>
      </c>
      <c r="AW362" s="14" t="s">
        <v>33</v>
      </c>
      <c r="AX362" s="14" t="s">
        <v>72</v>
      </c>
      <c r="AY362" s="239" t="s">
        <v>131</v>
      </c>
    </row>
    <row r="363" s="13" customFormat="1">
      <c r="A363" s="13"/>
      <c r="B363" s="218"/>
      <c r="C363" s="219"/>
      <c r="D363" s="220" t="s">
        <v>142</v>
      </c>
      <c r="E363" s="221" t="s">
        <v>19</v>
      </c>
      <c r="F363" s="222" t="s">
        <v>509</v>
      </c>
      <c r="G363" s="219"/>
      <c r="H363" s="221" t="s">
        <v>19</v>
      </c>
      <c r="I363" s="223"/>
      <c r="J363" s="219"/>
      <c r="K363" s="219"/>
      <c r="L363" s="224"/>
      <c r="M363" s="225"/>
      <c r="N363" s="226"/>
      <c r="O363" s="226"/>
      <c r="P363" s="226"/>
      <c r="Q363" s="226"/>
      <c r="R363" s="226"/>
      <c r="S363" s="226"/>
      <c r="T363" s="22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8" t="s">
        <v>142</v>
      </c>
      <c r="AU363" s="228" t="s">
        <v>79</v>
      </c>
      <c r="AV363" s="13" t="s">
        <v>77</v>
      </c>
      <c r="AW363" s="13" t="s">
        <v>33</v>
      </c>
      <c r="AX363" s="13" t="s">
        <v>72</v>
      </c>
      <c r="AY363" s="228" t="s">
        <v>131</v>
      </c>
    </row>
    <row r="364" s="14" customFormat="1">
      <c r="A364" s="14"/>
      <c r="B364" s="229"/>
      <c r="C364" s="230"/>
      <c r="D364" s="220" t="s">
        <v>142</v>
      </c>
      <c r="E364" s="231" t="s">
        <v>19</v>
      </c>
      <c r="F364" s="232" t="s">
        <v>485</v>
      </c>
      <c r="G364" s="230"/>
      <c r="H364" s="233">
        <v>6.46</v>
      </c>
      <c r="I364" s="234"/>
      <c r="J364" s="230"/>
      <c r="K364" s="230"/>
      <c r="L364" s="235"/>
      <c r="M364" s="236"/>
      <c r="N364" s="237"/>
      <c r="O364" s="237"/>
      <c r="P364" s="237"/>
      <c r="Q364" s="237"/>
      <c r="R364" s="237"/>
      <c r="S364" s="237"/>
      <c r="T364" s="23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39" t="s">
        <v>142</v>
      </c>
      <c r="AU364" s="239" t="s">
        <v>79</v>
      </c>
      <c r="AV364" s="14" t="s">
        <v>79</v>
      </c>
      <c r="AW364" s="14" t="s">
        <v>33</v>
      </c>
      <c r="AX364" s="14" t="s">
        <v>72</v>
      </c>
      <c r="AY364" s="239" t="s">
        <v>131</v>
      </c>
    </row>
    <row r="365" s="15" customFormat="1">
      <c r="A365" s="15"/>
      <c r="B365" s="240"/>
      <c r="C365" s="241"/>
      <c r="D365" s="220" t="s">
        <v>142</v>
      </c>
      <c r="E365" s="242" t="s">
        <v>19</v>
      </c>
      <c r="F365" s="243" t="s">
        <v>155</v>
      </c>
      <c r="G365" s="241"/>
      <c r="H365" s="244">
        <v>34.399999999999999</v>
      </c>
      <c r="I365" s="245"/>
      <c r="J365" s="241"/>
      <c r="K365" s="241"/>
      <c r="L365" s="246"/>
      <c r="M365" s="247"/>
      <c r="N365" s="248"/>
      <c r="O365" s="248"/>
      <c r="P365" s="248"/>
      <c r="Q365" s="248"/>
      <c r="R365" s="248"/>
      <c r="S365" s="248"/>
      <c r="T365" s="249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50" t="s">
        <v>142</v>
      </c>
      <c r="AU365" s="250" t="s">
        <v>79</v>
      </c>
      <c r="AV365" s="15" t="s">
        <v>138</v>
      </c>
      <c r="AW365" s="15" t="s">
        <v>33</v>
      </c>
      <c r="AX365" s="15" t="s">
        <v>77</v>
      </c>
      <c r="AY365" s="250" t="s">
        <v>131</v>
      </c>
    </row>
    <row r="366" s="2" customFormat="1" ht="16.5" customHeight="1">
      <c r="A366" s="41"/>
      <c r="B366" s="42"/>
      <c r="C366" s="263" t="s">
        <v>510</v>
      </c>
      <c r="D366" s="263" t="s">
        <v>458</v>
      </c>
      <c r="E366" s="264" t="s">
        <v>511</v>
      </c>
      <c r="F366" s="265" t="s">
        <v>512</v>
      </c>
      <c r="G366" s="266" t="s">
        <v>308</v>
      </c>
      <c r="H366" s="267">
        <v>32.131</v>
      </c>
      <c r="I366" s="268"/>
      <c r="J366" s="269">
        <f>ROUND(I366*H366,2)</f>
        <v>0</v>
      </c>
      <c r="K366" s="265" t="s">
        <v>137</v>
      </c>
      <c r="L366" s="270"/>
      <c r="M366" s="271" t="s">
        <v>19</v>
      </c>
      <c r="N366" s="272" t="s">
        <v>43</v>
      </c>
      <c r="O366" s="87"/>
      <c r="P366" s="209">
        <f>O366*H366</f>
        <v>0</v>
      </c>
      <c r="Q366" s="209">
        <v>0.00010000000000000001</v>
      </c>
      <c r="R366" s="209">
        <f>Q366*H366</f>
        <v>0.0032131</v>
      </c>
      <c r="S366" s="209">
        <v>0</v>
      </c>
      <c r="T366" s="210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1" t="s">
        <v>182</v>
      </c>
      <c r="AT366" s="211" t="s">
        <v>458</v>
      </c>
      <c r="AU366" s="211" t="s">
        <v>79</v>
      </c>
      <c r="AY366" s="20" t="s">
        <v>131</v>
      </c>
      <c r="BE366" s="212">
        <f>IF(N366="základní",J366,0)</f>
        <v>0</v>
      </c>
      <c r="BF366" s="212">
        <f>IF(N366="snížená",J366,0)</f>
        <v>0</v>
      </c>
      <c r="BG366" s="212">
        <f>IF(N366="zákl. přenesená",J366,0)</f>
        <v>0</v>
      </c>
      <c r="BH366" s="212">
        <f>IF(N366="sníž. přenesená",J366,0)</f>
        <v>0</v>
      </c>
      <c r="BI366" s="212">
        <f>IF(N366="nulová",J366,0)</f>
        <v>0</v>
      </c>
      <c r="BJ366" s="20" t="s">
        <v>77</v>
      </c>
      <c r="BK366" s="212">
        <f>ROUND(I366*H366,2)</f>
        <v>0</v>
      </c>
      <c r="BL366" s="20" t="s">
        <v>138</v>
      </c>
      <c r="BM366" s="211" t="s">
        <v>513</v>
      </c>
    </row>
    <row r="367" s="14" customFormat="1">
      <c r="A367" s="14"/>
      <c r="B367" s="229"/>
      <c r="C367" s="230"/>
      <c r="D367" s="220" t="s">
        <v>142</v>
      </c>
      <c r="E367" s="230"/>
      <c r="F367" s="232" t="s">
        <v>514</v>
      </c>
      <c r="G367" s="230"/>
      <c r="H367" s="233">
        <v>32.131</v>
      </c>
      <c r="I367" s="234"/>
      <c r="J367" s="230"/>
      <c r="K367" s="230"/>
      <c r="L367" s="235"/>
      <c r="M367" s="236"/>
      <c r="N367" s="237"/>
      <c r="O367" s="237"/>
      <c r="P367" s="237"/>
      <c r="Q367" s="237"/>
      <c r="R367" s="237"/>
      <c r="S367" s="237"/>
      <c r="T367" s="23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39" t="s">
        <v>142</v>
      </c>
      <c r="AU367" s="239" t="s">
        <v>79</v>
      </c>
      <c r="AV367" s="14" t="s">
        <v>79</v>
      </c>
      <c r="AW367" s="14" t="s">
        <v>4</v>
      </c>
      <c r="AX367" s="14" t="s">
        <v>77</v>
      </c>
      <c r="AY367" s="239" t="s">
        <v>131</v>
      </c>
    </row>
    <row r="368" s="2" customFormat="1" ht="16.5" customHeight="1">
      <c r="A368" s="41"/>
      <c r="B368" s="42"/>
      <c r="C368" s="263" t="s">
        <v>515</v>
      </c>
      <c r="D368" s="263" t="s">
        <v>458</v>
      </c>
      <c r="E368" s="264" t="s">
        <v>516</v>
      </c>
      <c r="F368" s="265" t="s">
        <v>517</v>
      </c>
      <c r="G368" s="266" t="s">
        <v>308</v>
      </c>
      <c r="H368" s="267">
        <v>7.4290000000000003</v>
      </c>
      <c r="I368" s="268"/>
      <c r="J368" s="269">
        <f>ROUND(I368*H368,2)</f>
        <v>0</v>
      </c>
      <c r="K368" s="265" t="s">
        <v>137</v>
      </c>
      <c r="L368" s="270"/>
      <c r="M368" s="271" t="s">
        <v>19</v>
      </c>
      <c r="N368" s="272" t="s">
        <v>43</v>
      </c>
      <c r="O368" s="87"/>
      <c r="P368" s="209">
        <f>O368*H368</f>
        <v>0</v>
      </c>
      <c r="Q368" s="209">
        <v>0.00050000000000000001</v>
      </c>
      <c r="R368" s="209">
        <f>Q368*H368</f>
        <v>0.0037145000000000004</v>
      </c>
      <c r="S368" s="209">
        <v>0</v>
      </c>
      <c r="T368" s="210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1" t="s">
        <v>182</v>
      </c>
      <c r="AT368" s="211" t="s">
        <v>458</v>
      </c>
      <c r="AU368" s="211" t="s">
        <v>79</v>
      </c>
      <c r="AY368" s="20" t="s">
        <v>131</v>
      </c>
      <c r="BE368" s="212">
        <f>IF(N368="základní",J368,0)</f>
        <v>0</v>
      </c>
      <c r="BF368" s="212">
        <f>IF(N368="snížená",J368,0)</f>
        <v>0</v>
      </c>
      <c r="BG368" s="212">
        <f>IF(N368="zákl. přenesená",J368,0)</f>
        <v>0</v>
      </c>
      <c r="BH368" s="212">
        <f>IF(N368="sníž. přenesená",J368,0)</f>
        <v>0</v>
      </c>
      <c r="BI368" s="212">
        <f>IF(N368="nulová",J368,0)</f>
        <v>0</v>
      </c>
      <c r="BJ368" s="20" t="s">
        <v>77</v>
      </c>
      <c r="BK368" s="212">
        <f>ROUND(I368*H368,2)</f>
        <v>0</v>
      </c>
      <c r="BL368" s="20" t="s">
        <v>138</v>
      </c>
      <c r="BM368" s="211" t="s">
        <v>518</v>
      </c>
    </row>
    <row r="369" s="14" customFormat="1">
      <c r="A369" s="14"/>
      <c r="B369" s="229"/>
      <c r="C369" s="230"/>
      <c r="D369" s="220" t="s">
        <v>142</v>
      </c>
      <c r="E369" s="230"/>
      <c r="F369" s="232" t="s">
        <v>519</v>
      </c>
      <c r="G369" s="230"/>
      <c r="H369" s="233">
        <v>7.4290000000000003</v>
      </c>
      <c r="I369" s="234"/>
      <c r="J369" s="230"/>
      <c r="K369" s="230"/>
      <c r="L369" s="235"/>
      <c r="M369" s="236"/>
      <c r="N369" s="237"/>
      <c r="O369" s="237"/>
      <c r="P369" s="237"/>
      <c r="Q369" s="237"/>
      <c r="R369" s="237"/>
      <c r="S369" s="237"/>
      <c r="T369" s="238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9" t="s">
        <v>142</v>
      </c>
      <c r="AU369" s="239" t="s">
        <v>79</v>
      </c>
      <c r="AV369" s="14" t="s">
        <v>79</v>
      </c>
      <c r="AW369" s="14" t="s">
        <v>4</v>
      </c>
      <c r="AX369" s="14" t="s">
        <v>77</v>
      </c>
      <c r="AY369" s="239" t="s">
        <v>131</v>
      </c>
    </row>
    <row r="370" s="2" customFormat="1" ht="16.5" customHeight="1">
      <c r="A370" s="41"/>
      <c r="B370" s="42"/>
      <c r="C370" s="200" t="s">
        <v>520</v>
      </c>
      <c r="D370" s="200" t="s">
        <v>133</v>
      </c>
      <c r="E370" s="201" t="s">
        <v>521</v>
      </c>
      <c r="F370" s="202" t="s">
        <v>522</v>
      </c>
      <c r="G370" s="203" t="s">
        <v>136</v>
      </c>
      <c r="H370" s="204">
        <v>1.921</v>
      </c>
      <c r="I370" s="205"/>
      <c r="J370" s="206">
        <f>ROUND(I370*H370,2)</f>
        <v>0</v>
      </c>
      <c r="K370" s="202" t="s">
        <v>137</v>
      </c>
      <c r="L370" s="47"/>
      <c r="M370" s="207" t="s">
        <v>19</v>
      </c>
      <c r="N370" s="208" t="s">
        <v>43</v>
      </c>
      <c r="O370" s="87"/>
      <c r="P370" s="209">
        <f>O370*H370</f>
        <v>0</v>
      </c>
      <c r="Q370" s="209">
        <v>0.00018000000000000001</v>
      </c>
      <c r="R370" s="209">
        <f>Q370*H370</f>
        <v>0.00034578000000000001</v>
      </c>
      <c r="S370" s="209">
        <v>0</v>
      </c>
      <c r="T370" s="210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1" t="s">
        <v>138</v>
      </c>
      <c r="AT370" s="211" t="s">
        <v>133</v>
      </c>
      <c r="AU370" s="211" t="s">
        <v>79</v>
      </c>
      <c r="AY370" s="20" t="s">
        <v>131</v>
      </c>
      <c r="BE370" s="212">
        <f>IF(N370="základní",J370,0)</f>
        <v>0</v>
      </c>
      <c r="BF370" s="212">
        <f>IF(N370="snížená",J370,0)</f>
        <v>0</v>
      </c>
      <c r="BG370" s="212">
        <f>IF(N370="zákl. přenesená",J370,0)</f>
        <v>0</v>
      </c>
      <c r="BH370" s="212">
        <f>IF(N370="sníž. přenesená",J370,0)</f>
        <v>0</v>
      </c>
      <c r="BI370" s="212">
        <f>IF(N370="nulová",J370,0)</f>
        <v>0</v>
      </c>
      <c r="BJ370" s="20" t="s">
        <v>77</v>
      </c>
      <c r="BK370" s="212">
        <f>ROUND(I370*H370,2)</f>
        <v>0</v>
      </c>
      <c r="BL370" s="20" t="s">
        <v>138</v>
      </c>
      <c r="BM370" s="211" t="s">
        <v>523</v>
      </c>
    </row>
    <row r="371" s="2" customFormat="1">
      <c r="A371" s="41"/>
      <c r="B371" s="42"/>
      <c r="C371" s="43"/>
      <c r="D371" s="213" t="s">
        <v>140</v>
      </c>
      <c r="E371" s="43"/>
      <c r="F371" s="214" t="s">
        <v>524</v>
      </c>
      <c r="G371" s="43"/>
      <c r="H371" s="43"/>
      <c r="I371" s="215"/>
      <c r="J371" s="43"/>
      <c r="K371" s="43"/>
      <c r="L371" s="47"/>
      <c r="M371" s="216"/>
      <c r="N371" s="217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140</v>
      </c>
      <c r="AU371" s="20" t="s">
        <v>79</v>
      </c>
    </row>
    <row r="372" s="13" customFormat="1">
      <c r="A372" s="13"/>
      <c r="B372" s="218"/>
      <c r="C372" s="219"/>
      <c r="D372" s="220" t="s">
        <v>142</v>
      </c>
      <c r="E372" s="221" t="s">
        <v>19</v>
      </c>
      <c r="F372" s="222" t="s">
        <v>525</v>
      </c>
      <c r="G372" s="219"/>
      <c r="H372" s="221" t="s">
        <v>19</v>
      </c>
      <c r="I372" s="223"/>
      <c r="J372" s="219"/>
      <c r="K372" s="219"/>
      <c r="L372" s="224"/>
      <c r="M372" s="225"/>
      <c r="N372" s="226"/>
      <c r="O372" s="226"/>
      <c r="P372" s="226"/>
      <c r="Q372" s="226"/>
      <c r="R372" s="226"/>
      <c r="S372" s="226"/>
      <c r="T372" s="22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8" t="s">
        <v>142</v>
      </c>
      <c r="AU372" s="228" t="s">
        <v>79</v>
      </c>
      <c r="AV372" s="13" t="s">
        <v>77</v>
      </c>
      <c r="AW372" s="13" t="s">
        <v>33</v>
      </c>
      <c r="AX372" s="13" t="s">
        <v>72</v>
      </c>
      <c r="AY372" s="228" t="s">
        <v>131</v>
      </c>
    </row>
    <row r="373" s="14" customFormat="1">
      <c r="A373" s="14"/>
      <c r="B373" s="229"/>
      <c r="C373" s="230"/>
      <c r="D373" s="220" t="s">
        <v>142</v>
      </c>
      <c r="E373" s="231" t="s">
        <v>19</v>
      </c>
      <c r="F373" s="232" t="s">
        <v>526</v>
      </c>
      <c r="G373" s="230"/>
      <c r="H373" s="233">
        <v>1.921</v>
      </c>
      <c r="I373" s="234"/>
      <c r="J373" s="230"/>
      <c r="K373" s="230"/>
      <c r="L373" s="235"/>
      <c r="M373" s="236"/>
      <c r="N373" s="237"/>
      <c r="O373" s="237"/>
      <c r="P373" s="237"/>
      <c r="Q373" s="237"/>
      <c r="R373" s="237"/>
      <c r="S373" s="237"/>
      <c r="T373" s="23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9" t="s">
        <v>142</v>
      </c>
      <c r="AU373" s="239" t="s">
        <v>79</v>
      </c>
      <c r="AV373" s="14" t="s">
        <v>79</v>
      </c>
      <c r="AW373" s="14" t="s">
        <v>33</v>
      </c>
      <c r="AX373" s="14" t="s">
        <v>77</v>
      </c>
      <c r="AY373" s="239" t="s">
        <v>131</v>
      </c>
    </row>
    <row r="374" s="2" customFormat="1" ht="16.5" customHeight="1">
      <c r="A374" s="41"/>
      <c r="B374" s="42"/>
      <c r="C374" s="200" t="s">
        <v>527</v>
      </c>
      <c r="D374" s="200" t="s">
        <v>133</v>
      </c>
      <c r="E374" s="201" t="s">
        <v>528</v>
      </c>
      <c r="F374" s="202" t="s">
        <v>529</v>
      </c>
      <c r="G374" s="203" t="s">
        <v>136</v>
      </c>
      <c r="H374" s="204">
        <v>1.921</v>
      </c>
      <c r="I374" s="205"/>
      <c r="J374" s="206">
        <f>ROUND(I374*H374,2)</f>
        <v>0</v>
      </c>
      <c r="K374" s="202" t="s">
        <v>137</v>
      </c>
      <c r="L374" s="47"/>
      <c r="M374" s="207" t="s">
        <v>19</v>
      </c>
      <c r="N374" s="208" t="s">
        <v>43</v>
      </c>
      <c r="O374" s="87"/>
      <c r="P374" s="209">
        <f>O374*H374</f>
        <v>0</v>
      </c>
      <c r="Q374" s="209">
        <v>0.0038</v>
      </c>
      <c r="R374" s="209">
        <f>Q374*H374</f>
        <v>0.0072998000000000004</v>
      </c>
      <c r="S374" s="209">
        <v>0</v>
      </c>
      <c r="T374" s="210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1" t="s">
        <v>138</v>
      </c>
      <c r="AT374" s="211" t="s">
        <v>133</v>
      </c>
      <c r="AU374" s="211" t="s">
        <v>79</v>
      </c>
      <c r="AY374" s="20" t="s">
        <v>131</v>
      </c>
      <c r="BE374" s="212">
        <f>IF(N374="základní",J374,0)</f>
        <v>0</v>
      </c>
      <c r="BF374" s="212">
        <f>IF(N374="snížená",J374,0)</f>
        <v>0</v>
      </c>
      <c r="BG374" s="212">
        <f>IF(N374="zákl. přenesená",J374,0)</f>
        <v>0</v>
      </c>
      <c r="BH374" s="212">
        <f>IF(N374="sníž. přenesená",J374,0)</f>
        <v>0</v>
      </c>
      <c r="BI374" s="212">
        <f>IF(N374="nulová",J374,0)</f>
        <v>0</v>
      </c>
      <c r="BJ374" s="20" t="s">
        <v>77</v>
      </c>
      <c r="BK374" s="212">
        <f>ROUND(I374*H374,2)</f>
        <v>0</v>
      </c>
      <c r="BL374" s="20" t="s">
        <v>138</v>
      </c>
      <c r="BM374" s="211" t="s">
        <v>530</v>
      </c>
    </row>
    <row r="375" s="2" customFormat="1">
      <c r="A375" s="41"/>
      <c r="B375" s="42"/>
      <c r="C375" s="43"/>
      <c r="D375" s="213" t="s">
        <v>140</v>
      </c>
      <c r="E375" s="43"/>
      <c r="F375" s="214" t="s">
        <v>531</v>
      </c>
      <c r="G375" s="43"/>
      <c r="H375" s="43"/>
      <c r="I375" s="215"/>
      <c r="J375" s="43"/>
      <c r="K375" s="43"/>
      <c r="L375" s="47"/>
      <c r="M375" s="216"/>
      <c r="N375" s="217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140</v>
      </c>
      <c r="AU375" s="20" t="s">
        <v>79</v>
      </c>
    </row>
    <row r="376" s="2" customFormat="1" ht="16.5" customHeight="1">
      <c r="A376" s="41"/>
      <c r="B376" s="42"/>
      <c r="C376" s="200" t="s">
        <v>532</v>
      </c>
      <c r="D376" s="200" t="s">
        <v>133</v>
      </c>
      <c r="E376" s="201" t="s">
        <v>533</v>
      </c>
      <c r="F376" s="202" t="s">
        <v>534</v>
      </c>
      <c r="G376" s="203" t="s">
        <v>136</v>
      </c>
      <c r="H376" s="204">
        <v>103.163</v>
      </c>
      <c r="I376" s="205"/>
      <c r="J376" s="206">
        <f>ROUND(I376*H376,2)</f>
        <v>0</v>
      </c>
      <c r="K376" s="202" t="s">
        <v>19</v>
      </c>
      <c r="L376" s="47"/>
      <c r="M376" s="207" t="s">
        <v>19</v>
      </c>
      <c r="N376" s="208" t="s">
        <v>43</v>
      </c>
      <c r="O376" s="87"/>
      <c r="P376" s="209">
        <f>O376*H376</f>
        <v>0</v>
      </c>
      <c r="Q376" s="209">
        <v>0.00020000000000000001</v>
      </c>
      <c r="R376" s="209">
        <f>Q376*H376</f>
        <v>0.020632600000000001</v>
      </c>
      <c r="S376" s="209">
        <v>0</v>
      </c>
      <c r="T376" s="210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1" t="s">
        <v>138</v>
      </c>
      <c r="AT376" s="211" t="s">
        <v>133</v>
      </c>
      <c r="AU376" s="211" t="s">
        <v>79</v>
      </c>
      <c r="AY376" s="20" t="s">
        <v>131</v>
      </c>
      <c r="BE376" s="212">
        <f>IF(N376="základní",J376,0)</f>
        <v>0</v>
      </c>
      <c r="BF376" s="212">
        <f>IF(N376="snížená",J376,0)</f>
        <v>0</v>
      </c>
      <c r="BG376" s="212">
        <f>IF(N376="zákl. přenesená",J376,0)</f>
        <v>0</v>
      </c>
      <c r="BH376" s="212">
        <f>IF(N376="sníž. přenesená",J376,0)</f>
        <v>0</v>
      </c>
      <c r="BI376" s="212">
        <f>IF(N376="nulová",J376,0)</f>
        <v>0</v>
      </c>
      <c r="BJ376" s="20" t="s">
        <v>77</v>
      </c>
      <c r="BK376" s="212">
        <f>ROUND(I376*H376,2)</f>
        <v>0</v>
      </c>
      <c r="BL376" s="20" t="s">
        <v>138</v>
      </c>
      <c r="BM376" s="211" t="s">
        <v>535</v>
      </c>
    </row>
    <row r="377" s="13" customFormat="1">
      <c r="A377" s="13"/>
      <c r="B377" s="218"/>
      <c r="C377" s="219"/>
      <c r="D377" s="220" t="s">
        <v>142</v>
      </c>
      <c r="E377" s="221" t="s">
        <v>19</v>
      </c>
      <c r="F377" s="222" t="s">
        <v>536</v>
      </c>
      <c r="G377" s="219"/>
      <c r="H377" s="221" t="s">
        <v>19</v>
      </c>
      <c r="I377" s="223"/>
      <c r="J377" s="219"/>
      <c r="K377" s="219"/>
      <c r="L377" s="224"/>
      <c r="M377" s="225"/>
      <c r="N377" s="226"/>
      <c r="O377" s="226"/>
      <c r="P377" s="226"/>
      <c r="Q377" s="226"/>
      <c r="R377" s="226"/>
      <c r="S377" s="226"/>
      <c r="T377" s="22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28" t="s">
        <v>142</v>
      </c>
      <c r="AU377" s="228" t="s">
        <v>79</v>
      </c>
      <c r="AV377" s="13" t="s">
        <v>77</v>
      </c>
      <c r="AW377" s="13" t="s">
        <v>33</v>
      </c>
      <c r="AX377" s="13" t="s">
        <v>72</v>
      </c>
      <c r="AY377" s="228" t="s">
        <v>131</v>
      </c>
    </row>
    <row r="378" s="14" customFormat="1">
      <c r="A378" s="14"/>
      <c r="B378" s="229"/>
      <c r="C378" s="230"/>
      <c r="D378" s="220" t="s">
        <v>142</v>
      </c>
      <c r="E378" s="231" t="s">
        <v>19</v>
      </c>
      <c r="F378" s="232" t="s">
        <v>453</v>
      </c>
      <c r="G378" s="230"/>
      <c r="H378" s="233">
        <v>28.864999999999998</v>
      </c>
      <c r="I378" s="234"/>
      <c r="J378" s="230"/>
      <c r="K378" s="230"/>
      <c r="L378" s="235"/>
      <c r="M378" s="236"/>
      <c r="N378" s="237"/>
      <c r="O378" s="237"/>
      <c r="P378" s="237"/>
      <c r="Q378" s="237"/>
      <c r="R378" s="237"/>
      <c r="S378" s="237"/>
      <c r="T378" s="238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39" t="s">
        <v>142</v>
      </c>
      <c r="AU378" s="239" t="s">
        <v>79</v>
      </c>
      <c r="AV378" s="14" t="s">
        <v>79</v>
      </c>
      <c r="AW378" s="14" t="s">
        <v>33</v>
      </c>
      <c r="AX378" s="14" t="s">
        <v>72</v>
      </c>
      <c r="AY378" s="239" t="s">
        <v>131</v>
      </c>
    </row>
    <row r="379" s="14" customFormat="1">
      <c r="A379" s="14"/>
      <c r="B379" s="229"/>
      <c r="C379" s="230"/>
      <c r="D379" s="220" t="s">
        <v>142</v>
      </c>
      <c r="E379" s="231" t="s">
        <v>19</v>
      </c>
      <c r="F379" s="232" t="s">
        <v>537</v>
      </c>
      <c r="G379" s="230"/>
      <c r="H379" s="233">
        <v>67.391000000000005</v>
      </c>
      <c r="I379" s="234"/>
      <c r="J379" s="230"/>
      <c r="K379" s="230"/>
      <c r="L379" s="235"/>
      <c r="M379" s="236"/>
      <c r="N379" s="237"/>
      <c r="O379" s="237"/>
      <c r="P379" s="237"/>
      <c r="Q379" s="237"/>
      <c r="R379" s="237"/>
      <c r="S379" s="237"/>
      <c r="T379" s="238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39" t="s">
        <v>142</v>
      </c>
      <c r="AU379" s="239" t="s">
        <v>79</v>
      </c>
      <c r="AV379" s="14" t="s">
        <v>79</v>
      </c>
      <c r="AW379" s="14" t="s">
        <v>33</v>
      </c>
      <c r="AX379" s="14" t="s">
        <v>72</v>
      </c>
      <c r="AY379" s="239" t="s">
        <v>131</v>
      </c>
    </row>
    <row r="380" s="14" customFormat="1">
      <c r="A380" s="14"/>
      <c r="B380" s="229"/>
      <c r="C380" s="230"/>
      <c r="D380" s="220" t="s">
        <v>142</v>
      </c>
      <c r="E380" s="231" t="s">
        <v>19</v>
      </c>
      <c r="F380" s="232" t="s">
        <v>442</v>
      </c>
      <c r="G380" s="230"/>
      <c r="H380" s="233">
        <v>-1.109</v>
      </c>
      <c r="I380" s="234"/>
      <c r="J380" s="230"/>
      <c r="K380" s="230"/>
      <c r="L380" s="235"/>
      <c r="M380" s="236"/>
      <c r="N380" s="237"/>
      <c r="O380" s="237"/>
      <c r="P380" s="237"/>
      <c r="Q380" s="237"/>
      <c r="R380" s="237"/>
      <c r="S380" s="237"/>
      <c r="T380" s="23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39" t="s">
        <v>142</v>
      </c>
      <c r="AU380" s="239" t="s">
        <v>79</v>
      </c>
      <c r="AV380" s="14" t="s">
        <v>79</v>
      </c>
      <c r="AW380" s="14" t="s">
        <v>33</v>
      </c>
      <c r="AX380" s="14" t="s">
        <v>72</v>
      </c>
      <c r="AY380" s="239" t="s">
        <v>131</v>
      </c>
    </row>
    <row r="381" s="14" customFormat="1">
      <c r="A381" s="14"/>
      <c r="B381" s="229"/>
      <c r="C381" s="230"/>
      <c r="D381" s="220" t="s">
        <v>142</v>
      </c>
      <c r="E381" s="231" t="s">
        <v>19</v>
      </c>
      <c r="F381" s="232" t="s">
        <v>538</v>
      </c>
      <c r="G381" s="230"/>
      <c r="H381" s="233">
        <v>1.071</v>
      </c>
      <c r="I381" s="234"/>
      <c r="J381" s="230"/>
      <c r="K381" s="230"/>
      <c r="L381" s="235"/>
      <c r="M381" s="236"/>
      <c r="N381" s="237"/>
      <c r="O381" s="237"/>
      <c r="P381" s="237"/>
      <c r="Q381" s="237"/>
      <c r="R381" s="237"/>
      <c r="S381" s="237"/>
      <c r="T381" s="238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39" t="s">
        <v>142</v>
      </c>
      <c r="AU381" s="239" t="s">
        <v>79</v>
      </c>
      <c r="AV381" s="14" t="s">
        <v>79</v>
      </c>
      <c r="AW381" s="14" t="s">
        <v>33</v>
      </c>
      <c r="AX381" s="14" t="s">
        <v>72</v>
      </c>
      <c r="AY381" s="239" t="s">
        <v>131</v>
      </c>
    </row>
    <row r="382" s="16" customFormat="1">
      <c r="A382" s="16"/>
      <c r="B382" s="252"/>
      <c r="C382" s="253"/>
      <c r="D382" s="220" t="s">
        <v>142</v>
      </c>
      <c r="E382" s="254" t="s">
        <v>19</v>
      </c>
      <c r="F382" s="255" t="s">
        <v>454</v>
      </c>
      <c r="G382" s="253"/>
      <c r="H382" s="256">
        <v>96.218000000000004</v>
      </c>
      <c r="I382" s="257"/>
      <c r="J382" s="253"/>
      <c r="K382" s="253"/>
      <c r="L382" s="258"/>
      <c r="M382" s="259"/>
      <c r="N382" s="260"/>
      <c r="O382" s="260"/>
      <c r="P382" s="260"/>
      <c r="Q382" s="260"/>
      <c r="R382" s="260"/>
      <c r="S382" s="260"/>
      <c r="T382" s="261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62" t="s">
        <v>142</v>
      </c>
      <c r="AU382" s="262" t="s">
        <v>79</v>
      </c>
      <c r="AV382" s="16" t="s">
        <v>156</v>
      </c>
      <c r="AW382" s="16" t="s">
        <v>33</v>
      </c>
      <c r="AX382" s="16" t="s">
        <v>72</v>
      </c>
      <c r="AY382" s="262" t="s">
        <v>131</v>
      </c>
    </row>
    <row r="383" s="13" customFormat="1">
      <c r="A383" s="13"/>
      <c r="B383" s="218"/>
      <c r="C383" s="219"/>
      <c r="D383" s="220" t="s">
        <v>142</v>
      </c>
      <c r="E383" s="221" t="s">
        <v>19</v>
      </c>
      <c r="F383" s="222" t="s">
        <v>539</v>
      </c>
      <c r="G383" s="219"/>
      <c r="H383" s="221" t="s">
        <v>19</v>
      </c>
      <c r="I383" s="223"/>
      <c r="J383" s="219"/>
      <c r="K383" s="219"/>
      <c r="L383" s="224"/>
      <c r="M383" s="225"/>
      <c r="N383" s="226"/>
      <c r="O383" s="226"/>
      <c r="P383" s="226"/>
      <c r="Q383" s="226"/>
      <c r="R383" s="226"/>
      <c r="S383" s="226"/>
      <c r="T383" s="22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8" t="s">
        <v>142</v>
      </c>
      <c r="AU383" s="228" t="s">
        <v>79</v>
      </c>
      <c r="AV383" s="13" t="s">
        <v>77</v>
      </c>
      <c r="AW383" s="13" t="s">
        <v>33</v>
      </c>
      <c r="AX383" s="13" t="s">
        <v>72</v>
      </c>
      <c r="AY383" s="228" t="s">
        <v>131</v>
      </c>
    </row>
    <row r="384" s="14" customFormat="1">
      <c r="A384" s="14"/>
      <c r="B384" s="229"/>
      <c r="C384" s="230"/>
      <c r="D384" s="220" t="s">
        <v>142</v>
      </c>
      <c r="E384" s="231" t="s">
        <v>19</v>
      </c>
      <c r="F384" s="232" t="s">
        <v>540</v>
      </c>
      <c r="G384" s="230"/>
      <c r="H384" s="233">
        <v>6.266</v>
      </c>
      <c r="I384" s="234"/>
      <c r="J384" s="230"/>
      <c r="K384" s="230"/>
      <c r="L384" s="235"/>
      <c r="M384" s="236"/>
      <c r="N384" s="237"/>
      <c r="O384" s="237"/>
      <c r="P384" s="237"/>
      <c r="Q384" s="237"/>
      <c r="R384" s="237"/>
      <c r="S384" s="237"/>
      <c r="T384" s="238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39" t="s">
        <v>142</v>
      </c>
      <c r="AU384" s="239" t="s">
        <v>79</v>
      </c>
      <c r="AV384" s="14" t="s">
        <v>79</v>
      </c>
      <c r="AW384" s="14" t="s">
        <v>33</v>
      </c>
      <c r="AX384" s="14" t="s">
        <v>72</v>
      </c>
      <c r="AY384" s="239" t="s">
        <v>131</v>
      </c>
    </row>
    <row r="385" s="14" customFormat="1">
      <c r="A385" s="14"/>
      <c r="B385" s="229"/>
      <c r="C385" s="230"/>
      <c r="D385" s="220" t="s">
        <v>142</v>
      </c>
      <c r="E385" s="231" t="s">
        <v>19</v>
      </c>
      <c r="F385" s="232" t="s">
        <v>541</v>
      </c>
      <c r="G385" s="230"/>
      <c r="H385" s="233">
        <v>0.67900000000000005</v>
      </c>
      <c r="I385" s="234"/>
      <c r="J385" s="230"/>
      <c r="K385" s="230"/>
      <c r="L385" s="235"/>
      <c r="M385" s="236"/>
      <c r="N385" s="237"/>
      <c r="O385" s="237"/>
      <c r="P385" s="237"/>
      <c r="Q385" s="237"/>
      <c r="R385" s="237"/>
      <c r="S385" s="237"/>
      <c r="T385" s="23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39" t="s">
        <v>142</v>
      </c>
      <c r="AU385" s="239" t="s">
        <v>79</v>
      </c>
      <c r="AV385" s="14" t="s">
        <v>79</v>
      </c>
      <c r="AW385" s="14" t="s">
        <v>33</v>
      </c>
      <c r="AX385" s="14" t="s">
        <v>72</v>
      </c>
      <c r="AY385" s="239" t="s">
        <v>131</v>
      </c>
    </row>
    <row r="386" s="16" customFormat="1">
      <c r="A386" s="16"/>
      <c r="B386" s="252"/>
      <c r="C386" s="253"/>
      <c r="D386" s="220" t="s">
        <v>142</v>
      </c>
      <c r="E386" s="254" t="s">
        <v>19</v>
      </c>
      <c r="F386" s="255" t="s">
        <v>454</v>
      </c>
      <c r="G386" s="253"/>
      <c r="H386" s="256">
        <v>6.9450000000000003</v>
      </c>
      <c r="I386" s="257"/>
      <c r="J386" s="253"/>
      <c r="K386" s="253"/>
      <c r="L386" s="258"/>
      <c r="M386" s="259"/>
      <c r="N386" s="260"/>
      <c r="O386" s="260"/>
      <c r="P386" s="260"/>
      <c r="Q386" s="260"/>
      <c r="R386" s="260"/>
      <c r="S386" s="260"/>
      <c r="T386" s="261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262" t="s">
        <v>142</v>
      </c>
      <c r="AU386" s="262" t="s">
        <v>79</v>
      </c>
      <c r="AV386" s="16" t="s">
        <v>156</v>
      </c>
      <c r="AW386" s="16" t="s">
        <v>33</v>
      </c>
      <c r="AX386" s="16" t="s">
        <v>72</v>
      </c>
      <c r="AY386" s="262" t="s">
        <v>131</v>
      </c>
    </row>
    <row r="387" s="15" customFormat="1">
      <c r="A387" s="15"/>
      <c r="B387" s="240"/>
      <c r="C387" s="241"/>
      <c r="D387" s="220" t="s">
        <v>142</v>
      </c>
      <c r="E387" s="242" t="s">
        <v>19</v>
      </c>
      <c r="F387" s="243" t="s">
        <v>155</v>
      </c>
      <c r="G387" s="241"/>
      <c r="H387" s="244">
        <v>103.16300000000001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0" t="s">
        <v>142</v>
      </c>
      <c r="AU387" s="250" t="s">
        <v>79</v>
      </c>
      <c r="AV387" s="15" t="s">
        <v>138</v>
      </c>
      <c r="AW387" s="15" t="s">
        <v>33</v>
      </c>
      <c r="AX387" s="15" t="s">
        <v>77</v>
      </c>
      <c r="AY387" s="250" t="s">
        <v>131</v>
      </c>
    </row>
    <row r="388" s="2" customFormat="1" ht="24.15" customHeight="1">
      <c r="A388" s="41"/>
      <c r="B388" s="42"/>
      <c r="C388" s="200" t="s">
        <v>542</v>
      </c>
      <c r="D388" s="200" t="s">
        <v>133</v>
      </c>
      <c r="E388" s="201" t="s">
        <v>543</v>
      </c>
      <c r="F388" s="202" t="s">
        <v>544</v>
      </c>
      <c r="G388" s="203" t="s">
        <v>136</v>
      </c>
      <c r="H388" s="204">
        <v>103.163</v>
      </c>
      <c r="I388" s="205"/>
      <c r="J388" s="206">
        <f>ROUND(I388*H388,2)</f>
        <v>0</v>
      </c>
      <c r="K388" s="202" t="s">
        <v>137</v>
      </c>
      <c r="L388" s="47"/>
      <c r="M388" s="207" t="s">
        <v>19</v>
      </c>
      <c r="N388" s="208" t="s">
        <v>43</v>
      </c>
      <c r="O388" s="87"/>
      <c r="P388" s="209">
        <f>O388*H388</f>
        <v>0</v>
      </c>
      <c r="Q388" s="209">
        <v>0.0027499999999999998</v>
      </c>
      <c r="R388" s="209">
        <f>Q388*H388</f>
        <v>0.28369824999999999</v>
      </c>
      <c r="S388" s="209">
        <v>0</v>
      </c>
      <c r="T388" s="210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1" t="s">
        <v>138</v>
      </c>
      <c r="AT388" s="211" t="s">
        <v>133</v>
      </c>
      <c r="AU388" s="211" t="s">
        <v>79</v>
      </c>
      <c r="AY388" s="20" t="s">
        <v>131</v>
      </c>
      <c r="BE388" s="212">
        <f>IF(N388="základní",J388,0)</f>
        <v>0</v>
      </c>
      <c r="BF388" s="212">
        <f>IF(N388="snížená",J388,0)</f>
        <v>0</v>
      </c>
      <c r="BG388" s="212">
        <f>IF(N388="zákl. přenesená",J388,0)</f>
        <v>0</v>
      </c>
      <c r="BH388" s="212">
        <f>IF(N388="sníž. přenesená",J388,0)</f>
        <v>0</v>
      </c>
      <c r="BI388" s="212">
        <f>IF(N388="nulová",J388,0)</f>
        <v>0</v>
      </c>
      <c r="BJ388" s="20" t="s">
        <v>77</v>
      </c>
      <c r="BK388" s="212">
        <f>ROUND(I388*H388,2)</f>
        <v>0</v>
      </c>
      <c r="BL388" s="20" t="s">
        <v>138</v>
      </c>
      <c r="BM388" s="211" t="s">
        <v>545</v>
      </c>
    </row>
    <row r="389" s="2" customFormat="1">
      <c r="A389" s="41"/>
      <c r="B389" s="42"/>
      <c r="C389" s="43"/>
      <c r="D389" s="213" t="s">
        <v>140</v>
      </c>
      <c r="E389" s="43"/>
      <c r="F389" s="214" t="s">
        <v>546</v>
      </c>
      <c r="G389" s="43"/>
      <c r="H389" s="43"/>
      <c r="I389" s="215"/>
      <c r="J389" s="43"/>
      <c r="K389" s="43"/>
      <c r="L389" s="47"/>
      <c r="M389" s="216"/>
      <c r="N389" s="217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140</v>
      </c>
      <c r="AU389" s="20" t="s">
        <v>79</v>
      </c>
    </row>
    <row r="390" s="2" customFormat="1" ht="21.75" customHeight="1">
      <c r="A390" s="41"/>
      <c r="B390" s="42"/>
      <c r="C390" s="200" t="s">
        <v>547</v>
      </c>
      <c r="D390" s="200" t="s">
        <v>133</v>
      </c>
      <c r="E390" s="201" t="s">
        <v>548</v>
      </c>
      <c r="F390" s="202" t="s">
        <v>549</v>
      </c>
      <c r="G390" s="203" t="s">
        <v>387</v>
      </c>
      <c r="H390" s="204">
        <v>2</v>
      </c>
      <c r="I390" s="205"/>
      <c r="J390" s="206">
        <f>ROUND(I390*H390,2)</f>
        <v>0</v>
      </c>
      <c r="K390" s="202" t="s">
        <v>137</v>
      </c>
      <c r="L390" s="47"/>
      <c r="M390" s="207" t="s">
        <v>19</v>
      </c>
      <c r="N390" s="208" t="s">
        <v>43</v>
      </c>
      <c r="O390" s="87"/>
      <c r="P390" s="209">
        <f>O390*H390</f>
        <v>0</v>
      </c>
      <c r="Q390" s="209">
        <v>0</v>
      </c>
      <c r="R390" s="209">
        <f>Q390*H390</f>
        <v>0</v>
      </c>
      <c r="S390" s="209">
        <v>0</v>
      </c>
      <c r="T390" s="210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1" t="s">
        <v>138</v>
      </c>
      <c r="AT390" s="211" t="s">
        <v>133</v>
      </c>
      <c r="AU390" s="211" t="s">
        <v>79</v>
      </c>
      <c r="AY390" s="20" t="s">
        <v>131</v>
      </c>
      <c r="BE390" s="212">
        <f>IF(N390="základní",J390,0)</f>
        <v>0</v>
      </c>
      <c r="BF390" s="212">
        <f>IF(N390="snížená",J390,0)</f>
        <v>0</v>
      </c>
      <c r="BG390" s="212">
        <f>IF(N390="zákl. přenesená",J390,0)</f>
        <v>0</v>
      </c>
      <c r="BH390" s="212">
        <f>IF(N390="sníž. přenesená",J390,0)</f>
        <v>0</v>
      </c>
      <c r="BI390" s="212">
        <f>IF(N390="nulová",J390,0)</f>
        <v>0</v>
      </c>
      <c r="BJ390" s="20" t="s">
        <v>77</v>
      </c>
      <c r="BK390" s="212">
        <f>ROUND(I390*H390,2)</f>
        <v>0</v>
      </c>
      <c r="BL390" s="20" t="s">
        <v>138</v>
      </c>
      <c r="BM390" s="211" t="s">
        <v>550</v>
      </c>
    </row>
    <row r="391" s="2" customFormat="1">
      <c r="A391" s="41"/>
      <c r="B391" s="42"/>
      <c r="C391" s="43"/>
      <c r="D391" s="213" t="s">
        <v>140</v>
      </c>
      <c r="E391" s="43"/>
      <c r="F391" s="214" t="s">
        <v>551</v>
      </c>
      <c r="G391" s="43"/>
      <c r="H391" s="43"/>
      <c r="I391" s="215"/>
      <c r="J391" s="43"/>
      <c r="K391" s="43"/>
      <c r="L391" s="47"/>
      <c r="M391" s="216"/>
      <c r="N391" s="217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140</v>
      </c>
      <c r="AU391" s="20" t="s">
        <v>79</v>
      </c>
    </row>
    <row r="392" s="2" customFormat="1" ht="16.5" customHeight="1">
      <c r="A392" s="41"/>
      <c r="B392" s="42"/>
      <c r="C392" s="263" t="s">
        <v>552</v>
      </c>
      <c r="D392" s="263" t="s">
        <v>458</v>
      </c>
      <c r="E392" s="264" t="s">
        <v>553</v>
      </c>
      <c r="F392" s="265" t="s">
        <v>554</v>
      </c>
      <c r="G392" s="266" t="s">
        <v>308</v>
      </c>
      <c r="H392" s="267">
        <v>1</v>
      </c>
      <c r="I392" s="268"/>
      <c r="J392" s="269">
        <f>ROUND(I392*H392,2)</f>
        <v>0</v>
      </c>
      <c r="K392" s="265" t="s">
        <v>137</v>
      </c>
      <c r="L392" s="270"/>
      <c r="M392" s="271" t="s">
        <v>19</v>
      </c>
      <c r="N392" s="272" t="s">
        <v>43</v>
      </c>
      <c r="O392" s="87"/>
      <c r="P392" s="209">
        <f>O392*H392</f>
        <v>0</v>
      </c>
      <c r="Q392" s="209">
        <v>0.0051999999999999998</v>
      </c>
      <c r="R392" s="209">
        <f>Q392*H392</f>
        <v>0.0051999999999999998</v>
      </c>
      <c r="S392" s="209">
        <v>0</v>
      </c>
      <c r="T392" s="210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1" t="s">
        <v>182</v>
      </c>
      <c r="AT392" s="211" t="s">
        <v>458</v>
      </c>
      <c r="AU392" s="211" t="s">
        <v>79</v>
      </c>
      <c r="AY392" s="20" t="s">
        <v>131</v>
      </c>
      <c r="BE392" s="212">
        <f>IF(N392="základní",J392,0)</f>
        <v>0</v>
      </c>
      <c r="BF392" s="212">
        <f>IF(N392="snížená",J392,0)</f>
        <v>0</v>
      </c>
      <c r="BG392" s="212">
        <f>IF(N392="zákl. přenesená",J392,0)</f>
        <v>0</v>
      </c>
      <c r="BH392" s="212">
        <f>IF(N392="sníž. přenesená",J392,0)</f>
        <v>0</v>
      </c>
      <c r="BI392" s="212">
        <f>IF(N392="nulová",J392,0)</f>
        <v>0</v>
      </c>
      <c r="BJ392" s="20" t="s">
        <v>77</v>
      </c>
      <c r="BK392" s="212">
        <f>ROUND(I392*H392,2)</f>
        <v>0</v>
      </c>
      <c r="BL392" s="20" t="s">
        <v>138</v>
      </c>
      <c r="BM392" s="211" t="s">
        <v>555</v>
      </c>
    </row>
    <row r="393" s="2" customFormat="1" ht="16.5" customHeight="1">
      <c r="A393" s="41"/>
      <c r="B393" s="42"/>
      <c r="C393" s="200" t="s">
        <v>556</v>
      </c>
      <c r="D393" s="200" t="s">
        <v>133</v>
      </c>
      <c r="E393" s="201" t="s">
        <v>557</v>
      </c>
      <c r="F393" s="202" t="s">
        <v>558</v>
      </c>
      <c r="G393" s="203" t="s">
        <v>387</v>
      </c>
      <c r="H393" s="204">
        <v>4</v>
      </c>
      <c r="I393" s="205"/>
      <c r="J393" s="206">
        <f>ROUND(I393*H393,2)</f>
        <v>0</v>
      </c>
      <c r="K393" s="202" t="s">
        <v>137</v>
      </c>
      <c r="L393" s="47"/>
      <c r="M393" s="207" t="s">
        <v>19</v>
      </c>
      <c r="N393" s="208" t="s">
        <v>43</v>
      </c>
      <c r="O393" s="87"/>
      <c r="P393" s="209">
        <f>O393*H393</f>
        <v>0</v>
      </c>
      <c r="Q393" s="209">
        <v>0</v>
      </c>
      <c r="R393" s="209">
        <f>Q393*H393</f>
        <v>0</v>
      </c>
      <c r="S393" s="209">
        <v>0</v>
      </c>
      <c r="T393" s="210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1" t="s">
        <v>138</v>
      </c>
      <c r="AT393" s="211" t="s">
        <v>133</v>
      </c>
      <c r="AU393" s="211" t="s">
        <v>79</v>
      </c>
      <c r="AY393" s="20" t="s">
        <v>131</v>
      </c>
      <c r="BE393" s="212">
        <f>IF(N393="základní",J393,0)</f>
        <v>0</v>
      </c>
      <c r="BF393" s="212">
        <f>IF(N393="snížená",J393,0)</f>
        <v>0</v>
      </c>
      <c r="BG393" s="212">
        <f>IF(N393="zákl. přenesená",J393,0)</f>
        <v>0</v>
      </c>
      <c r="BH393" s="212">
        <f>IF(N393="sníž. přenesená",J393,0)</f>
        <v>0</v>
      </c>
      <c r="BI393" s="212">
        <f>IF(N393="nulová",J393,0)</f>
        <v>0</v>
      </c>
      <c r="BJ393" s="20" t="s">
        <v>77</v>
      </c>
      <c r="BK393" s="212">
        <f>ROUND(I393*H393,2)</f>
        <v>0</v>
      </c>
      <c r="BL393" s="20" t="s">
        <v>138</v>
      </c>
      <c r="BM393" s="211" t="s">
        <v>559</v>
      </c>
    </row>
    <row r="394" s="2" customFormat="1">
      <c r="A394" s="41"/>
      <c r="B394" s="42"/>
      <c r="C394" s="43"/>
      <c r="D394" s="213" t="s">
        <v>140</v>
      </c>
      <c r="E394" s="43"/>
      <c r="F394" s="214" t="s">
        <v>560</v>
      </c>
      <c r="G394" s="43"/>
      <c r="H394" s="43"/>
      <c r="I394" s="215"/>
      <c r="J394" s="43"/>
      <c r="K394" s="43"/>
      <c r="L394" s="47"/>
      <c r="M394" s="216"/>
      <c r="N394" s="217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140</v>
      </c>
      <c r="AU394" s="20" t="s">
        <v>79</v>
      </c>
    </row>
    <row r="395" s="2" customFormat="1" ht="16.5" customHeight="1">
      <c r="A395" s="41"/>
      <c r="B395" s="42"/>
      <c r="C395" s="263" t="s">
        <v>561</v>
      </c>
      <c r="D395" s="263" t="s">
        <v>458</v>
      </c>
      <c r="E395" s="264" t="s">
        <v>562</v>
      </c>
      <c r="F395" s="265" t="s">
        <v>563</v>
      </c>
      <c r="G395" s="266" t="s">
        <v>387</v>
      </c>
      <c r="H395" s="267">
        <v>4</v>
      </c>
      <c r="I395" s="268"/>
      <c r="J395" s="269">
        <f>ROUND(I395*H395,2)</f>
        <v>0</v>
      </c>
      <c r="K395" s="265" t="s">
        <v>19</v>
      </c>
      <c r="L395" s="270"/>
      <c r="M395" s="271" t="s">
        <v>19</v>
      </c>
      <c r="N395" s="272" t="s">
        <v>43</v>
      </c>
      <c r="O395" s="87"/>
      <c r="P395" s="209">
        <f>O395*H395</f>
        <v>0</v>
      </c>
      <c r="Q395" s="209">
        <v>6.0000000000000002E-05</v>
      </c>
      <c r="R395" s="209">
        <f>Q395*H395</f>
        <v>0.00024000000000000001</v>
      </c>
      <c r="S395" s="209">
        <v>0</v>
      </c>
      <c r="T395" s="210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1" t="s">
        <v>182</v>
      </c>
      <c r="AT395" s="211" t="s">
        <v>458</v>
      </c>
      <c r="AU395" s="211" t="s">
        <v>79</v>
      </c>
      <c r="AY395" s="20" t="s">
        <v>131</v>
      </c>
      <c r="BE395" s="212">
        <f>IF(N395="základní",J395,0)</f>
        <v>0</v>
      </c>
      <c r="BF395" s="212">
        <f>IF(N395="snížená",J395,0)</f>
        <v>0</v>
      </c>
      <c r="BG395" s="212">
        <f>IF(N395="zákl. přenesená",J395,0)</f>
        <v>0</v>
      </c>
      <c r="BH395" s="212">
        <f>IF(N395="sníž. přenesená",J395,0)</f>
        <v>0</v>
      </c>
      <c r="BI395" s="212">
        <f>IF(N395="nulová",J395,0)</f>
        <v>0</v>
      </c>
      <c r="BJ395" s="20" t="s">
        <v>77</v>
      </c>
      <c r="BK395" s="212">
        <f>ROUND(I395*H395,2)</f>
        <v>0</v>
      </c>
      <c r="BL395" s="20" t="s">
        <v>138</v>
      </c>
      <c r="BM395" s="211" t="s">
        <v>564</v>
      </c>
    </row>
    <row r="396" s="12" customFormat="1" ht="22.8" customHeight="1">
      <c r="A396" s="12"/>
      <c r="B396" s="184"/>
      <c r="C396" s="185"/>
      <c r="D396" s="186" t="s">
        <v>71</v>
      </c>
      <c r="E396" s="198" t="s">
        <v>187</v>
      </c>
      <c r="F396" s="198" t="s">
        <v>565</v>
      </c>
      <c r="G396" s="185"/>
      <c r="H396" s="185"/>
      <c r="I396" s="188"/>
      <c r="J396" s="199">
        <f>BK396</f>
        <v>0</v>
      </c>
      <c r="K396" s="185"/>
      <c r="L396" s="190"/>
      <c r="M396" s="191"/>
      <c r="N396" s="192"/>
      <c r="O396" s="192"/>
      <c r="P396" s="193">
        <f>SUM(P397:P491)</f>
        <v>0</v>
      </c>
      <c r="Q396" s="192"/>
      <c r="R396" s="193">
        <f>SUM(R397:R491)</f>
        <v>0.08455609</v>
      </c>
      <c r="S396" s="192"/>
      <c r="T396" s="194">
        <f>SUM(T397:T491)</f>
        <v>5.4678330000000006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195" t="s">
        <v>77</v>
      </c>
      <c r="AT396" s="196" t="s">
        <v>71</v>
      </c>
      <c r="AU396" s="196" t="s">
        <v>77</v>
      </c>
      <c r="AY396" s="195" t="s">
        <v>131</v>
      </c>
      <c r="BK396" s="197">
        <f>SUM(BK397:BK491)</f>
        <v>0</v>
      </c>
    </row>
    <row r="397" s="2" customFormat="1" ht="24.15" customHeight="1">
      <c r="A397" s="41"/>
      <c r="B397" s="42"/>
      <c r="C397" s="200" t="s">
        <v>566</v>
      </c>
      <c r="D397" s="200" t="s">
        <v>133</v>
      </c>
      <c r="E397" s="201" t="s">
        <v>567</v>
      </c>
      <c r="F397" s="202" t="s">
        <v>568</v>
      </c>
      <c r="G397" s="203" t="s">
        <v>136</v>
      </c>
      <c r="H397" s="204">
        <v>7.9379999999999997</v>
      </c>
      <c r="I397" s="205"/>
      <c r="J397" s="206">
        <f>ROUND(I397*H397,2)</f>
        <v>0</v>
      </c>
      <c r="K397" s="202" t="s">
        <v>137</v>
      </c>
      <c r="L397" s="47"/>
      <c r="M397" s="207" t="s">
        <v>19</v>
      </c>
      <c r="N397" s="208" t="s">
        <v>43</v>
      </c>
      <c r="O397" s="87"/>
      <c r="P397" s="209">
        <f>O397*H397</f>
        <v>0</v>
      </c>
      <c r="Q397" s="209">
        <v>0</v>
      </c>
      <c r="R397" s="209">
        <f>Q397*H397</f>
        <v>0</v>
      </c>
      <c r="S397" s="209">
        <v>0.034000000000000002</v>
      </c>
      <c r="T397" s="210">
        <f>S397*H397</f>
        <v>0.26989200000000002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1" t="s">
        <v>138</v>
      </c>
      <c r="AT397" s="211" t="s">
        <v>133</v>
      </c>
      <c r="AU397" s="211" t="s">
        <v>79</v>
      </c>
      <c r="AY397" s="20" t="s">
        <v>131</v>
      </c>
      <c r="BE397" s="212">
        <f>IF(N397="základní",J397,0)</f>
        <v>0</v>
      </c>
      <c r="BF397" s="212">
        <f>IF(N397="snížená",J397,0)</f>
        <v>0</v>
      </c>
      <c r="BG397" s="212">
        <f>IF(N397="zákl. přenesená",J397,0)</f>
        <v>0</v>
      </c>
      <c r="BH397" s="212">
        <f>IF(N397="sníž. přenesená",J397,0)</f>
        <v>0</v>
      </c>
      <c r="BI397" s="212">
        <f>IF(N397="nulová",J397,0)</f>
        <v>0</v>
      </c>
      <c r="BJ397" s="20" t="s">
        <v>77</v>
      </c>
      <c r="BK397" s="212">
        <f>ROUND(I397*H397,2)</f>
        <v>0</v>
      </c>
      <c r="BL397" s="20" t="s">
        <v>138</v>
      </c>
      <c r="BM397" s="211" t="s">
        <v>569</v>
      </c>
    </row>
    <row r="398" s="2" customFormat="1">
      <c r="A398" s="41"/>
      <c r="B398" s="42"/>
      <c r="C398" s="43"/>
      <c r="D398" s="213" t="s">
        <v>140</v>
      </c>
      <c r="E398" s="43"/>
      <c r="F398" s="214" t="s">
        <v>570</v>
      </c>
      <c r="G398" s="43"/>
      <c r="H398" s="43"/>
      <c r="I398" s="215"/>
      <c r="J398" s="43"/>
      <c r="K398" s="43"/>
      <c r="L398" s="47"/>
      <c r="M398" s="216"/>
      <c r="N398" s="217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140</v>
      </c>
      <c r="AU398" s="20" t="s">
        <v>79</v>
      </c>
    </row>
    <row r="399" s="14" customFormat="1">
      <c r="A399" s="14"/>
      <c r="B399" s="229"/>
      <c r="C399" s="230"/>
      <c r="D399" s="220" t="s">
        <v>142</v>
      </c>
      <c r="E399" s="231" t="s">
        <v>19</v>
      </c>
      <c r="F399" s="232" t="s">
        <v>571</v>
      </c>
      <c r="G399" s="230"/>
      <c r="H399" s="233">
        <v>2.3460000000000001</v>
      </c>
      <c r="I399" s="234"/>
      <c r="J399" s="230"/>
      <c r="K399" s="230"/>
      <c r="L399" s="235"/>
      <c r="M399" s="236"/>
      <c r="N399" s="237"/>
      <c r="O399" s="237"/>
      <c r="P399" s="237"/>
      <c r="Q399" s="237"/>
      <c r="R399" s="237"/>
      <c r="S399" s="237"/>
      <c r="T399" s="23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39" t="s">
        <v>142</v>
      </c>
      <c r="AU399" s="239" t="s">
        <v>79</v>
      </c>
      <c r="AV399" s="14" t="s">
        <v>79</v>
      </c>
      <c r="AW399" s="14" t="s">
        <v>33</v>
      </c>
      <c r="AX399" s="14" t="s">
        <v>72</v>
      </c>
      <c r="AY399" s="239" t="s">
        <v>131</v>
      </c>
    </row>
    <row r="400" s="14" customFormat="1">
      <c r="A400" s="14"/>
      <c r="B400" s="229"/>
      <c r="C400" s="230"/>
      <c r="D400" s="220" t="s">
        <v>142</v>
      </c>
      <c r="E400" s="231" t="s">
        <v>19</v>
      </c>
      <c r="F400" s="232" t="s">
        <v>572</v>
      </c>
      <c r="G400" s="230"/>
      <c r="H400" s="233">
        <v>5.5919999999999996</v>
      </c>
      <c r="I400" s="234"/>
      <c r="J400" s="230"/>
      <c r="K400" s="230"/>
      <c r="L400" s="235"/>
      <c r="M400" s="236"/>
      <c r="N400" s="237"/>
      <c r="O400" s="237"/>
      <c r="P400" s="237"/>
      <c r="Q400" s="237"/>
      <c r="R400" s="237"/>
      <c r="S400" s="237"/>
      <c r="T400" s="238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39" t="s">
        <v>142</v>
      </c>
      <c r="AU400" s="239" t="s">
        <v>79</v>
      </c>
      <c r="AV400" s="14" t="s">
        <v>79</v>
      </c>
      <c r="AW400" s="14" t="s">
        <v>33</v>
      </c>
      <c r="AX400" s="14" t="s">
        <v>72</v>
      </c>
      <c r="AY400" s="239" t="s">
        <v>131</v>
      </c>
    </row>
    <row r="401" s="15" customFormat="1">
      <c r="A401" s="15"/>
      <c r="B401" s="240"/>
      <c r="C401" s="241"/>
      <c r="D401" s="220" t="s">
        <v>142</v>
      </c>
      <c r="E401" s="242" t="s">
        <v>19</v>
      </c>
      <c r="F401" s="243" t="s">
        <v>155</v>
      </c>
      <c r="G401" s="241"/>
      <c r="H401" s="244">
        <v>7.9379999999999997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0" t="s">
        <v>142</v>
      </c>
      <c r="AU401" s="250" t="s">
        <v>79</v>
      </c>
      <c r="AV401" s="15" t="s">
        <v>138</v>
      </c>
      <c r="AW401" s="15" t="s">
        <v>33</v>
      </c>
      <c r="AX401" s="15" t="s">
        <v>77</v>
      </c>
      <c r="AY401" s="250" t="s">
        <v>131</v>
      </c>
    </row>
    <row r="402" s="2" customFormat="1" ht="24.15" customHeight="1">
      <c r="A402" s="41"/>
      <c r="B402" s="42"/>
      <c r="C402" s="200" t="s">
        <v>573</v>
      </c>
      <c r="D402" s="200" t="s">
        <v>133</v>
      </c>
      <c r="E402" s="201" t="s">
        <v>574</v>
      </c>
      <c r="F402" s="202" t="s">
        <v>575</v>
      </c>
      <c r="G402" s="203" t="s">
        <v>147</v>
      </c>
      <c r="H402" s="204">
        <v>1.921</v>
      </c>
      <c r="I402" s="205"/>
      <c r="J402" s="206">
        <f>ROUND(I402*H402,2)</f>
        <v>0</v>
      </c>
      <c r="K402" s="202" t="s">
        <v>137</v>
      </c>
      <c r="L402" s="47"/>
      <c r="M402" s="207" t="s">
        <v>19</v>
      </c>
      <c r="N402" s="208" t="s">
        <v>43</v>
      </c>
      <c r="O402" s="87"/>
      <c r="P402" s="209">
        <f>O402*H402</f>
        <v>0</v>
      </c>
      <c r="Q402" s="209">
        <v>0</v>
      </c>
      <c r="R402" s="209">
        <f>Q402*H402</f>
        <v>0</v>
      </c>
      <c r="S402" s="209">
        <v>1.8</v>
      </c>
      <c r="T402" s="210">
        <f>S402*H402</f>
        <v>3.4578000000000002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1" t="s">
        <v>138</v>
      </c>
      <c r="AT402" s="211" t="s">
        <v>133</v>
      </c>
      <c r="AU402" s="211" t="s">
        <v>79</v>
      </c>
      <c r="AY402" s="20" t="s">
        <v>131</v>
      </c>
      <c r="BE402" s="212">
        <f>IF(N402="základní",J402,0)</f>
        <v>0</v>
      </c>
      <c r="BF402" s="212">
        <f>IF(N402="snížená",J402,0)</f>
        <v>0</v>
      </c>
      <c r="BG402" s="212">
        <f>IF(N402="zákl. přenesená",J402,0)</f>
        <v>0</v>
      </c>
      <c r="BH402" s="212">
        <f>IF(N402="sníž. přenesená",J402,0)</f>
        <v>0</v>
      </c>
      <c r="BI402" s="212">
        <f>IF(N402="nulová",J402,0)</f>
        <v>0</v>
      </c>
      <c r="BJ402" s="20" t="s">
        <v>77</v>
      </c>
      <c r="BK402" s="212">
        <f>ROUND(I402*H402,2)</f>
        <v>0</v>
      </c>
      <c r="BL402" s="20" t="s">
        <v>138</v>
      </c>
      <c r="BM402" s="211" t="s">
        <v>576</v>
      </c>
    </row>
    <row r="403" s="2" customFormat="1">
      <c r="A403" s="41"/>
      <c r="B403" s="42"/>
      <c r="C403" s="43"/>
      <c r="D403" s="213" t="s">
        <v>140</v>
      </c>
      <c r="E403" s="43"/>
      <c r="F403" s="214" t="s">
        <v>577</v>
      </c>
      <c r="G403" s="43"/>
      <c r="H403" s="43"/>
      <c r="I403" s="215"/>
      <c r="J403" s="43"/>
      <c r="K403" s="43"/>
      <c r="L403" s="47"/>
      <c r="M403" s="216"/>
      <c r="N403" s="217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140</v>
      </c>
      <c r="AU403" s="20" t="s">
        <v>79</v>
      </c>
    </row>
    <row r="404" s="13" customFormat="1">
      <c r="A404" s="13"/>
      <c r="B404" s="218"/>
      <c r="C404" s="219"/>
      <c r="D404" s="220" t="s">
        <v>142</v>
      </c>
      <c r="E404" s="221" t="s">
        <v>19</v>
      </c>
      <c r="F404" s="222" t="s">
        <v>318</v>
      </c>
      <c r="G404" s="219"/>
      <c r="H404" s="221" t="s">
        <v>19</v>
      </c>
      <c r="I404" s="223"/>
      <c r="J404" s="219"/>
      <c r="K404" s="219"/>
      <c r="L404" s="224"/>
      <c r="M404" s="225"/>
      <c r="N404" s="226"/>
      <c r="O404" s="226"/>
      <c r="P404" s="226"/>
      <c r="Q404" s="226"/>
      <c r="R404" s="226"/>
      <c r="S404" s="226"/>
      <c r="T404" s="22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8" t="s">
        <v>142</v>
      </c>
      <c r="AU404" s="228" t="s">
        <v>79</v>
      </c>
      <c r="AV404" s="13" t="s">
        <v>77</v>
      </c>
      <c r="AW404" s="13" t="s">
        <v>33</v>
      </c>
      <c r="AX404" s="13" t="s">
        <v>72</v>
      </c>
      <c r="AY404" s="228" t="s">
        <v>131</v>
      </c>
    </row>
    <row r="405" s="14" customFormat="1">
      <c r="A405" s="14"/>
      <c r="B405" s="229"/>
      <c r="C405" s="230"/>
      <c r="D405" s="220" t="s">
        <v>142</v>
      </c>
      <c r="E405" s="231" t="s">
        <v>19</v>
      </c>
      <c r="F405" s="232" t="s">
        <v>578</v>
      </c>
      <c r="G405" s="230"/>
      <c r="H405" s="233">
        <v>1.454</v>
      </c>
      <c r="I405" s="234"/>
      <c r="J405" s="230"/>
      <c r="K405" s="230"/>
      <c r="L405" s="235"/>
      <c r="M405" s="236"/>
      <c r="N405" s="237"/>
      <c r="O405" s="237"/>
      <c r="P405" s="237"/>
      <c r="Q405" s="237"/>
      <c r="R405" s="237"/>
      <c r="S405" s="237"/>
      <c r="T405" s="23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39" t="s">
        <v>142</v>
      </c>
      <c r="AU405" s="239" t="s">
        <v>79</v>
      </c>
      <c r="AV405" s="14" t="s">
        <v>79</v>
      </c>
      <c r="AW405" s="14" t="s">
        <v>33</v>
      </c>
      <c r="AX405" s="14" t="s">
        <v>72</v>
      </c>
      <c r="AY405" s="239" t="s">
        <v>131</v>
      </c>
    </row>
    <row r="406" s="14" customFormat="1">
      <c r="A406" s="14"/>
      <c r="B406" s="229"/>
      <c r="C406" s="230"/>
      <c r="D406" s="220" t="s">
        <v>142</v>
      </c>
      <c r="E406" s="231" t="s">
        <v>19</v>
      </c>
      <c r="F406" s="232" t="s">
        <v>579</v>
      </c>
      <c r="G406" s="230"/>
      <c r="H406" s="233">
        <v>-0.88700000000000001</v>
      </c>
      <c r="I406" s="234"/>
      <c r="J406" s="230"/>
      <c r="K406" s="230"/>
      <c r="L406" s="235"/>
      <c r="M406" s="236"/>
      <c r="N406" s="237"/>
      <c r="O406" s="237"/>
      <c r="P406" s="237"/>
      <c r="Q406" s="237"/>
      <c r="R406" s="237"/>
      <c r="S406" s="237"/>
      <c r="T406" s="238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39" t="s">
        <v>142</v>
      </c>
      <c r="AU406" s="239" t="s">
        <v>79</v>
      </c>
      <c r="AV406" s="14" t="s">
        <v>79</v>
      </c>
      <c r="AW406" s="14" t="s">
        <v>33</v>
      </c>
      <c r="AX406" s="14" t="s">
        <v>72</v>
      </c>
      <c r="AY406" s="239" t="s">
        <v>131</v>
      </c>
    </row>
    <row r="407" s="14" customFormat="1">
      <c r="A407" s="14"/>
      <c r="B407" s="229"/>
      <c r="C407" s="230"/>
      <c r="D407" s="220" t="s">
        <v>142</v>
      </c>
      <c r="E407" s="231" t="s">
        <v>19</v>
      </c>
      <c r="F407" s="232" t="s">
        <v>580</v>
      </c>
      <c r="G407" s="230"/>
      <c r="H407" s="233">
        <v>0.16200000000000001</v>
      </c>
      <c r="I407" s="234"/>
      <c r="J407" s="230"/>
      <c r="K407" s="230"/>
      <c r="L407" s="235"/>
      <c r="M407" s="236"/>
      <c r="N407" s="237"/>
      <c r="O407" s="237"/>
      <c r="P407" s="237"/>
      <c r="Q407" s="237"/>
      <c r="R407" s="237"/>
      <c r="S407" s="237"/>
      <c r="T407" s="238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39" t="s">
        <v>142</v>
      </c>
      <c r="AU407" s="239" t="s">
        <v>79</v>
      </c>
      <c r="AV407" s="14" t="s">
        <v>79</v>
      </c>
      <c r="AW407" s="14" t="s">
        <v>33</v>
      </c>
      <c r="AX407" s="14" t="s">
        <v>72</v>
      </c>
      <c r="AY407" s="239" t="s">
        <v>131</v>
      </c>
    </row>
    <row r="408" s="16" customFormat="1">
      <c r="A408" s="16"/>
      <c r="B408" s="252"/>
      <c r="C408" s="253"/>
      <c r="D408" s="220" t="s">
        <v>142</v>
      </c>
      <c r="E408" s="254" t="s">
        <v>19</v>
      </c>
      <c r="F408" s="255" t="s">
        <v>454</v>
      </c>
      <c r="G408" s="253"/>
      <c r="H408" s="256">
        <v>0.72899999999999998</v>
      </c>
      <c r="I408" s="257"/>
      <c r="J408" s="253"/>
      <c r="K408" s="253"/>
      <c r="L408" s="258"/>
      <c r="M408" s="259"/>
      <c r="N408" s="260"/>
      <c r="O408" s="260"/>
      <c r="P408" s="260"/>
      <c r="Q408" s="260"/>
      <c r="R408" s="260"/>
      <c r="S408" s="260"/>
      <c r="T408" s="261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62" t="s">
        <v>142</v>
      </c>
      <c r="AU408" s="262" t="s">
        <v>79</v>
      </c>
      <c r="AV408" s="16" t="s">
        <v>156</v>
      </c>
      <c r="AW408" s="16" t="s">
        <v>33</v>
      </c>
      <c r="AX408" s="16" t="s">
        <v>72</v>
      </c>
      <c r="AY408" s="262" t="s">
        <v>131</v>
      </c>
    </row>
    <row r="409" s="13" customFormat="1">
      <c r="A409" s="13"/>
      <c r="B409" s="218"/>
      <c r="C409" s="219"/>
      <c r="D409" s="220" t="s">
        <v>142</v>
      </c>
      <c r="E409" s="221" t="s">
        <v>19</v>
      </c>
      <c r="F409" s="222" t="s">
        <v>382</v>
      </c>
      <c r="G409" s="219"/>
      <c r="H409" s="221" t="s">
        <v>19</v>
      </c>
      <c r="I409" s="223"/>
      <c r="J409" s="219"/>
      <c r="K409" s="219"/>
      <c r="L409" s="224"/>
      <c r="M409" s="225"/>
      <c r="N409" s="226"/>
      <c r="O409" s="226"/>
      <c r="P409" s="226"/>
      <c r="Q409" s="226"/>
      <c r="R409" s="226"/>
      <c r="S409" s="226"/>
      <c r="T409" s="22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28" t="s">
        <v>142</v>
      </c>
      <c r="AU409" s="228" t="s">
        <v>79</v>
      </c>
      <c r="AV409" s="13" t="s">
        <v>77</v>
      </c>
      <c r="AW409" s="13" t="s">
        <v>33</v>
      </c>
      <c r="AX409" s="13" t="s">
        <v>72</v>
      </c>
      <c r="AY409" s="228" t="s">
        <v>131</v>
      </c>
    </row>
    <row r="410" s="14" customFormat="1">
      <c r="A410" s="14"/>
      <c r="B410" s="229"/>
      <c r="C410" s="230"/>
      <c r="D410" s="220" t="s">
        <v>142</v>
      </c>
      <c r="E410" s="231" t="s">
        <v>19</v>
      </c>
      <c r="F410" s="232" t="s">
        <v>581</v>
      </c>
      <c r="G410" s="230"/>
      <c r="H410" s="233">
        <v>0.41599999999999998</v>
      </c>
      <c r="I410" s="234"/>
      <c r="J410" s="230"/>
      <c r="K410" s="230"/>
      <c r="L410" s="235"/>
      <c r="M410" s="236"/>
      <c r="N410" s="237"/>
      <c r="O410" s="237"/>
      <c r="P410" s="237"/>
      <c r="Q410" s="237"/>
      <c r="R410" s="237"/>
      <c r="S410" s="237"/>
      <c r="T410" s="23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39" t="s">
        <v>142</v>
      </c>
      <c r="AU410" s="239" t="s">
        <v>79</v>
      </c>
      <c r="AV410" s="14" t="s">
        <v>79</v>
      </c>
      <c r="AW410" s="14" t="s">
        <v>33</v>
      </c>
      <c r="AX410" s="14" t="s">
        <v>72</v>
      </c>
      <c r="AY410" s="239" t="s">
        <v>131</v>
      </c>
    </row>
    <row r="411" s="14" customFormat="1">
      <c r="A411" s="14"/>
      <c r="B411" s="229"/>
      <c r="C411" s="230"/>
      <c r="D411" s="220" t="s">
        <v>142</v>
      </c>
      <c r="E411" s="231" t="s">
        <v>19</v>
      </c>
      <c r="F411" s="232" t="s">
        <v>582</v>
      </c>
      <c r="G411" s="230"/>
      <c r="H411" s="233">
        <v>0.185</v>
      </c>
      <c r="I411" s="234"/>
      <c r="J411" s="230"/>
      <c r="K411" s="230"/>
      <c r="L411" s="235"/>
      <c r="M411" s="236"/>
      <c r="N411" s="237"/>
      <c r="O411" s="237"/>
      <c r="P411" s="237"/>
      <c r="Q411" s="237"/>
      <c r="R411" s="237"/>
      <c r="S411" s="237"/>
      <c r="T411" s="238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39" t="s">
        <v>142</v>
      </c>
      <c r="AU411" s="239" t="s">
        <v>79</v>
      </c>
      <c r="AV411" s="14" t="s">
        <v>79</v>
      </c>
      <c r="AW411" s="14" t="s">
        <v>33</v>
      </c>
      <c r="AX411" s="14" t="s">
        <v>72</v>
      </c>
      <c r="AY411" s="239" t="s">
        <v>131</v>
      </c>
    </row>
    <row r="412" s="16" customFormat="1">
      <c r="A412" s="16"/>
      <c r="B412" s="252"/>
      <c r="C412" s="253"/>
      <c r="D412" s="220" t="s">
        <v>142</v>
      </c>
      <c r="E412" s="254" t="s">
        <v>19</v>
      </c>
      <c r="F412" s="255" t="s">
        <v>454</v>
      </c>
      <c r="G412" s="253"/>
      <c r="H412" s="256">
        <v>0.60099999999999998</v>
      </c>
      <c r="I412" s="257"/>
      <c r="J412" s="253"/>
      <c r="K412" s="253"/>
      <c r="L412" s="258"/>
      <c r="M412" s="259"/>
      <c r="N412" s="260"/>
      <c r="O412" s="260"/>
      <c r="P412" s="260"/>
      <c r="Q412" s="260"/>
      <c r="R412" s="260"/>
      <c r="S412" s="260"/>
      <c r="T412" s="261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62" t="s">
        <v>142</v>
      </c>
      <c r="AU412" s="262" t="s">
        <v>79</v>
      </c>
      <c r="AV412" s="16" t="s">
        <v>156</v>
      </c>
      <c r="AW412" s="16" t="s">
        <v>33</v>
      </c>
      <c r="AX412" s="16" t="s">
        <v>72</v>
      </c>
      <c r="AY412" s="262" t="s">
        <v>131</v>
      </c>
    </row>
    <row r="413" s="13" customFormat="1">
      <c r="A413" s="13"/>
      <c r="B413" s="218"/>
      <c r="C413" s="219"/>
      <c r="D413" s="220" t="s">
        <v>142</v>
      </c>
      <c r="E413" s="221" t="s">
        <v>19</v>
      </c>
      <c r="F413" s="222" t="s">
        <v>383</v>
      </c>
      <c r="G413" s="219"/>
      <c r="H413" s="221" t="s">
        <v>19</v>
      </c>
      <c r="I413" s="223"/>
      <c r="J413" s="219"/>
      <c r="K413" s="219"/>
      <c r="L413" s="224"/>
      <c r="M413" s="225"/>
      <c r="N413" s="226"/>
      <c r="O413" s="226"/>
      <c r="P413" s="226"/>
      <c r="Q413" s="226"/>
      <c r="R413" s="226"/>
      <c r="S413" s="226"/>
      <c r="T413" s="22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28" t="s">
        <v>142</v>
      </c>
      <c r="AU413" s="228" t="s">
        <v>79</v>
      </c>
      <c r="AV413" s="13" t="s">
        <v>77</v>
      </c>
      <c r="AW413" s="13" t="s">
        <v>33</v>
      </c>
      <c r="AX413" s="13" t="s">
        <v>72</v>
      </c>
      <c r="AY413" s="228" t="s">
        <v>131</v>
      </c>
    </row>
    <row r="414" s="14" customFormat="1">
      <c r="A414" s="14"/>
      <c r="B414" s="229"/>
      <c r="C414" s="230"/>
      <c r="D414" s="220" t="s">
        <v>142</v>
      </c>
      <c r="E414" s="231" t="s">
        <v>19</v>
      </c>
      <c r="F414" s="232" t="s">
        <v>583</v>
      </c>
      <c r="G414" s="230"/>
      <c r="H414" s="233">
        <v>0.36699999999999999</v>
      </c>
      <c r="I414" s="234"/>
      <c r="J414" s="230"/>
      <c r="K414" s="230"/>
      <c r="L414" s="235"/>
      <c r="M414" s="236"/>
      <c r="N414" s="237"/>
      <c r="O414" s="237"/>
      <c r="P414" s="237"/>
      <c r="Q414" s="237"/>
      <c r="R414" s="237"/>
      <c r="S414" s="237"/>
      <c r="T414" s="238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39" t="s">
        <v>142</v>
      </c>
      <c r="AU414" s="239" t="s">
        <v>79</v>
      </c>
      <c r="AV414" s="14" t="s">
        <v>79</v>
      </c>
      <c r="AW414" s="14" t="s">
        <v>33</v>
      </c>
      <c r="AX414" s="14" t="s">
        <v>72</v>
      </c>
      <c r="AY414" s="239" t="s">
        <v>131</v>
      </c>
    </row>
    <row r="415" s="14" customFormat="1">
      <c r="A415" s="14"/>
      <c r="B415" s="229"/>
      <c r="C415" s="230"/>
      <c r="D415" s="220" t="s">
        <v>142</v>
      </c>
      <c r="E415" s="231" t="s">
        <v>19</v>
      </c>
      <c r="F415" s="232" t="s">
        <v>584</v>
      </c>
      <c r="G415" s="230"/>
      <c r="H415" s="233">
        <v>0.22400000000000001</v>
      </c>
      <c r="I415" s="234"/>
      <c r="J415" s="230"/>
      <c r="K415" s="230"/>
      <c r="L415" s="235"/>
      <c r="M415" s="236"/>
      <c r="N415" s="237"/>
      <c r="O415" s="237"/>
      <c r="P415" s="237"/>
      <c r="Q415" s="237"/>
      <c r="R415" s="237"/>
      <c r="S415" s="237"/>
      <c r="T415" s="238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39" t="s">
        <v>142</v>
      </c>
      <c r="AU415" s="239" t="s">
        <v>79</v>
      </c>
      <c r="AV415" s="14" t="s">
        <v>79</v>
      </c>
      <c r="AW415" s="14" t="s">
        <v>33</v>
      </c>
      <c r="AX415" s="14" t="s">
        <v>72</v>
      </c>
      <c r="AY415" s="239" t="s">
        <v>131</v>
      </c>
    </row>
    <row r="416" s="16" customFormat="1">
      <c r="A416" s="16"/>
      <c r="B416" s="252"/>
      <c r="C416" s="253"/>
      <c r="D416" s="220" t="s">
        <v>142</v>
      </c>
      <c r="E416" s="254" t="s">
        <v>19</v>
      </c>
      <c r="F416" s="255" t="s">
        <v>454</v>
      </c>
      <c r="G416" s="253"/>
      <c r="H416" s="256">
        <v>0.59099999999999997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62" t="s">
        <v>142</v>
      </c>
      <c r="AU416" s="262" t="s">
        <v>79</v>
      </c>
      <c r="AV416" s="16" t="s">
        <v>156</v>
      </c>
      <c r="AW416" s="16" t="s">
        <v>33</v>
      </c>
      <c r="AX416" s="16" t="s">
        <v>72</v>
      </c>
      <c r="AY416" s="262" t="s">
        <v>131</v>
      </c>
    </row>
    <row r="417" s="15" customFormat="1">
      <c r="A417" s="15"/>
      <c r="B417" s="240"/>
      <c r="C417" s="241"/>
      <c r="D417" s="220" t="s">
        <v>142</v>
      </c>
      <c r="E417" s="242" t="s">
        <v>19</v>
      </c>
      <c r="F417" s="243" t="s">
        <v>155</v>
      </c>
      <c r="G417" s="241"/>
      <c r="H417" s="244">
        <v>1.921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0" t="s">
        <v>142</v>
      </c>
      <c r="AU417" s="250" t="s">
        <v>79</v>
      </c>
      <c r="AV417" s="15" t="s">
        <v>138</v>
      </c>
      <c r="AW417" s="15" t="s">
        <v>33</v>
      </c>
      <c r="AX417" s="15" t="s">
        <v>77</v>
      </c>
      <c r="AY417" s="250" t="s">
        <v>131</v>
      </c>
    </row>
    <row r="418" s="2" customFormat="1" ht="24.15" customHeight="1">
      <c r="A418" s="41"/>
      <c r="B418" s="42"/>
      <c r="C418" s="200" t="s">
        <v>585</v>
      </c>
      <c r="D418" s="200" t="s">
        <v>133</v>
      </c>
      <c r="E418" s="201" t="s">
        <v>586</v>
      </c>
      <c r="F418" s="202" t="s">
        <v>587</v>
      </c>
      <c r="G418" s="203" t="s">
        <v>308</v>
      </c>
      <c r="H418" s="204">
        <v>4.4400000000000004</v>
      </c>
      <c r="I418" s="205"/>
      <c r="J418" s="206">
        <f>ROUND(I418*H418,2)</f>
        <v>0</v>
      </c>
      <c r="K418" s="202" t="s">
        <v>137</v>
      </c>
      <c r="L418" s="47"/>
      <c r="M418" s="207" t="s">
        <v>19</v>
      </c>
      <c r="N418" s="208" t="s">
        <v>43</v>
      </c>
      <c r="O418" s="87"/>
      <c r="P418" s="209">
        <f>O418*H418</f>
        <v>0</v>
      </c>
      <c r="Q418" s="209">
        <v>0</v>
      </c>
      <c r="R418" s="209">
        <f>Q418*H418</f>
        <v>0</v>
      </c>
      <c r="S418" s="209">
        <v>0.042000000000000003</v>
      </c>
      <c r="T418" s="210">
        <f>S418*H418</f>
        <v>0.18648000000000004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1" t="s">
        <v>138</v>
      </c>
      <c r="AT418" s="211" t="s">
        <v>133</v>
      </c>
      <c r="AU418" s="211" t="s">
        <v>79</v>
      </c>
      <c r="AY418" s="20" t="s">
        <v>131</v>
      </c>
      <c r="BE418" s="212">
        <f>IF(N418="základní",J418,0)</f>
        <v>0</v>
      </c>
      <c r="BF418" s="212">
        <f>IF(N418="snížená",J418,0)</f>
        <v>0</v>
      </c>
      <c r="BG418" s="212">
        <f>IF(N418="zákl. přenesená",J418,0)</f>
        <v>0</v>
      </c>
      <c r="BH418" s="212">
        <f>IF(N418="sníž. přenesená",J418,0)</f>
        <v>0</v>
      </c>
      <c r="BI418" s="212">
        <f>IF(N418="nulová",J418,0)</f>
        <v>0</v>
      </c>
      <c r="BJ418" s="20" t="s">
        <v>77</v>
      </c>
      <c r="BK418" s="212">
        <f>ROUND(I418*H418,2)</f>
        <v>0</v>
      </c>
      <c r="BL418" s="20" t="s">
        <v>138</v>
      </c>
      <c r="BM418" s="211" t="s">
        <v>588</v>
      </c>
    </row>
    <row r="419" s="2" customFormat="1">
      <c r="A419" s="41"/>
      <c r="B419" s="42"/>
      <c r="C419" s="43"/>
      <c r="D419" s="213" t="s">
        <v>140</v>
      </c>
      <c r="E419" s="43"/>
      <c r="F419" s="214" t="s">
        <v>589</v>
      </c>
      <c r="G419" s="43"/>
      <c r="H419" s="43"/>
      <c r="I419" s="215"/>
      <c r="J419" s="43"/>
      <c r="K419" s="43"/>
      <c r="L419" s="47"/>
      <c r="M419" s="216"/>
      <c r="N419" s="217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140</v>
      </c>
      <c r="AU419" s="20" t="s">
        <v>79</v>
      </c>
    </row>
    <row r="420" s="13" customFormat="1">
      <c r="A420" s="13"/>
      <c r="B420" s="218"/>
      <c r="C420" s="219"/>
      <c r="D420" s="220" t="s">
        <v>142</v>
      </c>
      <c r="E420" s="221" t="s">
        <v>19</v>
      </c>
      <c r="F420" s="222" t="s">
        <v>318</v>
      </c>
      <c r="G420" s="219"/>
      <c r="H420" s="221" t="s">
        <v>19</v>
      </c>
      <c r="I420" s="223"/>
      <c r="J420" s="219"/>
      <c r="K420" s="219"/>
      <c r="L420" s="224"/>
      <c r="M420" s="225"/>
      <c r="N420" s="226"/>
      <c r="O420" s="226"/>
      <c r="P420" s="226"/>
      <c r="Q420" s="226"/>
      <c r="R420" s="226"/>
      <c r="S420" s="226"/>
      <c r="T420" s="22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28" t="s">
        <v>142</v>
      </c>
      <c r="AU420" s="228" t="s">
        <v>79</v>
      </c>
      <c r="AV420" s="13" t="s">
        <v>77</v>
      </c>
      <c r="AW420" s="13" t="s">
        <v>33</v>
      </c>
      <c r="AX420" s="13" t="s">
        <v>72</v>
      </c>
      <c r="AY420" s="228" t="s">
        <v>131</v>
      </c>
    </row>
    <row r="421" s="14" customFormat="1">
      <c r="A421" s="14"/>
      <c r="B421" s="229"/>
      <c r="C421" s="230"/>
      <c r="D421" s="220" t="s">
        <v>142</v>
      </c>
      <c r="E421" s="231" t="s">
        <v>19</v>
      </c>
      <c r="F421" s="232" t="s">
        <v>590</v>
      </c>
      <c r="G421" s="230"/>
      <c r="H421" s="233">
        <v>4.4400000000000004</v>
      </c>
      <c r="I421" s="234"/>
      <c r="J421" s="230"/>
      <c r="K421" s="230"/>
      <c r="L421" s="235"/>
      <c r="M421" s="236"/>
      <c r="N421" s="237"/>
      <c r="O421" s="237"/>
      <c r="P421" s="237"/>
      <c r="Q421" s="237"/>
      <c r="R421" s="237"/>
      <c r="S421" s="237"/>
      <c r="T421" s="23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39" t="s">
        <v>142</v>
      </c>
      <c r="AU421" s="239" t="s">
        <v>79</v>
      </c>
      <c r="AV421" s="14" t="s">
        <v>79</v>
      </c>
      <c r="AW421" s="14" t="s">
        <v>33</v>
      </c>
      <c r="AX421" s="14" t="s">
        <v>77</v>
      </c>
      <c r="AY421" s="239" t="s">
        <v>131</v>
      </c>
    </row>
    <row r="422" s="2" customFormat="1" ht="24.15" customHeight="1">
      <c r="A422" s="41"/>
      <c r="B422" s="42"/>
      <c r="C422" s="200" t="s">
        <v>591</v>
      </c>
      <c r="D422" s="200" t="s">
        <v>133</v>
      </c>
      <c r="E422" s="201" t="s">
        <v>592</v>
      </c>
      <c r="F422" s="202" t="s">
        <v>593</v>
      </c>
      <c r="G422" s="203" t="s">
        <v>136</v>
      </c>
      <c r="H422" s="204">
        <v>0.83399999999999996</v>
      </c>
      <c r="I422" s="205"/>
      <c r="J422" s="206">
        <f>ROUND(I422*H422,2)</f>
        <v>0</v>
      </c>
      <c r="K422" s="202" t="s">
        <v>137</v>
      </c>
      <c r="L422" s="47"/>
      <c r="M422" s="207" t="s">
        <v>19</v>
      </c>
      <c r="N422" s="208" t="s">
        <v>43</v>
      </c>
      <c r="O422" s="87"/>
      <c r="P422" s="209">
        <f>O422*H422</f>
        <v>0</v>
      </c>
      <c r="Q422" s="209">
        <v>0</v>
      </c>
      <c r="R422" s="209">
        <f>Q422*H422</f>
        <v>0</v>
      </c>
      <c r="S422" s="209">
        <v>0.045999999999999999</v>
      </c>
      <c r="T422" s="210">
        <f>S422*H422</f>
        <v>0.038363999999999995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1" t="s">
        <v>138</v>
      </c>
      <c r="AT422" s="211" t="s">
        <v>133</v>
      </c>
      <c r="AU422" s="211" t="s">
        <v>79</v>
      </c>
      <c r="AY422" s="20" t="s">
        <v>131</v>
      </c>
      <c r="BE422" s="212">
        <f>IF(N422="základní",J422,0)</f>
        <v>0</v>
      </c>
      <c r="BF422" s="212">
        <f>IF(N422="snížená",J422,0)</f>
        <v>0</v>
      </c>
      <c r="BG422" s="212">
        <f>IF(N422="zákl. přenesená",J422,0)</f>
        <v>0</v>
      </c>
      <c r="BH422" s="212">
        <f>IF(N422="sníž. přenesená",J422,0)</f>
        <v>0</v>
      </c>
      <c r="BI422" s="212">
        <f>IF(N422="nulová",J422,0)</f>
        <v>0</v>
      </c>
      <c r="BJ422" s="20" t="s">
        <v>77</v>
      </c>
      <c r="BK422" s="212">
        <f>ROUND(I422*H422,2)</f>
        <v>0</v>
      </c>
      <c r="BL422" s="20" t="s">
        <v>138</v>
      </c>
      <c r="BM422" s="211" t="s">
        <v>594</v>
      </c>
    </row>
    <row r="423" s="2" customFormat="1">
      <c r="A423" s="41"/>
      <c r="B423" s="42"/>
      <c r="C423" s="43"/>
      <c r="D423" s="213" t="s">
        <v>140</v>
      </c>
      <c r="E423" s="43"/>
      <c r="F423" s="214" t="s">
        <v>595</v>
      </c>
      <c r="G423" s="43"/>
      <c r="H423" s="43"/>
      <c r="I423" s="215"/>
      <c r="J423" s="43"/>
      <c r="K423" s="43"/>
      <c r="L423" s="47"/>
      <c r="M423" s="216"/>
      <c r="N423" s="217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140</v>
      </c>
      <c r="AU423" s="20" t="s">
        <v>79</v>
      </c>
    </row>
    <row r="424" s="13" customFormat="1">
      <c r="A424" s="13"/>
      <c r="B424" s="218"/>
      <c r="C424" s="219"/>
      <c r="D424" s="220" t="s">
        <v>142</v>
      </c>
      <c r="E424" s="221" t="s">
        <v>19</v>
      </c>
      <c r="F424" s="222" t="s">
        <v>596</v>
      </c>
      <c r="G424" s="219"/>
      <c r="H424" s="221" t="s">
        <v>19</v>
      </c>
      <c r="I424" s="223"/>
      <c r="J424" s="219"/>
      <c r="K424" s="219"/>
      <c r="L424" s="224"/>
      <c r="M424" s="225"/>
      <c r="N424" s="226"/>
      <c r="O424" s="226"/>
      <c r="P424" s="226"/>
      <c r="Q424" s="226"/>
      <c r="R424" s="226"/>
      <c r="S424" s="226"/>
      <c r="T424" s="22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8" t="s">
        <v>142</v>
      </c>
      <c r="AU424" s="228" t="s">
        <v>79</v>
      </c>
      <c r="AV424" s="13" t="s">
        <v>77</v>
      </c>
      <c r="AW424" s="13" t="s">
        <v>33</v>
      </c>
      <c r="AX424" s="13" t="s">
        <v>72</v>
      </c>
      <c r="AY424" s="228" t="s">
        <v>131</v>
      </c>
    </row>
    <row r="425" s="14" customFormat="1">
      <c r="A425" s="14"/>
      <c r="B425" s="229"/>
      <c r="C425" s="230"/>
      <c r="D425" s="220" t="s">
        <v>142</v>
      </c>
      <c r="E425" s="231" t="s">
        <v>19</v>
      </c>
      <c r="F425" s="232" t="s">
        <v>597</v>
      </c>
      <c r="G425" s="230"/>
      <c r="H425" s="233">
        <v>0.83399999999999996</v>
      </c>
      <c r="I425" s="234"/>
      <c r="J425" s="230"/>
      <c r="K425" s="230"/>
      <c r="L425" s="235"/>
      <c r="M425" s="236"/>
      <c r="N425" s="237"/>
      <c r="O425" s="237"/>
      <c r="P425" s="237"/>
      <c r="Q425" s="237"/>
      <c r="R425" s="237"/>
      <c r="S425" s="237"/>
      <c r="T425" s="238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39" t="s">
        <v>142</v>
      </c>
      <c r="AU425" s="239" t="s">
        <v>79</v>
      </c>
      <c r="AV425" s="14" t="s">
        <v>79</v>
      </c>
      <c r="AW425" s="14" t="s">
        <v>33</v>
      </c>
      <c r="AX425" s="14" t="s">
        <v>77</v>
      </c>
      <c r="AY425" s="239" t="s">
        <v>131</v>
      </c>
    </row>
    <row r="426" s="2" customFormat="1" ht="24.15" customHeight="1">
      <c r="A426" s="41"/>
      <c r="B426" s="42"/>
      <c r="C426" s="200" t="s">
        <v>598</v>
      </c>
      <c r="D426" s="200" t="s">
        <v>133</v>
      </c>
      <c r="E426" s="201" t="s">
        <v>599</v>
      </c>
      <c r="F426" s="202" t="s">
        <v>600</v>
      </c>
      <c r="G426" s="203" t="s">
        <v>136</v>
      </c>
      <c r="H426" s="204">
        <v>25.683</v>
      </c>
      <c r="I426" s="205"/>
      <c r="J426" s="206">
        <f>ROUND(I426*H426,2)</f>
        <v>0</v>
      </c>
      <c r="K426" s="202" t="s">
        <v>137</v>
      </c>
      <c r="L426" s="47"/>
      <c r="M426" s="207" t="s">
        <v>19</v>
      </c>
      <c r="N426" s="208" t="s">
        <v>43</v>
      </c>
      <c r="O426" s="87"/>
      <c r="P426" s="209">
        <f>O426*H426</f>
        <v>0</v>
      </c>
      <c r="Q426" s="209">
        <v>0</v>
      </c>
      <c r="R426" s="209">
        <f>Q426*H426</f>
        <v>0</v>
      </c>
      <c r="S426" s="209">
        <v>0.058999999999999997</v>
      </c>
      <c r="T426" s="210">
        <f>S426*H426</f>
        <v>1.5152969999999999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1" t="s">
        <v>138</v>
      </c>
      <c r="AT426" s="211" t="s">
        <v>133</v>
      </c>
      <c r="AU426" s="211" t="s">
        <v>79</v>
      </c>
      <c r="AY426" s="20" t="s">
        <v>131</v>
      </c>
      <c r="BE426" s="212">
        <f>IF(N426="základní",J426,0)</f>
        <v>0</v>
      </c>
      <c r="BF426" s="212">
        <f>IF(N426="snížená",J426,0)</f>
        <v>0</v>
      </c>
      <c r="BG426" s="212">
        <f>IF(N426="zákl. přenesená",J426,0)</f>
        <v>0</v>
      </c>
      <c r="BH426" s="212">
        <f>IF(N426="sníž. přenesená",J426,0)</f>
        <v>0</v>
      </c>
      <c r="BI426" s="212">
        <f>IF(N426="nulová",J426,0)</f>
        <v>0</v>
      </c>
      <c r="BJ426" s="20" t="s">
        <v>77</v>
      </c>
      <c r="BK426" s="212">
        <f>ROUND(I426*H426,2)</f>
        <v>0</v>
      </c>
      <c r="BL426" s="20" t="s">
        <v>138</v>
      </c>
      <c r="BM426" s="211" t="s">
        <v>601</v>
      </c>
    </row>
    <row r="427" s="2" customFormat="1">
      <c r="A427" s="41"/>
      <c r="B427" s="42"/>
      <c r="C427" s="43"/>
      <c r="D427" s="213" t="s">
        <v>140</v>
      </c>
      <c r="E427" s="43"/>
      <c r="F427" s="214" t="s">
        <v>602</v>
      </c>
      <c r="G427" s="43"/>
      <c r="H427" s="43"/>
      <c r="I427" s="215"/>
      <c r="J427" s="43"/>
      <c r="K427" s="43"/>
      <c r="L427" s="47"/>
      <c r="M427" s="216"/>
      <c r="N427" s="217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140</v>
      </c>
      <c r="AU427" s="20" t="s">
        <v>79</v>
      </c>
    </row>
    <row r="428" s="13" customFormat="1">
      <c r="A428" s="13"/>
      <c r="B428" s="218"/>
      <c r="C428" s="219"/>
      <c r="D428" s="220" t="s">
        <v>142</v>
      </c>
      <c r="E428" s="221" t="s">
        <v>19</v>
      </c>
      <c r="F428" s="222" t="s">
        <v>413</v>
      </c>
      <c r="G428" s="219"/>
      <c r="H428" s="221" t="s">
        <v>19</v>
      </c>
      <c r="I428" s="223"/>
      <c r="J428" s="219"/>
      <c r="K428" s="219"/>
      <c r="L428" s="224"/>
      <c r="M428" s="225"/>
      <c r="N428" s="226"/>
      <c r="O428" s="226"/>
      <c r="P428" s="226"/>
      <c r="Q428" s="226"/>
      <c r="R428" s="226"/>
      <c r="S428" s="226"/>
      <c r="T428" s="22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28" t="s">
        <v>142</v>
      </c>
      <c r="AU428" s="228" t="s">
        <v>79</v>
      </c>
      <c r="AV428" s="13" t="s">
        <v>77</v>
      </c>
      <c r="AW428" s="13" t="s">
        <v>33</v>
      </c>
      <c r="AX428" s="13" t="s">
        <v>72</v>
      </c>
      <c r="AY428" s="228" t="s">
        <v>131</v>
      </c>
    </row>
    <row r="429" s="14" customFormat="1">
      <c r="A429" s="14"/>
      <c r="B429" s="229"/>
      <c r="C429" s="230"/>
      <c r="D429" s="220" t="s">
        <v>142</v>
      </c>
      <c r="E429" s="231" t="s">
        <v>19</v>
      </c>
      <c r="F429" s="232" t="s">
        <v>414</v>
      </c>
      <c r="G429" s="230"/>
      <c r="H429" s="233">
        <v>37.536000000000001</v>
      </c>
      <c r="I429" s="234"/>
      <c r="J429" s="230"/>
      <c r="K429" s="230"/>
      <c r="L429" s="235"/>
      <c r="M429" s="236"/>
      <c r="N429" s="237"/>
      <c r="O429" s="237"/>
      <c r="P429" s="237"/>
      <c r="Q429" s="237"/>
      <c r="R429" s="237"/>
      <c r="S429" s="237"/>
      <c r="T429" s="238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39" t="s">
        <v>142</v>
      </c>
      <c r="AU429" s="239" t="s">
        <v>79</v>
      </c>
      <c r="AV429" s="14" t="s">
        <v>79</v>
      </c>
      <c r="AW429" s="14" t="s">
        <v>33</v>
      </c>
      <c r="AX429" s="14" t="s">
        <v>72</v>
      </c>
      <c r="AY429" s="239" t="s">
        <v>131</v>
      </c>
    </row>
    <row r="430" s="14" customFormat="1">
      <c r="A430" s="14"/>
      <c r="B430" s="229"/>
      <c r="C430" s="230"/>
      <c r="D430" s="220" t="s">
        <v>142</v>
      </c>
      <c r="E430" s="231" t="s">
        <v>19</v>
      </c>
      <c r="F430" s="232" t="s">
        <v>415</v>
      </c>
      <c r="G430" s="230"/>
      <c r="H430" s="233">
        <v>-0.26500000000000001</v>
      </c>
      <c r="I430" s="234"/>
      <c r="J430" s="230"/>
      <c r="K430" s="230"/>
      <c r="L430" s="235"/>
      <c r="M430" s="236"/>
      <c r="N430" s="237"/>
      <c r="O430" s="237"/>
      <c r="P430" s="237"/>
      <c r="Q430" s="237"/>
      <c r="R430" s="237"/>
      <c r="S430" s="237"/>
      <c r="T430" s="23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39" t="s">
        <v>142</v>
      </c>
      <c r="AU430" s="239" t="s">
        <v>79</v>
      </c>
      <c r="AV430" s="14" t="s">
        <v>79</v>
      </c>
      <c r="AW430" s="14" t="s">
        <v>33</v>
      </c>
      <c r="AX430" s="14" t="s">
        <v>72</v>
      </c>
      <c r="AY430" s="239" t="s">
        <v>131</v>
      </c>
    </row>
    <row r="431" s="14" customFormat="1">
      <c r="A431" s="14"/>
      <c r="B431" s="229"/>
      <c r="C431" s="230"/>
      <c r="D431" s="220" t="s">
        <v>142</v>
      </c>
      <c r="E431" s="231" t="s">
        <v>19</v>
      </c>
      <c r="F431" s="232" t="s">
        <v>416</v>
      </c>
      <c r="G431" s="230"/>
      <c r="H431" s="233">
        <v>-3.847</v>
      </c>
      <c r="I431" s="234"/>
      <c r="J431" s="230"/>
      <c r="K431" s="230"/>
      <c r="L431" s="235"/>
      <c r="M431" s="236"/>
      <c r="N431" s="237"/>
      <c r="O431" s="237"/>
      <c r="P431" s="237"/>
      <c r="Q431" s="237"/>
      <c r="R431" s="237"/>
      <c r="S431" s="237"/>
      <c r="T431" s="23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39" t="s">
        <v>142</v>
      </c>
      <c r="AU431" s="239" t="s">
        <v>79</v>
      </c>
      <c r="AV431" s="14" t="s">
        <v>79</v>
      </c>
      <c r="AW431" s="14" t="s">
        <v>33</v>
      </c>
      <c r="AX431" s="14" t="s">
        <v>72</v>
      </c>
      <c r="AY431" s="239" t="s">
        <v>131</v>
      </c>
    </row>
    <row r="432" s="14" customFormat="1">
      <c r="A432" s="14"/>
      <c r="B432" s="229"/>
      <c r="C432" s="230"/>
      <c r="D432" s="220" t="s">
        <v>142</v>
      </c>
      <c r="E432" s="231" t="s">
        <v>19</v>
      </c>
      <c r="F432" s="232" t="s">
        <v>417</v>
      </c>
      <c r="G432" s="230"/>
      <c r="H432" s="233">
        <v>-3.8820000000000001</v>
      </c>
      <c r="I432" s="234"/>
      <c r="J432" s="230"/>
      <c r="K432" s="230"/>
      <c r="L432" s="235"/>
      <c r="M432" s="236"/>
      <c r="N432" s="237"/>
      <c r="O432" s="237"/>
      <c r="P432" s="237"/>
      <c r="Q432" s="237"/>
      <c r="R432" s="237"/>
      <c r="S432" s="237"/>
      <c r="T432" s="238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39" t="s">
        <v>142</v>
      </c>
      <c r="AU432" s="239" t="s">
        <v>79</v>
      </c>
      <c r="AV432" s="14" t="s">
        <v>79</v>
      </c>
      <c r="AW432" s="14" t="s">
        <v>33</v>
      </c>
      <c r="AX432" s="14" t="s">
        <v>72</v>
      </c>
      <c r="AY432" s="239" t="s">
        <v>131</v>
      </c>
    </row>
    <row r="433" s="14" customFormat="1">
      <c r="A433" s="14"/>
      <c r="B433" s="229"/>
      <c r="C433" s="230"/>
      <c r="D433" s="220" t="s">
        <v>142</v>
      </c>
      <c r="E433" s="231" t="s">
        <v>19</v>
      </c>
      <c r="F433" s="232" t="s">
        <v>418</v>
      </c>
      <c r="G433" s="230"/>
      <c r="H433" s="233">
        <v>-3.859</v>
      </c>
      <c r="I433" s="234"/>
      <c r="J433" s="230"/>
      <c r="K433" s="230"/>
      <c r="L433" s="235"/>
      <c r="M433" s="236"/>
      <c r="N433" s="237"/>
      <c r="O433" s="237"/>
      <c r="P433" s="237"/>
      <c r="Q433" s="237"/>
      <c r="R433" s="237"/>
      <c r="S433" s="237"/>
      <c r="T433" s="238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39" t="s">
        <v>142</v>
      </c>
      <c r="AU433" s="239" t="s">
        <v>79</v>
      </c>
      <c r="AV433" s="14" t="s">
        <v>79</v>
      </c>
      <c r="AW433" s="14" t="s">
        <v>33</v>
      </c>
      <c r="AX433" s="14" t="s">
        <v>72</v>
      </c>
      <c r="AY433" s="239" t="s">
        <v>131</v>
      </c>
    </row>
    <row r="434" s="15" customFormat="1">
      <c r="A434" s="15"/>
      <c r="B434" s="240"/>
      <c r="C434" s="241"/>
      <c r="D434" s="220" t="s">
        <v>142</v>
      </c>
      <c r="E434" s="242" t="s">
        <v>19</v>
      </c>
      <c r="F434" s="243" t="s">
        <v>155</v>
      </c>
      <c r="G434" s="241"/>
      <c r="H434" s="244">
        <v>25.683</v>
      </c>
      <c r="I434" s="245"/>
      <c r="J434" s="241"/>
      <c r="K434" s="241"/>
      <c r="L434" s="246"/>
      <c r="M434" s="247"/>
      <c r="N434" s="248"/>
      <c r="O434" s="248"/>
      <c r="P434" s="248"/>
      <c r="Q434" s="248"/>
      <c r="R434" s="248"/>
      <c r="S434" s="248"/>
      <c r="T434" s="249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0" t="s">
        <v>142</v>
      </c>
      <c r="AU434" s="250" t="s">
        <v>79</v>
      </c>
      <c r="AV434" s="15" t="s">
        <v>138</v>
      </c>
      <c r="AW434" s="15" t="s">
        <v>33</v>
      </c>
      <c r="AX434" s="15" t="s">
        <v>77</v>
      </c>
      <c r="AY434" s="250" t="s">
        <v>131</v>
      </c>
    </row>
    <row r="435" s="2" customFormat="1" ht="33" customHeight="1">
      <c r="A435" s="41"/>
      <c r="B435" s="42"/>
      <c r="C435" s="200" t="s">
        <v>603</v>
      </c>
      <c r="D435" s="200" t="s">
        <v>133</v>
      </c>
      <c r="E435" s="201" t="s">
        <v>604</v>
      </c>
      <c r="F435" s="202" t="s">
        <v>605</v>
      </c>
      <c r="G435" s="203" t="s">
        <v>136</v>
      </c>
      <c r="H435" s="204">
        <v>19</v>
      </c>
      <c r="I435" s="205"/>
      <c r="J435" s="206">
        <f>ROUND(I435*H435,2)</f>
        <v>0</v>
      </c>
      <c r="K435" s="202" t="s">
        <v>137</v>
      </c>
      <c r="L435" s="47"/>
      <c r="M435" s="207" t="s">
        <v>19</v>
      </c>
      <c r="N435" s="208" t="s">
        <v>43</v>
      </c>
      <c r="O435" s="87"/>
      <c r="P435" s="209">
        <f>O435*H435</f>
        <v>0</v>
      </c>
      <c r="Q435" s="209">
        <v>0</v>
      </c>
      <c r="R435" s="209">
        <f>Q435*H435</f>
        <v>0</v>
      </c>
      <c r="S435" s="209">
        <v>0</v>
      </c>
      <c r="T435" s="210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1" t="s">
        <v>138</v>
      </c>
      <c r="AT435" s="211" t="s">
        <v>133</v>
      </c>
      <c r="AU435" s="211" t="s">
        <v>79</v>
      </c>
      <c r="AY435" s="20" t="s">
        <v>131</v>
      </c>
      <c r="BE435" s="212">
        <f>IF(N435="základní",J435,0)</f>
        <v>0</v>
      </c>
      <c r="BF435" s="212">
        <f>IF(N435="snížená",J435,0)</f>
        <v>0</v>
      </c>
      <c r="BG435" s="212">
        <f>IF(N435="zákl. přenesená",J435,0)</f>
        <v>0</v>
      </c>
      <c r="BH435" s="212">
        <f>IF(N435="sníž. přenesená",J435,0)</f>
        <v>0</v>
      </c>
      <c r="BI435" s="212">
        <f>IF(N435="nulová",J435,0)</f>
        <v>0</v>
      </c>
      <c r="BJ435" s="20" t="s">
        <v>77</v>
      </c>
      <c r="BK435" s="212">
        <f>ROUND(I435*H435,2)</f>
        <v>0</v>
      </c>
      <c r="BL435" s="20" t="s">
        <v>138</v>
      </c>
      <c r="BM435" s="211" t="s">
        <v>606</v>
      </c>
    </row>
    <row r="436" s="2" customFormat="1">
      <c r="A436" s="41"/>
      <c r="B436" s="42"/>
      <c r="C436" s="43"/>
      <c r="D436" s="213" t="s">
        <v>140</v>
      </c>
      <c r="E436" s="43"/>
      <c r="F436" s="214" t="s">
        <v>607</v>
      </c>
      <c r="G436" s="43"/>
      <c r="H436" s="43"/>
      <c r="I436" s="215"/>
      <c r="J436" s="43"/>
      <c r="K436" s="43"/>
      <c r="L436" s="47"/>
      <c r="M436" s="216"/>
      <c r="N436" s="217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140</v>
      </c>
      <c r="AU436" s="20" t="s">
        <v>79</v>
      </c>
    </row>
    <row r="437" s="13" customFormat="1">
      <c r="A437" s="13"/>
      <c r="B437" s="218"/>
      <c r="C437" s="219"/>
      <c r="D437" s="220" t="s">
        <v>142</v>
      </c>
      <c r="E437" s="221" t="s">
        <v>19</v>
      </c>
      <c r="F437" s="222" t="s">
        <v>608</v>
      </c>
      <c r="G437" s="219"/>
      <c r="H437" s="221" t="s">
        <v>19</v>
      </c>
      <c r="I437" s="223"/>
      <c r="J437" s="219"/>
      <c r="K437" s="219"/>
      <c r="L437" s="224"/>
      <c r="M437" s="225"/>
      <c r="N437" s="226"/>
      <c r="O437" s="226"/>
      <c r="P437" s="226"/>
      <c r="Q437" s="226"/>
      <c r="R437" s="226"/>
      <c r="S437" s="226"/>
      <c r="T437" s="22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28" t="s">
        <v>142</v>
      </c>
      <c r="AU437" s="228" t="s">
        <v>79</v>
      </c>
      <c r="AV437" s="13" t="s">
        <v>77</v>
      </c>
      <c r="AW437" s="13" t="s">
        <v>33</v>
      </c>
      <c r="AX437" s="13" t="s">
        <v>72</v>
      </c>
      <c r="AY437" s="228" t="s">
        <v>131</v>
      </c>
    </row>
    <row r="438" s="14" customFormat="1">
      <c r="A438" s="14"/>
      <c r="B438" s="229"/>
      <c r="C438" s="230"/>
      <c r="D438" s="220" t="s">
        <v>142</v>
      </c>
      <c r="E438" s="231" t="s">
        <v>19</v>
      </c>
      <c r="F438" s="232" t="s">
        <v>250</v>
      </c>
      <c r="G438" s="230"/>
      <c r="H438" s="233">
        <v>19</v>
      </c>
      <c r="I438" s="234"/>
      <c r="J438" s="230"/>
      <c r="K438" s="230"/>
      <c r="L438" s="235"/>
      <c r="M438" s="236"/>
      <c r="N438" s="237"/>
      <c r="O438" s="237"/>
      <c r="P438" s="237"/>
      <c r="Q438" s="237"/>
      <c r="R438" s="237"/>
      <c r="S438" s="237"/>
      <c r="T438" s="238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39" t="s">
        <v>142</v>
      </c>
      <c r="AU438" s="239" t="s">
        <v>79</v>
      </c>
      <c r="AV438" s="14" t="s">
        <v>79</v>
      </c>
      <c r="AW438" s="14" t="s">
        <v>33</v>
      </c>
      <c r="AX438" s="14" t="s">
        <v>77</v>
      </c>
      <c r="AY438" s="239" t="s">
        <v>131</v>
      </c>
    </row>
    <row r="439" s="2" customFormat="1" ht="21.75" customHeight="1">
      <c r="A439" s="41"/>
      <c r="B439" s="42"/>
      <c r="C439" s="200" t="s">
        <v>609</v>
      </c>
      <c r="D439" s="200" t="s">
        <v>133</v>
      </c>
      <c r="E439" s="201" t="s">
        <v>610</v>
      </c>
      <c r="F439" s="202" t="s">
        <v>611</v>
      </c>
      <c r="G439" s="203" t="s">
        <v>136</v>
      </c>
      <c r="H439" s="204">
        <v>25.683</v>
      </c>
      <c r="I439" s="205"/>
      <c r="J439" s="206">
        <f>ROUND(I439*H439,2)</f>
        <v>0</v>
      </c>
      <c r="K439" s="202" t="s">
        <v>19</v>
      </c>
      <c r="L439" s="47"/>
      <c r="M439" s="207" t="s">
        <v>19</v>
      </c>
      <c r="N439" s="208" t="s">
        <v>43</v>
      </c>
      <c r="O439" s="87"/>
      <c r="P439" s="209">
        <f>O439*H439</f>
        <v>0</v>
      </c>
      <c r="Q439" s="209">
        <v>0.0032299999999999998</v>
      </c>
      <c r="R439" s="209">
        <f>Q439*H439</f>
        <v>0.082956089999999996</v>
      </c>
      <c r="S439" s="209">
        <v>0</v>
      </c>
      <c r="T439" s="210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1" t="s">
        <v>138</v>
      </c>
      <c r="AT439" s="211" t="s">
        <v>133</v>
      </c>
      <c r="AU439" s="211" t="s">
        <v>79</v>
      </c>
      <c r="AY439" s="20" t="s">
        <v>131</v>
      </c>
      <c r="BE439" s="212">
        <f>IF(N439="základní",J439,0)</f>
        <v>0</v>
      </c>
      <c r="BF439" s="212">
        <f>IF(N439="snížená",J439,0)</f>
        <v>0</v>
      </c>
      <c r="BG439" s="212">
        <f>IF(N439="zákl. přenesená",J439,0)</f>
        <v>0</v>
      </c>
      <c r="BH439" s="212">
        <f>IF(N439="sníž. přenesená",J439,0)</f>
        <v>0</v>
      </c>
      <c r="BI439" s="212">
        <f>IF(N439="nulová",J439,0)</f>
        <v>0</v>
      </c>
      <c r="BJ439" s="20" t="s">
        <v>77</v>
      </c>
      <c r="BK439" s="212">
        <f>ROUND(I439*H439,2)</f>
        <v>0</v>
      </c>
      <c r="BL439" s="20" t="s">
        <v>138</v>
      </c>
      <c r="BM439" s="211" t="s">
        <v>612</v>
      </c>
    </row>
    <row r="440" s="13" customFormat="1">
      <c r="A440" s="13"/>
      <c r="B440" s="218"/>
      <c r="C440" s="219"/>
      <c r="D440" s="220" t="s">
        <v>142</v>
      </c>
      <c r="E440" s="221" t="s">
        <v>19</v>
      </c>
      <c r="F440" s="222" t="s">
        <v>413</v>
      </c>
      <c r="G440" s="219"/>
      <c r="H440" s="221" t="s">
        <v>19</v>
      </c>
      <c r="I440" s="223"/>
      <c r="J440" s="219"/>
      <c r="K440" s="219"/>
      <c r="L440" s="224"/>
      <c r="M440" s="225"/>
      <c r="N440" s="226"/>
      <c r="O440" s="226"/>
      <c r="P440" s="226"/>
      <c r="Q440" s="226"/>
      <c r="R440" s="226"/>
      <c r="S440" s="226"/>
      <c r="T440" s="22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28" t="s">
        <v>142</v>
      </c>
      <c r="AU440" s="228" t="s">
        <v>79</v>
      </c>
      <c r="AV440" s="13" t="s">
        <v>77</v>
      </c>
      <c r="AW440" s="13" t="s">
        <v>33</v>
      </c>
      <c r="AX440" s="13" t="s">
        <v>72</v>
      </c>
      <c r="AY440" s="228" t="s">
        <v>131</v>
      </c>
    </row>
    <row r="441" s="14" customFormat="1">
      <c r="A441" s="14"/>
      <c r="B441" s="229"/>
      <c r="C441" s="230"/>
      <c r="D441" s="220" t="s">
        <v>142</v>
      </c>
      <c r="E441" s="231" t="s">
        <v>19</v>
      </c>
      <c r="F441" s="232" t="s">
        <v>414</v>
      </c>
      <c r="G441" s="230"/>
      <c r="H441" s="233">
        <v>37.536000000000001</v>
      </c>
      <c r="I441" s="234"/>
      <c r="J441" s="230"/>
      <c r="K441" s="230"/>
      <c r="L441" s="235"/>
      <c r="M441" s="236"/>
      <c r="N441" s="237"/>
      <c r="O441" s="237"/>
      <c r="P441" s="237"/>
      <c r="Q441" s="237"/>
      <c r="R441" s="237"/>
      <c r="S441" s="237"/>
      <c r="T441" s="23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39" t="s">
        <v>142</v>
      </c>
      <c r="AU441" s="239" t="s">
        <v>79</v>
      </c>
      <c r="AV441" s="14" t="s">
        <v>79</v>
      </c>
      <c r="AW441" s="14" t="s">
        <v>33</v>
      </c>
      <c r="AX441" s="14" t="s">
        <v>72</v>
      </c>
      <c r="AY441" s="239" t="s">
        <v>131</v>
      </c>
    </row>
    <row r="442" s="14" customFormat="1">
      <c r="A442" s="14"/>
      <c r="B442" s="229"/>
      <c r="C442" s="230"/>
      <c r="D442" s="220" t="s">
        <v>142</v>
      </c>
      <c r="E442" s="231" t="s">
        <v>19</v>
      </c>
      <c r="F442" s="232" t="s">
        <v>415</v>
      </c>
      <c r="G442" s="230"/>
      <c r="H442" s="233">
        <v>-0.26500000000000001</v>
      </c>
      <c r="I442" s="234"/>
      <c r="J442" s="230"/>
      <c r="K442" s="230"/>
      <c r="L442" s="235"/>
      <c r="M442" s="236"/>
      <c r="N442" s="237"/>
      <c r="O442" s="237"/>
      <c r="P442" s="237"/>
      <c r="Q442" s="237"/>
      <c r="R442" s="237"/>
      <c r="S442" s="237"/>
      <c r="T442" s="238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39" t="s">
        <v>142</v>
      </c>
      <c r="AU442" s="239" t="s">
        <v>79</v>
      </c>
      <c r="AV442" s="14" t="s">
        <v>79</v>
      </c>
      <c r="AW442" s="14" t="s">
        <v>33</v>
      </c>
      <c r="AX442" s="14" t="s">
        <v>72</v>
      </c>
      <c r="AY442" s="239" t="s">
        <v>131</v>
      </c>
    </row>
    <row r="443" s="14" customFormat="1">
      <c r="A443" s="14"/>
      <c r="B443" s="229"/>
      <c r="C443" s="230"/>
      <c r="D443" s="220" t="s">
        <v>142</v>
      </c>
      <c r="E443" s="231" t="s">
        <v>19</v>
      </c>
      <c r="F443" s="232" t="s">
        <v>416</v>
      </c>
      <c r="G443" s="230"/>
      <c r="H443" s="233">
        <v>-3.847</v>
      </c>
      <c r="I443" s="234"/>
      <c r="J443" s="230"/>
      <c r="K443" s="230"/>
      <c r="L443" s="235"/>
      <c r="M443" s="236"/>
      <c r="N443" s="237"/>
      <c r="O443" s="237"/>
      <c r="P443" s="237"/>
      <c r="Q443" s="237"/>
      <c r="R443" s="237"/>
      <c r="S443" s="237"/>
      <c r="T443" s="238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39" t="s">
        <v>142</v>
      </c>
      <c r="AU443" s="239" t="s">
        <v>79</v>
      </c>
      <c r="AV443" s="14" t="s">
        <v>79</v>
      </c>
      <c r="AW443" s="14" t="s">
        <v>33</v>
      </c>
      <c r="AX443" s="14" t="s">
        <v>72</v>
      </c>
      <c r="AY443" s="239" t="s">
        <v>131</v>
      </c>
    </row>
    <row r="444" s="14" customFormat="1">
      <c r="A444" s="14"/>
      <c r="B444" s="229"/>
      <c r="C444" s="230"/>
      <c r="D444" s="220" t="s">
        <v>142</v>
      </c>
      <c r="E444" s="231" t="s">
        <v>19</v>
      </c>
      <c r="F444" s="232" t="s">
        <v>417</v>
      </c>
      <c r="G444" s="230"/>
      <c r="H444" s="233">
        <v>-3.8820000000000001</v>
      </c>
      <c r="I444" s="234"/>
      <c r="J444" s="230"/>
      <c r="K444" s="230"/>
      <c r="L444" s="235"/>
      <c r="M444" s="236"/>
      <c r="N444" s="237"/>
      <c r="O444" s="237"/>
      <c r="P444" s="237"/>
      <c r="Q444" s="237"/>
      <c r="R444" s="237"/>
      <c r="S444" s="237"/>
      <c r="T444" s="23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39" t="s">
        <v>142</v>
      </c>
      <c r="AU444" s="239" t="s">
        <v>79</v>
      </c>
      <c r="AV444" s="14" t="s">
        <v>79</v>
      </c>
      <c r="AW444" s="14" t="s">
        <v>33</v>
      </c>
      <c r="AX444" s="14" t="s">
        <v>72</v>
      </c>
      <c r="AY444" s="239" t="s">
        <v>131</v>
      </c>
    </row>
    <row r="445" s="14" customFormat="1">
      <c r="A445" s="14"/>
      <c r="B445" s="229"/>
      <c r="C445" s="230"/>
      <c r="D445" s="220" t="s">
        <v>142</v>
      </c>
      <c r="E445" s="231" t="s">
        <v>19</v>
      </c>
      <c r="F445" s="232" t="s">
        <v>418</v>
      </c>
      <c r="G445" s="230"/>
      <c r="H445" s="233">
        <v>-3.859</v>
      </c>
      <c r="I445" s="234"/>
      <c r="J445" s="230"/>
      <c r="K445" s="230"/>
      <c r="L445" s="235"/>
      <c r="M445" s="236"/>
      <c r="N445" s="237"/>
      <c r="O445" s="237"/>
      <c r="P445" s="237"/>
      <c r="Q445" s="237"/>
      <c r="R445" s="237"/>
      <c r="S445" s="237"/>
      <c r="T445" s="238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39" t="s">
        <v>142</v>
      </c>
      <c r="AU445" s="239" t="s">
        <v>79</v>
      </c>
      <c r="AV445" s="14" t="s">
        <v>79</v>
      </c>
      <c r="AW445" s="14" t="s">
        <v>33</v>
      </c>
      <c r="AX445" s="14" t="s">
        <v>72</v>
      </c>
      <c r="AY445" s="239" t="s">
        <v>131</v>
      </c>
    </row>
    <row r="446" s="15" customFormat="1">
      <c r="A446" s="15"/>
      <c r="B446" s="240"/>
      <c r="C446" s="241"/>
      <c r="D446" s="220" t="s">
        <v>142</v>
      </c>
      <c r="E446" s="242" t="s">
        <v>19</v>
      </c>
      <c r="F446" s="243" t="s">
        <v>155</v>
      </c>
      <c r="G446" s="241"/>
      <c r="H446" s="244">
        <v>25.683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0" t="s">
        <v>142</v>
      </c>
      <c r="AU446" s="250" t="s">
        <v>79</v>
      </c>
      <c r="AV446" s="15" t="s">
        <v>138</v>
      </c>
      <c r="AW446" s="15" t="s">
        <v>33</v>
      </c>
      <c r="AX446" s="15" t="s">
        <v>77</v>
      </c>
      <c r="AY446" s="250" t="s">
        <v>131</v>
      </c>
    </row>
    <row r="447" s="2" customFormat="1" ht="21.75" customHeight="1">
      <c r="A447" s="41"/>
      <c r="B447" s="42"/>
      <c r="C447" s="200" t="s">
        <v>613</v>
      </c>
      <c r="D447" s="200" t="s">
        <v>133</v>
      </c>
      <c r="E447" s="201" t="s">
        <v>614</v>
      </c>
      <c r="F447" s="202" t="s">
        <v>615</v>
      </c>
      <c r="G447" s="203" t="s">
        <v>285</v>
      </c>
      <c r="H447" s="204">
        <v>1</v>
      </c>
      <c r="I447" s="205"/>
      <c r="J447" s="206">
        <f>ROUND(I447*H447,2)</f>
        <v>0</v>
      </c>
      <c r="K447" s="202" t="s">
        <v>19</v>
      </c>
      <c r="L447" s="47"/>
      <c r="M447" s="207" t="s">
        <v>19</v>
      </c>
      <c r="N447" s="208" t="s">
        <v>43</v>
      </c>
      <c r="O447" s="87"/>
      <c r="P447" s="209">
        <f>O447*H447</f>
        <v>0</v>
      </c>
      <c r="Q447" s="209">
        <v>0</v>
      </c>
      <c r="R447" s="209">
        <f>Q447*H447</f>
        <v>0</v>
      </c>
      <c r="S447" s="209">
        <v>0</v>
      </c>
      <c r="T447" s="210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1" t="s">
        <v>138</v>
      </c>
      <c r="AT447" s="211" t="s">
        <v>133</v>
      </c>
      <c r="AU447" s="211" t="s">
        <v>79</v>
      </c>
      <c r="AY447" s="20" t="s">
        <v>131</v>
      </c>
      <c r="BE447" s="212">
        <f>IF(N447="základní",J447,0)</f>
        <v>0</v>
      </c>
      <c r="BF447" s="212">
        <f>IF(N447="snížená",J447,0)</f>
        <v>0</v>
      </c>
      <c r="BG447" s="212">
        <f>IF(N447="zákl. přenesená",J447,0)</f>
        <v>0</v>
      </c>
      <c r="BH447" s="212">
        <f>IF(N447="sníž. přenesená",J447,0)</f>
        <v>0</v>
      </c>
      <c r="BI447" s="212">
        <f>IF(N447="nulová",J447,0)</f>
        <v>0</v>
      </c>
      <c r="BJ447" s="20" t="s">
        <v>77</v>
      </c>
      <c r="BK447" s="212">
        <f>ROUND(I447*H447,2)</f>
        <v>0</v>
      </c>
      <c r="BL447" s="20" t="s">
        <v>138</v>
      </c>
      <c r="BM447" s="211" t="s">
        <v>616</v>
      </c>
    </row>
    <row r="448" s="2" customFormat="1" ht="21.75" customHeight="1">
      <c r="A448" s="41"/>
      <c r="B448" s="42"/>
      <c r="C448" s="200" t="s">
        <v>617</v>
      </c>
      <c r="D448" s="200" t="s">
        <v>133</v>
      </c>
      <c r="E448" s="201" t="s">
        <v>618</v>
      </c>
      <c r="F448" s="202" t="s">
        <v>619</v>
      </c>
      <c r="G448" s="203" t="s">
        <v>387</v>
      </c>
      <c r="H448" s="204">
        <v>5</v>
      </c>
      <c r="I448" s="205"/>
      <c r="J448" s="206">
        <f>ROUND(I448*H448,2)</f>
        <v>0</v>
      </c>
      <c r="K448" s="202" t="s">
        <v>19</v>
      </c>
      <c r="L448" s="47"/>
      <c r="M448" s="207" t="s">
        <v>19</v>
      </c>
      <c r="N448" s="208" t="s">
        <v>43</v>
      </c>
      <c r="O448" s="87"/>
      <c r="P448" s="209">
        <f>O448*H448</f>
        <v>0</v>
      </c>
      <c r="Q448" s="209">
        <v>0</v>
      </c>
      <c r="R448" s="209">
        <f>Q448*H448</f>
        <v>0</v>
      </c>
      <c r="S448" s="209">
        <v>0</v>
      </c>
      <c r="T448" s="210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1" t="s">
        <v>138</v>
      </c>
      <c r="AT448" s="211" t="s">
        <v>133</v>
      </c>
      <c r="AU448" s="211" t="s">
        <v>79</v>
      </c>
      <c r="AY448" s="20" t="s">
        <v>131</v>
      </c>
      <c r="BE448" s="212">
        <f>IF(N448="základní",J448,0)</f>
        <v>0</v>
      </c>
      <c r="BF448" s="212">
        <f>IF(N448="snížená",J448,0)</f>
        <v>0</v>
      </c>
      <c r="BG448" s="212">
        <f>IF(N448="zákl. přenesená",J448,0)</f>
        <v>0</v>
      </c>
      <c r="BH448" s="212">
        <f>IF(N448="sníž. přenesená",J448,0)</f>
        <v>0</v>
      </c>
      <c r="BI448" s="212">
        <f>IF(N448="nulová",J448,0)</f>
        <v>0</v>
      </c>
      <c r="BJ448" s="20" t="s">
        <v>77</v>
      </c>
      <c r="BK448" s="212">
        <f>ROUND(I448*H448,2)</f>
        <v>0</v>
      </c>
      <c r="BL448" s="20" t="s">
        <v>138</v>
      </c>
      <c r="BM448" s="211" t="s">
        <v>620</v>
      </c>
    </row>
    <row r="449" s="2" customFormat="1" ht="24.15" customHeight="1">
      <c r="A449" s="41"/>
      <c r="B449" s="42"/>
      <c r="C449" s="200" t="s">
        <v>621</v>
      </c>
      <c r="D449" s="200" t="s">
        <v>133</v>
      </c>
      <c r="E449" s="201" t="s">
        <v>622</v>
      </c>
      <c r="F449" s="202" t="s">
        <v>623</v>
      </c>
      <c r="G449" s="203" t="s">
        <v>136</v>
      </c>
      <c r="H449" s="204">
        <v>176</v>
      </c>
      <c r="I449" s="205"/>
      <c r="J449" s="206">
        <f>ROUND(I449*H449,2)</f>
        <v>0</v>
      </c>
      <c r="K449" s="202" t="s">
        <v>137</v>
      </c>
      <c r="L449" s="47"/>
      <c r="M449" s="207" t="s">
        <v>19</v>
      </c>
      <c r="N449" s="208" t="s">
        <v>43</v>
      </c>
      <c r="O449" s="87"/>
      <c r="P449" s="209">
        <f>O449*H449</f>
        <v>0</v>
      </c>
      <c r="Q449" s="209">
        <v>0</v>
      </c>
      <c r="R449" s="209">
        <f>Q449*H449</f>
        <v>0</v>
      </c>
      <c r="S449" s="209">
        <v>0</v>
      </c>
      <c r="T449" s="210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1" t="s">
        <v>138</v>
      </c>
      <c r="AT449" s="211" t="s">
        <v>133</v>
      </c>
      <c r="AU449" s="211" t="s">
        <v>79</v>
      </c>
      <c r="AY449" s="20" t="s">
        <v>131</v>
      </c>
      <c r="BE449" s="212">
        <f>IF(N449="základní",J449,0)</f>
        <v>0</v>
      </c>
      <c r="BF449" s="212">
        <f>IF(N449="snížená",J449,0)</f>
        <v>0</v>
      </c>
      <c r="BG449" s="212">
        <f>IF(N449="zákl. přenesená",J449,0)</f>
        <v>0</v>
      </c>
      <c r="BH449" s="212">
        <f>IF(N449="sníž. přenesená",J449,0)</f>
        <v>0</v>
      </c>
      <c r="BI449" s="212">
        <f>IF(N449="nulová",J449,0)</f>
        <v>0</v>
      </c>
      <c r="BJ449" s="20" t="s">
        <v>77</v>
      </c>
      <c r="BK449" s="212">
        <f>ROUND(I449*H449,2)</f>
        <v>0</v>
      </c>
      <c r="BL449" s="20" t="s">
        <v>138</v>
      </c>
      <c r="BM449" s="211" t="s">
        <v>624</v>
      </c>
    </row>
    <row r="450" s="2" customFormat="1">
      <c r="A450" s="41"/>
      <c r="B450" s="42"/>
      <c r="C450" s="43"/>
      <c r="D450" s="213" t="s">
        <v>140</v>
      </c>
      <c r="E450" s="43"/>
      <c r="F450" s="214" t="s">
        <v>625</v>
      </c>
      <c r="G450" s="43"/>
      <c r="H450" s="43"/>
      <c r="I450" s="215"/>
      <c r="J450" s="43"/>
      <c r="K450" s="43"/>
      <c r="L450" s="47"/>
      <c r="M450" s="216"/>
      <c r="N450" s="217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140</v>
      </c>
      <c r="AU450" s="20" t="s">
        <v>79</v>
      </c>
    </row>
    <row r="451" s="14" customFormat="1">
      <c r="A451" s="14"/>
      <c r="B451" s="229"/>
      <c r="C451" s="230"/>
      <c r="D451" s="220" t="s">
        <v>142</v>
      </c>
      <c r="E451" s="231" t="s">
        <v>19</v>
      </c>
      <c r="F451" s="232" t="s">
        <v>626</v>
      </c>
      <c r="G451" s="230"/>
      <c r="H451" s="233">
        <v>176</v>
      </c>
      <c r="I451" s="234"/>
      <c r="J451" s="230"/>
      <c r="K451" s="230"/>
      <c r="L451" s="235"/>
      <c r="M451" s="236"/>
      <c r="N451" s="237"/>
      <c r="O451" s="237"/>
      <c r="P451" s="237"/>
      <c r="Q451" s="237"/>
      <c r="R451" s="237"/>
      <c r="S451" s="237"/>
      <c r="T451" s="238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39" t="s">
        <v>142</v>
      </c>
      <c r="AU451" s="239" t="s">
        <v>79</v>
      </c>
      <c r="AV451" s="14" t="s">
        <v>79</v>
      </c>
      <c r="AW451" s="14" t="s">
        <v>33</v>
      </c>
      <c r="AX451" s="14" t="s">
        <v>77</v>
      </c>
      <c r="AY451" s="239" t="s">
        <v>131</v>
      </c>
    </row>
    <row r="452" s="2" customFormat="1" ht="24.15" customHeight="1">
      <c r="A452" s="41"/>
      <c r="B452" s="42"/>
      <c r="C452" s="200" t="s">
        <v>627</v>
      </c>
      <c r="D452" s="200" t="s">
        <v>133</v>
      </c>
      <c r="E452" s="201" t="s">
        <v>628</v>
      </c>
      <c r="F452" s="202" t="s">
        <v>629</v>
      </c>
      <c r="G452" s="203" t="s">
        <v>136</v>
      </c>
      <c r="H452" s="204">
        <v>16192</v>
      </c>
      <c r="I452" s="205"/>
      <c r="J452" s="206">
        <f>ROUND(I452*H452,2)</f>
        <v>0</v>
      </c>
      <c r="K452" s="202" t="s">
        <v>137</v>
      </c>
      <c r="L452" s="47"/>
      <c r="M452" s="207" t="s">
        <v>19</v>
      </c>
      <c r="N452" s="208" t="s">
        <v>43</v>
      </c>
      <c r="O452" s="87"/>
      <c r="P452" s="209">
        <f>O452*H452</f>
        <v>0</v>
      </c>
      <c r="Q452" s="209">
        <v>0</v>
      </c>
      <c r="R452" s="209">
        <f>Q452*H452</f>
        <v>0</v>
      </c>
      <c r="S452" s="209">
        <v>0</v>
      </c>
      <c r="T452" s="210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1" t="s">
        <v>138</v>
      </c>
      <c r="AT452" s="211" t="s">
        <v>133</v>
      </c>
      <c r="AU452" s="211" t="s">
        <v>79</v>
      </c>
      <c r="AY452" s="20" t="s">
        <v>131</v>
      </c>
      <c r="BE452" s="212">
        <f>IF(N452="základní",J452,0)</f>
        <v>0</v>
      </c>
      <c r="BF452" s="212">
        <f>IF(N452="snížená",J452,0)</f>
        <v>0</v>
      </c>
      <c r="BG452" s="212">
        <f>IF(N452="zákl. přenesená",J452,0)</f>
        <v>0</v>
      </c>
      <c r="BH452" s="212">
        <f>IF(N452="sníž. přenesená",J452,0)</f>
        <v>0</v>
      </c>
      <c r="BI452" s="212">
        <f>IF(N452="nulová",J452,0)</f>
        <v>0</v>
      </c>
      <c r="BJ452" s="20" t="s">
        <v>77</v>
      </c>
      <c r="BK452" s="212">
        <f>ROUND(I452*H452,2)</f>
        <v>0</v>
      </c>
      <c r="BL452" s="20" t="s">
        <v>138</v>
      </c>
      <c r="BM452" s="211" t="s">
        <v>630</v>
      </c>
    </row>
    <row r="453" s="2" customFormat="1">
      <c r="A453" s="41"/>
      <c r="B453" s="42"/>
      <c r="C453" s="43"/>
      <c r="D453" s="213" t="s">
        <v>140</v>
      </c>
      <c r="E453" s="43"/>
      <c r="F453" s="214" t="s">
        <v>631</v>
      </c>
      <c r="G453" s="43"/>
      <c r="H453" s="43"/>
      <c r="I453" s="215"/>
      <c r="J453" s="43"/>
      <c r="K453" s="43"/>
      <c r="L453" s="47"/>
      <c r="M453" s="216"/>
      <c r="N453" s="217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140</v>
      </c>
      <c r="AU453" s="20" t="s">
        <v>79</v>
      </c>
    </row>
    <row r="454" s="14" customFormat="1">
      <c r="A454" s="14"/>
      <c r="B454" s="229"/>
      <c r="C454" s="230"/>
      <c r="D454" s="220" t="s">
        <v>142</v>
      </c>
      <c r="E454" s="231" t="s">
        <v>19</v>
      </c>
      <c r="F454" s="232" t="s">
        <v>632</v>
      </c>
      <c r="G454" s="230"/>
      <c r="H454" s="233">
        <v>16192</v>
      </c>
      <c r="I454" s="234"/>
      <c r="J454" s="230"/>
      <c r="K454" s="230"/>
      <c r="L454" s="235"/>
      <c r="M454" s="236"/>
      <c r="N454" s="237"/>
      <c r="O454" s="237"/>
      <c r="P454" s="237"/>
      <c r="Q454" s="237"/>
      <c r="R454" s="237"/>
      <c r="S454" s="237"/>
      <c r="T454" s="23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39" t="s">
        <v>142</v>
      </c>
      <c r="AU454" s="239" t="s">
        <v>79</v>
      </c>
      <c r="AV454" s="14" t="s">
        <v>79</v>
      </c>
      <c r="AW454" s="14" t="s">
        <v>33</v>
      </c>
      <c r="AX454" s="14" t="s">
        <v>77</v>
      </c>
      <c r="AY454" s="239" t="s">
        <v>131</v>
      </c>
    </row>
    <row r="455" s="2" customFormat="1" ht="24.15" customHeight="1">
      <c r="A455" s="41"/>
      <c r="B455" s="42"/>
      <c r="C455" s="200" t="s">
        <v>633</v>
      </c>
      <c r="D455" s="200" t="s">
        <v>133</v>
      </c>
      <c r="E455" s="201" t="s">
        <v>634</v>
      </c>
      <c r="F455" s="202" t="s">
        <v>635</v>
      </c>
      <c r="G455" s="203" t="s">
        <v>136</v>
      </c>
      <c r="H455" s="204">
        <v>176</v>
      </c>
      <c r="I455" s="205"/>
      <c r="J455" s="206">
        <f>ROUND(I455*H455,2)</f>
        <v>0</v>
      </c>
      <c r="K455" s="202" t="s">
        <v>137</v>
      </c>
      <c r="L455" s="47"/>
      <c r="M455" s="207" t="s">
        <v>19</v>
      </c>
      <c r="N455" s="208" t="s">
        <v>43</v>
      </c>
      <c r="O455" s="87"/>
      <c r="P455" s="209">
        <f>O455*H455</f>
        <v>0</v>
      </c>
      <c r="Q455" s="209">
        <v>0</v>
      </c>
      <c r="R455" s="209">
        <f>Q455*H455</f>
        <v>0</v>
      </c>
      <c r="S455" s="209">
        <v>0</v>
      </c>
      <c r="T455" s="210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1" t="s">
        <v>138</v>
      </c>
      <c r="AT455" s="211" t="s">
        <v>133</v>
      </c>
      <c r="AU455" s="211" t="s">
        <v>79</v>
      </c>
      <c r="AY455" s="20" t="s">
        <v>131</v>
      </c>
      <c r="BE455" s="212">
        <f>IF(N455="základní",J455,0)</f>
        <v>0</v>
      </c>
      <c r="BF455" s="212">
        <f>IF(N455="snížená",J455,0)</f>
        <v>0</v>
      </c>
      <c r="BG455" s="212">
        <f>IF(N455="zákl. přenesená",J455,0)</f>
        <v>0</v>
      </c>
      <c r="BH455" s="212">
        <f>IF(N455="sníž. přenesená",J455,0)</f>
        <v>0</v>
      </c>
      <c r="BI455" s="212">
        <f>IF(N455="nulová",J455,0)</f>
        <v>0</v>
      </c>
      <c r="BJ455" s="20" t="s">
        <v>77</v>
      </c>
      <c r="BK455" s="212">
        <f>ROUND(I455*H455,2)</f>
        <v>0</v>
      </c>
      <c r="BL455" s="20" t="s">
        <v>138</v>
      </c>
      <c r="BM455" s="211" t="s">
        <v>636</v>
      </c>
    </row>
    <row r="456" s="2" customFormat="1">
      <c r="A456" s="41"/>
      <c r="B456" s="42"/>
      <c r="C456" s="43"/>
      <c r="D456" s="213" t="s">
        <v>140</v>
      </c>
      <c r="E456" s="43"/>
      <c r="F456" s="214" t="s">
        <v>637</v>
      </c>
      <c r="G456" s="43"/>
      <c r="H456" s="43"/>
      <c r="I456" s="215"/>
      <c r="J456" s="43"/>
      <c r="K456" s="43"/>
      <c r="L456" s="47"/>
      <c r="M456" s="216"/>
      <c r="N456" s="217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140</v>
      </c>
      <c r="AU456" s="20" t="s">
        <v>79</v>
      </c>
    </row>
    <row r="457" s="2" customFormat="1" ht="16.5" customHeight="1">
      <c r="A457" s="41"/>
      <c r="B457" s="42"/>
      <c r="C457" s="200" t="s">
        <v>638</v>
      </c>
      <c r="D457" s="200" t="s">
        <v>133</v>
      </c>
      <c r="E457" s="201" t="s">
        <v>639</v>
      </c>
      <c r="F457" s="202" t="s">
        <v>640</v>
      </c>
      <c r="G457" s="203" t="s">
        <v>136</v>
      </c>
      <c r="H457" s="204">
        <v>176</v>
      </c>
      <c r="I457" s="205"/>
      <c r="J457" s="206">
        <f>ROUND(I457*H457,2)</f>
        <v>0</v>
      </c>
      <c r="K457" s="202" t="s">
        <v>137</v>
      </c>
      <c r="L457" s="47"/>
      <c r="M457" s="207" t="s">
        <v>19</v>
      </c>
      <c r="N457" s="208" t="s">
        <v>43</v>
      </c>
      <c r="O457" s="87"/>
      <c r="P457" s="209">
        <f>O457*H457</f>
        <v>0</v>
      </c>
      <c r="Q457" s="209">
        <v>0</v>
      </c>
      <c r="R457" s="209">
        <f>Q457*H457</f>
        <v>0</v>
      </c>
      <c r="S457" s="209">
        <v>0</v>
      </c>
      <c r="T457" s="210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1" t="s">
        <v>138</v>
      </c>
      <c r="AT457" s="211" t="s">
        <v>133</v>
      </c>
      <c r="AU457" s="211" t="s">
        <v>79</v>
      </c>
      <c r="AY457" s="20" t="s">
        <v>131</v>
      </c>
      <c r="BE457" s="212">
        <f>IF(N457="základní",J457,0)</f>
        <v>0</v>
      </c>
      <c r="BF457" s="212">
        <f>IF(N457="snížená",J457,0)</f>
        <v>0</v>
      </c>
      <c r="BG457" s="212">
        <f>IF(N457="zákl. přenesená",J457,0)</f>
        <v>0</v>
      </c>
      <c r="BH457" s="212">
        <f>IF(N457="sníž. přenesená",J457,0)</f>
        <v>0</v>
      </c>
      <c r="BI457" s="212">
        <f>IF(N457="nulová",J457,0)</f>
        <v>0</v>
      </c>
      <c r="BJ457" s="20" t="s">
        <v>77</v>
      </c>
      <c r="BK457" s="212">
        <f>ROUND(I457*H457,2)</f>
        <v>0</v>
      </c>
      <c r="BL457" s="20" t="s">
        <v>138</v>
      </c>
      <c r="BM457" s="211" t="s">
        <v>641</v>
      </c>
    </row>
    <row r="458" s="2" customFormat="1">
      <c r="A458" s="41"/>
      <c r="B458" s="42"/>
      <c r="C458" s="43"/>
      <c r="D458" s="213" t="s">
        <v>140</v>
      </c>
      <c r="E458" s="43"/>
      <c r="F458" s="214" t="s">
        <v>642</v>
      </c>
      <c r="G458" s="43"/>
      <c r="H458" s="43"/>
      <c r="I458" s="215"/>
      <c r="J458" s="43"/>
      <c r="K458" s="43"/>
      <c r="L458" s="47"/>
      <c r="M458" s="216"/>
      <c r="N458" s="217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140</v>
      </c>
      <c r="AU458" s="20" t="s">
        <v>79</v>
      </c>
    </row>
    <row r="459" s="2" customFormat="1" ht="21.75" customHeight="1">
      <c r="A459" s="41"/>
      <c r="B459" s="42"/>
      <c r="C459" s="200" t="s">
        <v>643</v>
      </c>
      <c r="D459" s="200" t="s">
        <v>133</v>
      </c>
      <c r="E459" s="201" t="s">
        <v>644</v>
      </c>
      <c r="F459" s="202" t="s">
        <v>645</v>
      </c>
      <c r="G459" s="203" t="s">
        <v>136</v>
      </c>
      <c r="H459" s="204">
        <v>16192</v>
      </c>
      <c r="I459" s="205"/>
      <c r="J459" s="206">
        <f>ROUND(I459*H459,2)</f>
        <v>0</v>
      </c>
      <c r="K459" s="202" t="s">
        <v>137</v>
      </c>
      <c r="L459" s="47"/>
      <c r="M459" s="207" t="s">
        <v>19</v>
      </c>
      <c r="N459" s="208" t="s">
        <v>43</v>
      </c>
      <c r="O459" s="87"/>
      <c r="P459" s="209">
        <f>O459*H459</f>
        <v>0</v>
      </c>
      <c r="Q459" s="209">
        <v>0</v>
      </c>
      <c r="R459" s="209">
        <f>Q459*H459</f>
        <v>0</v>
      </c>
      <c r="S459" s="209">
        <v>0</v>
      </c>
      <c r="T459" s="210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1" t="s">
        <v>138</v>
      </c>
      <c r="AT459" s="211" t="s">
        <v>133</v>
      </c>
      <c r="AU459" s="211" t="s">
        <v>79</v>
      </c>
      <c r="AY459" s="20" t="s">
        <v>131</v>
      </c>
      <c r="BE459" s="212">
        <f>IF(N459="základní",J459,0)</f>
        <v>0</v>
      </c>
      <c r="BF459" s="212">
        <f>IF(N459="snížená",J459,0)</f>
        <v>0</v>
      </c>
      <c r="BG459" s="212">
        <f>IF(N459="zákl. přenesená",J459,0)</f>
        <v>0</v>
      </c>
      <c r="BH459" s="212">
        <f>IF(N459="sníž. přenesená",J459,0)</f>
        <v>0</v>
      </c>
      <c r="BI459" s="212">
        <f>IF(N459="nulová",J459,0)</f>
        <v>0</v>
      </c>
      <c r="BJ459" s="20" t="s">
        <v>77</v>
      </c>
      <c r="BK459" s="212">
        <f>ROUND(I459*H459,2)</f>
        <v>0</v>
      </c>
      <c r="BL459" s="20" t="s">
        <v>138</v>
      </c>
      <c r="BM459" s="211" t="s">
        <v>646</v>
      </c>
    </row>
    <row r="460" s="2" customFormat="1">
      <c r="A460" s="41"/>
      <c r="B460" s="42"/>
      <c r="C460" s="43"/>
      <c r="D460" s="213" t="s">
        <v>140</v>
      </c>
      <c r="E460" s="43"/>
      <c r="F460" s="214" t="s">
        <v>647</v>
      </c>
      <c r="G460" s="43"/>
      <c r="H460" s="43"/>
      <c r="I460" s="215"/>
      <c r="J460" s="43"/>
      <c r="K460" s="43"/>
      <c r="L460" s="47"/>
      <c r="M460" s="216"/>
      <c r="N460" s="217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140</v>
      </c>
      <c r="AU460" s="20" t="s">
        <v>79</v>
      </c>
    </row>
    <row r="461" s="2" customFormat="1" ht="16.5" customHeight="1">
      <c r="A461" s="41"/>
      <c r="B461" s="42"/>
      <c r="C461" s="200" t="s">
        <v>648</v>
      </c>
      <c r="D461" s="200" t="s">
        <v>133</v>
      </c>
      <c r="E461" s="201" t="s">
        <v>649</v>
      </c>
      <c r="F461" s="202" t="s">
        <v>650</v>
      </c>
      <c r="G461" s="203" t="s">
        <v>136</v>
      </c>
      <c r="H461" s="204">
        <v>176</v>
      </c>
      <c r="I461" s="205"/>
      <c r="J461" s="206">
        <f>ROUND(I461*H461,2)</f>
        <v>0</v>
      </c>
      <c r="K461" s="202" t="s">
        <v>137</v>
      </c>
      <c r="L461" s="47"/>
      <c r="M461" s="207" t="s">
        <v>19</v>
      </c>
      <c r="N461" s="208" t="s">
        <v>43</v>
      </c>
      <c r="O461" s="87"/>
      <c r="P461" s="209">
        <f>O461*H461</f>
        <v>0</v>
      </c>
      <c r="Q461" s="209">
        <v>0</v>
      </c>
      <c r="R461" s="209">
        <f>Q461*H461</f>
        <v>0</v>
      </c>
      <c r="S461" s="209">
        <v>0</v>
      </c>
      <c r="T461" s="210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1" t="s">
        <v>138</v>
      </c>
      <c r="AT461" s="211" t="s">
        <v>133</v>
      </c>
      <c r="AU461" s="211" t="s">
        <v>79</v>
      </c>
      <c r="AY461" s="20" t="s">
        <v>131</v>
      </c>
      <c r="BE461" s="212">
        <f>IF(N461="základní",J461,0)</f>
        <v>0</v>
      </c>
      <c r="BF461" s="212">
        <f>IF(N461="snížená",J461,0)</f>
        <v>0</v>
      </c>
      <c r="BG461" s="212">
        <f>IF(N461="zákl. přenesená",J461,0)</f>
        <v>0</v>
      </c>
      <c r="BH461" s="212">
        <f>IF(N461="sníž. přenesená",J461,0)</f>
        <v>0</v>
      </c>
      <c r="BI461" s="212">
        <f>IF(N461="nulová",J461,0)</f>
        <v>0</v>
      </c>
      <c r="BJ461" s="20" t="s">
        <v>77</v>
      </c>
      <c r="BK461" s="212">
        <f>ROUND(I461*H461,2)</f>
        <v>0</v>
      </c>
      <c r="BL461" s="20" t="s">
        <v>138</v>
      </c>
      <c r="BM461" s="211" t="s">
        <v>651</v>
      </c>
    </row>
    <row r="462" s="2" customFormat="1">
      <c r="A462" s="41"/>
      <c r="B462" s="42"/>
      <c r="C462" s="43"/>
      <c r="D462" s="213" t="s">
        <v>140</v>
      </c>
      <c r="E462" s="43"/>
      <c r="F462" s="214" t="s">
        <v>652</v>
      </c>
      <c r="G462" s="43"/>
      <c r="H462" s="43"/>
      <c r="I462" s="215"/>
      <c r="J462" s="43"/>
      <c r="K462" s="43"/>
      <c r="L462" s="47"/>
      <c r="M462" s="216"/>
      <c r="N462" s="217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140</v>
      </c>
      <c r="AU462" s="20" t="s">
        <v>79</v>
      </c>
    </row>
    <row r="463" s="2" customFormat="1" ht="24.15" customHeight="1">
      <c r="A463" s="41"/>
      <c r="B463" s="42"/>
      <c r="C463" s="200" t="s">
        <v>653</v>
      </c>
      <c r="D463" s="200" t="s">
        <v>133</v>
      </c>
      <c r="E463" s="201" t="s">
        <v>654</v>
      </c>
      <c r="F463" s="202" t="s">
        <v>655</v>
      </c>
      <c r="G463" s="203" t="s">
        <v>136</v>
      </c>
      <c r="H463" s="204">
        <v>7</v>
      </c>
      <c r="I463" s="205"/>
      <c r="J463" s="206">
        <f>ROUND(I463*H463,2)</f>
        <v>0</v>
      </c>
      <c r="K463" s="202" t="s">
        <v>137</v>
      </c>
      <c r="L463" s="47"/>
      <c r="M463" s="207" t="s">
        <v>19</v>
      </c>
      <c r="N463" s="208" t="s">
        <v>43</v>
      </c>
      <c r="O463" s="87"/>
      <c r="P463" s="209">
        <f>O463*H463</f>
        <v>0</v>
      </c>
      <c r="Q463" s="209">
        <v>0</v>
      </c>
      <c r="R463" s="209">
        <f>Q463*H463</f>
        <v>0</v>
      </c>
      <c r="S463" s="209">
        <v>0</v>
      </c>
      <c r="T463" s="210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1" t="s">
        <v>138</v>
      </c>
      <c r="AT463" s="211" t="s">
        <v>133</v>
      </c>
      <c r="AU463" s="211" t="s">
        <v>79</v>
      </c>
      <c r="AY463" s="20" t="s">
        <v>131</v>
      </c>
      <c r="BE463" s="212">
        <f>IF(N463="základní",J463,0)</f>
        <v>0</v>
      </c>
      <c r="BF463" s="212">
        <f>IF(N463="snížená",J463,0)</f>
        <v>0</v>
      </c>
      <c r="BG463" s="212">
        <f>IF(N463="zákl. přenesená",J463,0)</f>
        <v>0</v>
      </c>
      <c r="BH463" s="212">
        <f>IF(N463="sníž. přenesená",J463,0)</f>
        <v>0</v>
      </c>
      <c r="BI463" s="212">
        <f>IF(N463="nulová",J463,0)</f>
        <v>0</v>
      </c>
      <c r="BJ463" s="20" t="s">
        <v>77</v>
      </c>
      <c r="BK463" s="212">
        <f>ROUND(I463*H463,2)</f>
        <v>0</v>
      </c>
      <c r="BL463" s="20" t="s">
        <v>138</v>
      </c>
      <c r="BM463" s="211" t="s">
        <v>656</v>
      </c>
    </row>
    <row r="464" s="2" customFormat="1">
      <c r="A464" s="41"/>
      <c r="B464" s="42"/>
      <c r="C464" s="43"/>
      <c r="D464" s="213" t="s">
        <v>140</v>
      </c>
      <c r="E464" s="43"/>
      <c r="F464" s="214" t="s">
        <v>657</v>
      </c>
      <c r="G464" s="43"/>
      <c r="H464" s="43"/>
      <c r="I464" s="215"/>
      <c r="J464" s="43"/>
      <c r="K464" s="43"/>
      <c r="L464" s="47"/>
      <c r="M464" s="216"/>
      <c r="N464" s="217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140</v>
      </c>
      <c r="AU464" s="20" t="s">
        <v>79</v>
      </c>
    </row>
    <row r="465" s="13" customFormat="1">
      <c r="A465" s="13"/>
      <c r="B465" s="218"/>
      <c r="C465" s="219"/>
      <c r="D465" s="220" t="s">
        <v>142</v>
      </c>
      <c r="E465" s="221" t="s">
        <v>19</v>
      </c>
      <c r="F465" s="222" t="s">
        <v>303</v>
      </c>
      <c r="G465" s="219"/>
      <c r="H465" s="221" t="s">
        <v>19</v>
      </c>
      <c r="I465" s="223"/>
      <c r="J465" s="219"/>
      <c r="K465" s="219"/>
      <c r="L465" s="224"/>
      <c r="M465" s="225"/>
      <c r="N465" s="226"/>
      <c r="O465" s="226"/>
      <c r="P465" s="226"/>
      <c r="Q465" s="226"/>
      <c r="R465" s="226"/>
      <c r="S465" s="226"/>
      <c r="T465" s="22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8" t="s">
        <v>142</v>
      </c>
      <c r="AU465" s="228" t="s">
        <v>79</v>
      </c>
      <c r="AV465" s="13" t="s">
        <v>77</v>
      </c>
      <c r="AW465" s="13" t="s">
        <v>33</v>
      </c>
      <c r="AX465" s="13" t="s">
        <v>72</v>
      </c>
      <c r="AY465" s="228" t="s">
        <v>131</v>
      </c>
    </row>
    <row r="466" s="14" customFormat="1">
      <c r="A466" s="14"/>
      <c r="B466" s="229"/>
      <c r="C466" s="230"/>
      <c r="D466" s="220" t="s">
        <v>142</v>
      </c>
      <c r="E466" s="231" t="s">
        <v>19</v>
      </c>
      <c r="F466" s="232" t="s">
        <v>77</v>
      </c>
      <c r="G466" s="230"/>
      <c r="H466" s="233">
        <v>1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9" t="s">
        <v>142</v>
      </c>
      <c r="AU466" s="239" t="s">
        <v>79</v>
      </c>
      <c r="AV466" s="14" t="s">
        <v>79</v>
      </c>
      <c r="AW466" s="14" t="s">
        <v>33</v>
      </c>
      <c r="AX466" s="14" t="s">
        <v>72</v>
      </c>
      <c r="AY466" s="239" t="s">
        <v>131</v>
      </c>
    </row>
    <row r="467" s="13" customFormat="1">
      <c r="A467" s="13"/>
      <c r="B467" s="218"/>
      <c r="C467" s="219"/>
      <c r="D467" s="220" t="s">
        <v>142</v>
      </c>
      <c r="E467" s="221" t="s">
        <v>19</v>
      </c>
      <c r="F467" s="222" t="s">
        <v>318</v>
      </c>
      <c r="G467" s="219"/>
      <c r="H467" s="221" t="s">
        <v>19</v>
      </c>
      <c r="I467" s="223"/>
      <c r="J467" s="219"/>
      <c r="K467" s="219"/>
      <c r="L467" s="224"/>
      <c r="M467" s="225"/>
      <c r="N467" s="226"/>
      <c r="O467" s="226"/>
      <c r="P467" s="226"/>
      <c r="Q467" s="226"/>
      <c r="R467" s="226"/>
      <c r="S467" s="226"/>
      <c r="T467" s="22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28" t="s">
        <v>142</v>
      </c>
      <c r="AU467" s="228" t="s">
        <v>79</v>
      </c>
      <c r="AV467" s="13" t="s">
        <v>77</v>
      </c>
      <c r="AW467" s="13" t="s">
        <v>33</v>
      </c>
      <c r="AX467" s="13" t="s">
        <v>72</v>
      </c>
      <c r="AY467" s="228" t="s">
        <v>131</v>
      </c>
    </row>
    <row r="468" s="14" customFormat="1">
      <c r="A468" s="14"/>
      <c r="B468" s="229"/>
      <c r="C468" s="230"/>
      <c r="D468" s="220" t="s">
        <v>142</v>
      </c>
      <c r="E468" s="231" t="s">
        <v>19</v>
      </c>
      <c r="F468" s="232" t="s">
        <v>79</v>
      </c>
      <c r="G468" s="230"/>
      <c r="H468" s="233">
        <v>2</v>
      </c>
      <c r="I468" s="234"/>
      <c r="J468" s="230"/>
      <c r="K468" s="230"/>
      <c r="L468" s="235"/>
      <c r="M468" s="236"/>
      <c r="N468" s="237"/>
      <c r="O468" s="237"/>
      <c r="P468" s="237"/>
      <c r="Q468" s="237"/>
      <c r="R468" s="237"/>
      <c r="S468" s="237"/>
      <c r="T468" s="23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39" t="s">
        <v>142</v>
      </c>
      <c r="AU468" s="239" t="s">
        <v>79</v>
      </c>
      <c r="AV468" s="14" t="s">
        <v>79</v>
      </c>
      <c r="AW468" s="14" t="s">
        <v>33</v>
      </c>
      <c r="AX468" s="14" t="s">
        <v>72</v>
      </c>
      <c r="AY468" s="239" t="s">
        <v>131</v>
      </c>
    </row>
    <row r="469" s="13" customFormat="1">
      <c r="A469" s="13"/>
      <c r="B469" s="218"/>
      <c r="C469" s="219"/>
      <c r="D469" s="220" t="s">
        <v>142</v>
      </c>
      <c r="E469" s="221" t="s">
        <v>19</v>
      </c>
      <c r="F469" s="222" t="s">
        <v>382</v>
      </c>
      <c r="G469" s="219"/>
      <c r="H469" s="221" t="s">
        <v>19</v>
      </c>
      <c r="I469" s="223"/>
      <c r="J469" s="219"/>
      <c r="K469" s="219"/>
      <c r="L469" s="224"/>
      <c r="M469" s="225"/>
      <c r="N469" s="226"/>
      <c r="O469" s="226"/>
      <c r="P469" s="226"/>
      <c r="Q469" s="226"/>
      <c r="R469" s="226"/>
      <c r="S469" s="226"/>
      <c r="T469" s="22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28" t="s">
        <v>142</v>
      </c>
      <c r="AU469" s="228" t="s">
        <v>79</v>
      </c>
      <c r="AV469" s="13" t="s">
        <v>77</v>
      </c>
      <c r="AW469" s="13" t="s">
        <v>33</v>
      </c>
      <c r="AX469" s="13" t="s">
        <v>72</v>
      </c>
      <c r="AY469" s="228" t="s">
        <v>131</v>
      </c>
    </row>
    <row r="470" s="14" customFormat="1">
      <c r="A470" s="14"/>
      <c r="B470" s="229"/>
      <c r="C470" s="230"/>
      <c r="D470" s="220" t="s">
        <v>142</v>
      </c>
      <c r="E470" s="231" t="s">
        <v>19</v>
      </c>
      <c r="F470" s="232" t="s">
        <v>79</v>
      </c>
      <c r="G470" s="230"/>
      <c r="H470" s="233">
        <v>2</v>
      </c>
      <c r="I470" s="234"/>
      <c r="J470" s="230"/>
      <c r="K470" s="230"/>
      <c r="L470" s="235"/>
      <c r="M470" s="236"/>
      <c r="N470" s="237"/>
      <c r="O470" s="237"/>
      <c r="P470" s="237"/>
      <c r="Q470" s="237"/>
      <c r="R470" s="237"/>
      <c r="S470" s="237"/>
      <c r="T470" s="238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39" t="s">
        <v>142</v>
      </c>
      <c r="AU470" s="239" t="s">
        <v>79</v>
      </c>
      <c r="AV470" s="14" t="s">
        <v>79</v>
      </c>
      <c r="AW470" s="14" t="s">
        <v>33</v>
      </c>
      <c r="AX470" s="14" t="s">
        <v>72</v>
      </c>
      <c r="AY470" s="239" t="s">
        <v>131</v>
      </c>
    </row>
    <row r="471" s="13" customFormat="1">
      <c r="A471" s="13"/>
      <c r="B471" s="218"/>
      <c r="C471" s="219"/>
      <c r="D471" s="220" t="s">
        <v>142</v>
      </c>
      <c r="E471" s="221" t="s">
        <v>19</v>
      </c>
      <c r="F471" s="222" t="s">
        <v>383</v>
      </c>
      <c r="G471" s="219"/>
      <c r="H471" s="221" t="s">
        <v>19</v>
      </c>
      <c r="I471" s="223"/>
      <c r="J471" s="219"/>
      <c r="K471" s="219"/>
      <c r="L471" s="224"/>
      <c r="M471" s="225"/>
      <c r="N471" s="226"/>
      <c r="O471" s="226"/>
      <c r="P471" s="226"/>
      <c r="Q471" s="226"/>
      <c r="R471" s="226"/>
      <c r="S471" s="226"/>
      <c r="T471" s="22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28" t="s">
        <v>142</v>
      </c>
      <c r="AU471" s="228" t="s">
        <v>79</v>
      </c>
      <c r="AV471" s="13" t="s">
        <v>77</v>
      </c>
      <c r="AW471" s="13" t="s">
        <v>33</v>
      </c>
      <c r="AX471" s="13" t="s">
        <v>72</v>
      </c>
      <c r="AY471" s="228" t="s">
        <v>131</v>
      </c>
    </row>
    <row r="472" s="14" customFormat="1">
      <c r="A472" s="14"/>
      <c r="B472" s="229"/>
      <c r="C472" s="230"/>
      <c r="D472" s="220" t="s">
        <v>142</v>
      </c>
      <c r="E472" s="231" t="s">
        <v>19</v>
      </c>
      <c r="F472" s="232" t="s">
        <v>79</v>
      </c>
      <c r="G472" s="230"/>
      <c r="H472" s="233">
        <v>2</v>
      </c>
      <c r="I472" s="234"/>
      <c r="J472" s="230"/>
      <c r="K472" s="230"/>
      <c r="L472" s="235"/>
      <c r="M472" s="236"/>
      <c r="N472" s="237"/>
      <c r="O472" s="237"/>
      <c r="P472" s="237"/>
      <c r="Q472" s="237"/>
      <c r="R472" s="237"/>
      <c r="S472" s="237"/>
      <c r="T472" s="238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39" t="s">
        <v>142</v>
      </c>
      <c r="AU472" s="239" t="s">
        <v>79</v>
      </c>
      <c r="AV472" s="14" t="s">
        <v>79</v>
      </c>
      <c r="AW472" s="14" t="s">
        <v>33</v>
      </c>
      <c r="AX472" s="14" t="s">
        <v>72</v>
      </c>
      <c r="AY472" s="239" t="s">
        <v>131</v>
      </c>
    </row>
    <row r="473" s="15" customFormat="1">
      <c r="A473" s="15"/>
      <c r="B473" s="240"/>
      <c r="C473" s="241"/>
      <c r="D473" s="220" t="s">
        <v>142</v>
      </c>
      <c r="E473" s="242" t="s">
        <v>19</v>
      </c>
      <c r="F473" s="243" t="s">
        <v>155</v>
      </c>
      <c r="G473" s="241"/>
      <c r="H473" s="244">
        <v>7</v>
      </c>
      <c r="I473" s="245"/>
      <c r="J473" s="241"/>
      <c r="K473" s="241"/>
      <c r="L473" s="246"/>
      <c r="M473" s="247"/>
      <c r="N473" s="248"/>
      <c r="O473" s="248"/>
      <c r="P473" s="248"/>
      <c r="Q473" s="248"/>
      <c r="R473" s="248"/>
      <c r="S473" s="248"/>
      <c r="T473" s="249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0" t="s">
        <v>142</v>
      </c>
      <c r="AU473" s="250" t="s">
        <v>79</v>
      </c>
      <c r="AV473" s="15" t="s">
        <v>138</v>
      </c>
      <c r="AW473" s="15" t="s">
        <v>33</v>
      </c>
      <c r="AX473" s="15" t="s">
        <v>77</v>
      </c>
      <c r="AY473" s="250" t="s">
        <v>131</v>
      </c>
    </row>
    <row r="474" s="2" customFormat="1" ht="21.75" customHeight="1">
      <c r="A474" s="41"/>
      <c r="B474" s="42"/>
      <c r="C474" s="200" t="s">
        <v>658</v>
      </c>
      <c r="D474" s="200" t="s">
        <v>133</v>
      </c>
      <c r="E474" s="201" t="s">
        <v>659</v>
      </c>
      <c r="F474" s="202" t="s">
        <v>660</v>
      </c>
      <c r="G474" s="203" t="s">
        <v>308</v>
      </c>
      <c r="H474" s="204">
        <v>15.630000000000001</v>
      </c>
      <c r="I474" s="205"/>
      <c r="J474" s="206">
        <f>ROUND(I474*H474,2)</f>
        <v>0</v>
      </c>
      <c r="K474" s="202" t="s">
        <v>137</v>
      </c>
      <c r="L474" s="47"/>
      <c r="M474" s="207" t="s">
        <v>19</v>
      </c>
      <c r="N474" s="208" t="s">
        <v>43</v>
      </c>
      <c r="O474" s="87"/>
      <c r="P474" s="209">
        <f>O474*H474</f>
        <v>0</v>
      </c>
      <c r="Q474" s="209">
        <v>0</v>
      </c>
      <c r="R474" s="209">
        <f>Q474*H474</f>
        <v>0</v>
      </c>
      <c r="S474" s="209">
        <v>0</v>
      </c>
      <c r="T474" s="210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1" t="s">
        <v>138</v>
      </c>
      <c r="AT474" s="211" t="s">
        <v>133</v>
      </c>
      <c r="AU474" s="211" t="s">
        <v>79</v>
      </c>
      <c r="AY474" s="20" t="s">
        <v>131</v>
      </c>
      <c r="BE474" s="212">
        <f>IF(N474="základní",J474,0)</f>
        <v>0</v>
      </c>
      <c r="BF474" s="212">
        <f>IF(N474="snížená",J474,0)</f>
        <v>0</v>
      </c>
      <c r="BG474" s="212">
        <f>IF(N474="zákl. přenesená",J474,0)</f>
        <v>0</v>
      </c>
      <c r="BH474" s="212">
        <f>IF(N474="sníž. přenesená",J474,0)</f>
        <v>0</v>
      </c>
      <c r="BI474" s="212">
        <f>IF(N474="nulová",J474,0)</f>
        <v>0</v>
      </c>
      <c r="BJ474" s="20" t="s">
        <v>77</v>
      </c>
      <c r="BK474" s="212">
        <f>ROUND(I474*H474,2)</f>
        <v>0</v>
      </c>
      <c r="BL474" s="20" t="s">
        <v>138</v>
      </c>
      <c r="BM474" s="211" t="s">
        <v>661</v>
      </c>
    </row>
    <row r="475" s="2" customFormat="1">
      <c r="A475" s="41"/>
      <c r="B475" s="42"/>
      <c r="C475" s="43"/>
      <c r="D475" s="213" t="s">
        <v>140</v>
      </c>
      <c r="E475" s="43"/>
      <c r="F475" s="214" t="s">
        <v>662</v>
      </c>
      <c r="G475" s="43"/>
      <c r="H475" s="43"/>
      <c r="I475" s="215"/>
      <c r="J475" s="43"/>
      <c r="K475" s="43"/>
      <c r="L475" s="47"/>
      <c r="M475" s="216"/>
      <c r="N475" s="217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140</v>
      </c>
      <c r="AU475" s="20" t="s">
        <v>79</v>
      </c>
    </row>
    <row r="476" s="2" customFormat="1" ht="24.15" customHeight="1">
      <c r="A476" s="41"/>
      <c r="B476" s="42"/>
      <c r="C476" s="200" t="s">
        <v>663</v>
      </c>
      <c r="D476" s="200" t="s">
        <v>133</v>
      </c>
      <c r="E476" s="201" t="s">
        <v>664</v>
      </c>
      <c r="F476" s="202" t="s">
        <v>665</v>
      </c>
      <c r="G476" s="203" t="s">
        <v>308</v>
      </c>
      <c r="H476" s="204">
        <v>1906.8599999999999</v>
      </c>
      <c r="I476" s="205"/>
      <c r="J476" s="206">
        <f>ROUND(I476*H476,2)</f>
        <v>0</v>
      </c>
      <c r="K476" s="202" t="s">
        <v>137</v>
      </c>
      <c r="L476" s="47"/>
      <c r="M476" s="207" t="s">
        <v>19</v>
      </c>
      <c r="N476" s="208" t="s">
        <v>43</v>
      </c>
      <c r="O476" s="87"/>
      <c r="P476" s="209">
        <f>O476*H476</f>
        <v>0</v>
      </c>
      <c r="Q476" s="209">
        <v>0</v>
      </c>
      <c r="R476" s="209">
        <f>Q476*H476</f>
        <v>0</v>
      </c>
      <c r="S476" s="209">
        <v>0</v>
      </c>
      <c r="T476" s="210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1" t="s">
        <v>138</v>
      </c>
      <c r="AT476" s="211" t="s">
        <v>133</v>
      </c>
      <c r="AU476" s="211" t="s">
        <v>79</v>
      </c>
      <c r="AY476" s="20" t="s">
        <v>131</v>
      </c>
      <c r="BE476" s="212">
        <f>IF(N476="základní",J476,0)</f>
        <v>0</v>
      </c>
      <c r="BF476" s="212">
        <f>IF(N476="snížená",J476,0)</f>
        <v>0</v>
      </c>
      <c r="BG476" s="212">
        <f>IF(N476="zákl. přenesená",J476,0)</f>
        <v>0</v>
      </c>
      <c r="BH476" s="212">
        <f>IF(N476="sníž. přenesená",J476,0)</f>
        <v>0</v>
      </c>
      <c r="BI476" s="212">
        <f>IF(N476="nulová",J476,0)</f>
        <v>0</v>
      </c>
      <c r="BJ476" s="20" t="s">
        <v>77</v>
      </c>
      <c r="BK476" s="212">
        <f>ROUND(I476*H476,2)</f>
        <v>0</v>
      </c>
      <c r="BL476" s="20" t="s">
        <v>138</v>
      </c>
      <c r="BM476" s="211" t="s">
        <v>666</v>
      </c>
    </row>
    <row r="477" s="2" customFormat="1">
      <c r="A477" s="41"/>
      <c r="B477" s="42"/>
      <c r="C477" s="43"/>
      <c r="D477" s="213" t="s">
        <v>140</v>
      </c>
      <c r="E477" s="43"/>
      <c r="F477" s="214" t="s">
        <v>667</v>
      </c>
      <c r="G477" s="43"/>
      <c r="H477" s="43"/>
      <c r="I477" s="215"/>
      <c r="J477" s="43"/>
      <c r="K477" s="43"/>
      <c r="L477" s="47"/>
      <c r="M477" s="216"/>
      <c r="N477" s="217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140</v>
      </c>
      <c r="AU477" s="20" t="s">
        <v>79</v>
      </c>
    </row>
    <row r="478" s="14" customFormat="1">
      <c r="A478" s="14"/>
      <c r="B478" s="229"/>
      <c r="C478" s="230"/>
      <c r="D478" s="220" t="s">
        <v>142</v>
      </c>
      <c r="E478" s="231" t="s">
        <v>19</v>
      </c>
      <c r="F478" s="232" t="s">
        <v>668</v>
      </c>
      <c r="G478" s="230"/>
      <c r="H478" s="233">
        <v>1906.8599999999999</v>
      </c>
      <c r="I478" s="234"/>
      <c r="J478" s="230"/>
      <c r="K478" s="230"/>
      <c r="L478" s="235"/>
      <c r="M478" s="236"/>
      <c r="N478" s="237"/>
      <c r="O478" s="237"/>
      <c r="P478" s="237"/>
      <c r="Q478" s="237"/>
      <c r="R478" s="237"/>
      <c r="S478" s="237"/>
      <c r="T478" s="238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39" t="s">
        <v>142</v>
      </c>
      <c r="AU478" s="239" t="s">
        <v>79</v>
      </c>
      <c r="AV478" s="14" t="s">
        <v>79</v>
      </c>
      <c r="AW478" s="14" t="s">
        <v>33</v>
      </c>
      <c r="AX478" s="14" t="s">
        <v>77</v>
      </c>
      <c r="AY478" s="239" t="s">
        <v>131</v>
      </c>
    </row>
    <row r="479" s="2" customFormat="1" ht="24.15" customHeight="1">
      <c r="A479" s="41"/>
      <c r="B479" s="42"/>
      <c r="C479" s="200" t="s">
        <v>669</v>
      </c>
      <c r="D479" s="200" t="s">
        <v>133</v>
      </c>
      <c r="E479" s="201" t="s">
        <v>670</v>
      </c>
      <c r="F479" s="202" t="s">
        <v>671</v>
      </c>
      <c r="G479" s="203" t="s">
        <v>308</v>
      </c>
      <c r="H479" s="204">
        <v>15.630000000000001</v>
      </c>
      <c r="I479" s="205"/>
      <c r="J479" s="206">
        <f>ROUND(I479*H479,2)</f>
        <v>0</v>
      </c>
      <c r="K479" s="202" t="s">
        <v>137</v>
      </c>
      <c r="L479" s="47"/>
      <c r="M479" s="207" t="s">
        <v>19</v>
      </c>
      <c r="N479" s="208" t="s">
        <v>43</v>
      </c>
      <c r="O479" s="87"/>
      <c r="P479" s="209">
        <f>O479*H479</f>
        <v>0</v>
      </c>
      <c r="Q479" s="209">
        <v>0</v>
      </c>
      <c r="R479" s="209">
        <f>Q479*H479</f>
        <v>0</v>
      </c>
      <c r="S479" s="209">
        <v>0</v>
      </c>
      <c r="T479" s="210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1" t="s">
        <v>138</v>
      </c>
      <c r="AT479" s="211" t="s">
        <v>133</v>
      </c>
      <c r="AU479" s="211" t="s">
        <v>79</v>
      </c>
      <c r="AY479" s="20" t="s">
        <v>131</v>
      </c>
      <c r="BE479" s="212">
        <f>IF(N479="základní",J479,0)</f>
        <v>0</v>
      </c>
      <c r="BF479" s="212">
        <f>IF(N479="snížená",J479,0)</f>
        <v>0</v>
      </c>
      <c r="BG479" s="212">
        <f>IF(N479="zákl. přenesená",J479,0)</f>
        <v>0</v>
      </c>
      <c r="BH479" s="212">
        <f>IF(N479="sníž. přenesená",J479,0)</f>
        <v>0</v>
      </c>
      <c r="BI479" s="212">
        <f>IF(N479="nulová",J479,0)</f>
        <v>0</v>
      </c>
      <c r="BJ479" s="20" t="s">
        <v>77</v>
      </c>
      <c r="BK479" s="212">
        <f>ROUND(I479*H479,2)</f>
        <v>0</v>
      </c>
      <c r="BL479" s="20" t="s">
        <v>138</v>
      </c>
      <c r="BM479" s="211" t="s">
        <v>672</v>
      </c>
    </row>
    <row r="480" s="2" customFormat="1">
      <c r="A480" s="41"/>
      <c r="B480" s="42"/>
      <c r="C480" s="43"/>
      <c r="D480" s="213" t="s">
        <v>140</v>
      </c>
      <c r="E480" s="43"/>
      <c r="F480" s="214" t="s">
        <v>673</v>
      </c>
      <c r="G480" s="43"/>
      <c r="H480" s="43"/>
      <c r="I480" s="215"/>
      <c r="J480" s="43"/>
      <c r="K480" s="43"/>
      <c r="L480" s="47"/>
      <c r="M480" s="216"/>
      <c r="N480" s="217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140</v>
      </c>
      <c r="AU480" s="20" t="s">
        <v>79</v>
      </c>
    </row>
    <row r="481" s="2" customFormat="1" ht="24.15" customHeight="1">
      <c r="A481" s="41"/>
      <c r="B481" s="42"/>
      <c r="C481" s="200" t="s">
        <v>674</v>
      </c>
      <c r="D481" s="200" t="s">
        <v>133</v>
      </c>
      <c r="E481" s="201" t="s">
        <v>675</v>
      </c>
      <c r="F481" s="202" t="s">
        <v>676</v>
      </c>
      <c r="G481" s="203" t="s">
        <v>136</v>
      </c>
      <c r="H481" s="204">
        <v>40</v>
      </c>
      <c r="I481" s="205"/>
      <c r="J481" s="206">
        <f>ROUND(I481*H481,2)</f>
        <v>0</v>
      </c>
      <c r="K481" s="202" t="s">
        <v>137</v>
      </c>
      <c r="L481" s="47"/>
      <c r="M481" s="207" t="s">
        <v>19</v>
      </c>
      <c r="N481" s="208" t="s">
        <v>43</v>
      </c>
      <c r="O481" s="87"/>
      <c r="P481" s="209">
        <f>O481*H481</f>
        <v>0</v>
      </c>
      <c r="Q481" s="209">
        <v>4.0000000000000003E-05</v>
      </c>
      <c r="R481" s="209">
        <f>Q481*H481</f>
        <v>0.0016000000000000001</v>
      </c>
      <c r="S481" s="209">
        <v>0</v>
      </c>
      <c r="T481" s="210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1" t="s">
        <v>138</v>
      </c>
      <c r="AT481" s="211" t="s">
        <v>133</v>
      </c>
      <c r="AU481" s="211" t="s">
        <v>79</v>
      </c>
      <c r="AY481" s="20" t="s">
        <v>131</v>
      </c>
      <c r="BE481" s="212">
        <f>IF(N481="základní",J481,0)</f>
        <v>0</v>
      </c>
      <c r="BF481" s="212">
        <f>IF(N481="snížená",J481,0)</f>
        <v>0</v>
      </c>
      <c r="BG481" s="212">
        <f>IF(N481="zákl. přenesená",J481,0)</f>
        <v>0</v>
      </c>
      <c r="BH481" s="212">
        <f>IF(N481="sníž. přenesená",J481,0)</f>
        <v>0</v>
      </c>
      <c r="BI481" s="212">
        <f>IF(N481="nulová",J481,0)</f>
        <v>0</v>
      </c>
      <c r="BJ481" s="20" t="s">
        <v>77</v>
      </c>
      <c r="BK481" s="212">
        <f>ROUND(I481*H481,2)</f>
        <v>0</v>
      </c>
      <c r="BL481" s="20" t="s">
        <v>138</v>
      </c>
      <c r="BM481" s="211" t="s">
        <v>677</v>
      </c>
    </row>
    <row r="482" s="2" customFormat="1">
      <c r="A482" s="41"/>
      <c r="B482" s="42"/>
      <c r="C482" s="43"/>
      <c r="D482" s="213" t="s">
        <v>140</v>
      </c>
      <c r="E482" s="43"/>
      <c r="F482" s="214" t="s">
        <v>678</v>
      </c>
      <c r="G482" s="43"/>
      <c r="H482" s="43"/>
      <c r="I482" s="215"/>
      <c r="J482" s="43"/>
      <c r="K482" s="43"/>
      <c r="L482" s="47"/>
      <c r="M482" s="216"/>
      <c r="N482" s="217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140</v>
      </c>
      <c r="AU482" s="20" t="s">
        <v>79</v>
      </c>
    </row>
    <row r="483" s="13" customFormat="1">
      <c r="A483" s="13"/>
      <c r="B483" s="218"/>
      <c r="C483" s="219"/>
      <c r="D483" s="220" t="s">
        <v>142</v>
      </c>
      <c r="E483" s="221" t="s">
        <v>19</v>
      </c>
      <c r="F483" s="222" t="s">
        <v>303</v>
      </c>
      <c r="G483" s="219"/>
      <c r="H483" s="221" t="s">
        <v>19</v>
      </c>
      <c r="I483" s="223"/>
      <c r="J483" s="219"/>
      <c r="K483" s="219"/>
      <c r="L483" s="224"/>
      <c r="M483" s="225"/>
      <c r="N483" s="226"/>
      <c r="O483" s="226"/>
      <c r="P483" s="226"/>
      <c r="Q483" s="226"/>
      <c r="R483" s="226"/>
      <c r="S483" s="226"/>
      <c r="T483" s="227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28" t="s">
        <v>142</v>
      </c>
      <c r="AU483" s="228" t="s">
        <v>79</v>
      </c>
      <c r="AV483" s="13" t="s">
        <v>77</v>
      </c>
      <c r="AW483" s="13" t="s">
        <v>33</v>
      </c>
      <c r="AX483" s="13" t="s">
        <v>72</v>
      </c>
      <c r="AY483" s="228" t="s">
        <v>131</v>
      </c>
    </row>
    <row r="484" s="14" customFormat="1">
      <c r="A484" s="14"/>
      <c r="B484" s="229"/>
      <c r="C484" s="230"/>
      <c r="D484" s="220" t="s">
        <v>142</v>
      </c>
      <c r="E484" s="231" t="s">
        <v>19</v>
      </c>
      <c r="F484" s="232" t="s">
        <v>194</v>
      </c>
      <c r="G484" s="230"/>
      <c r="H484" s="233">
        <v>10</v>
      </c>
      <c r="I484" s="234"/>
      <c r="J484" s="230"/>
      <c r="K484" s="230"/>
      <c r="L484" s="235"/>
      <c r="M484" s="236"/>
      <c r="N484" s="237"/>
      <c r="O484" s="237"/>
      <c r="P484" s="237"/>
      <c r="Q484" s="237"/>
      <c r="R484" s="237"/>
      <c r="S484" s="237"/>
      <c r="T484" s="23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39" t="s">
        <v>142</v>
      </c>
      <c r="AU484" s="239" t="s">
        <v>79</v>
      </c>
      <c r="AV484" s="14" t="s">
        <v>79</v>
      </c>
      <c r="AW484" s="14" t="s">
        <v>33</v>
      </c>
      <c r="AX484" s="14" t="s">
        <v>72</v>
      </c>
      <c r="AY484" s="239" t="s">
        <v>131</v>
      </c>
    </row>
    <row r="485" s="13" customFormat="1">
      <c r="A485" s="13"/>
      <c r="B485" s="218"/>
      <c r="C485" s="219"/>
      <c r="D485" s="220" t="s">
        <v>142</v>
      </c>
      <c r="E485" s="221" t="s">
        <v>19</v>
      </c>
      <c r="F485" s="222" t="s">
        <v>318</v>
      </c>
      <c r="G485" s="219"/>
      <c r="H485" s="221" t="s">
        <v>19</v>
      </c>
      <c r="I485" s="223"/>
      <c r="J485" s="219"/>
      <c r="K485" s="219"/>
      <c r="L485" s="224"/>
      <c r="M485" s="225"/>
      <c r="N485" s="226"/>
      <c r="O485" s="226"/>
      <c r="P485" s="226"/>
      <c r="Q485" s="226"/>
      <c r="R485" s="226"/>
      <c r="S485" s="226"/>
      <c r="T485" s="22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8" t="s">
        <v>142</v>
      </c>
      <c r="AU485" s="228" t="s">
        <v>79</v>
      </c>
      <c r="AV485" s="13" t="s">
        <v>77</v>
      </c>
      <c r="AW485" s="13" t="s">
        <v>33</v>
      </c>
      <c r="AX485" s="13" t="s">
        <v>72</v>
      </c>
      <c r="AY485" s="228" t="s">
        <v>131</v>
      </c>
    </row>
    <row r="486" s="14" customFormat="1">
      <c r="A486" s="14"/>
      <c r="B486" s="229"/>
      <c r="C486" s="230"/>
      <c r="D486" s="220" t="s">
        <v>142</v>
      </c>
      <c r="E486" s="231" t="s">
        <v>19</v>
      </c>
      <c r="F486" s="232" t="s">
        <v>194</v>
      </c>
      <c r="G486" s="230"/>
      <c r="H486" s="233">
        <v>10</v>
      </c>
      <c r="I486" s="234"/>
      <c r="J486" s="230"/>
      <c r="K486" s="230"/>
      <c r="L486" s="235"/>
      <c r="M486" s="236"/>
      <c r="N486" s="237"/>
      <c r="O486" s="237"/>
      <c r="P486" s="237"/>
      <c r="Q486" s="237"/>
      <c r="R486" s="237"/>
      <c r="S486" s="237"/>
      <c r="T486" s="238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39" t="s">
        <v>142</v>
      </c>
      <c r="AU486" s="239" t="s">
        <v>79</v>
      </c>
      <c r="AV486" s="14" t="s">
        <v>79</v>
      </c>
      <c r="AW486" s="14" t="s">
        <v>33</v>
      </c>
      <c r="AX486" s="14" t="s">
        <v>72</v>
      </c>
      <c r="AY486" s="239" t="s">
        <v>131</v>
      </c>
    </row>
    <row r="487" s="13" customFormat="1">
      <c r="A487" s="13"/>
      <c r="B487" s="218"/>
      <c r="C487" s="219"/>
      <c r="D487" s="220" t="s">
        <v>142</v>
      </c>
      <c r="E487" s="221" t="s">
        <v>19</v>
      </c>
      <c r="F487" s="222" t="s">
        <v>382</v>
      </c>
      <c r="G487" s="219"/>
      <c r="H487" s="221" t="s">
        <v>19</v>
      </c>
      <c r="I487" s="223"/>
      <c r="J487" s="219"/>
      <c r="K487" s="219"/>
      <c r="L487" s="224"/>
      <c r="M487" s="225"/>
      <c r="N487" s="226"/>
      <c r="O487" s="226"/>
      <c r="P487" s="226"/>
      <c r="Q487" s="226"/>
      <c r="R487" s="226"/>
      <c r="S487" s="226"/>
      <c r="T487" s="22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8" t="s">
        <v>142</v>
      </c>
      <c r="AU487" s="228" t="s">
        <v>79</v>
      </c>
      <c r="AV487" s="13" t="s">
        <v>77</v>
      </c>
      <c r="AW487" s="13" t="s">
        <v>33</v>
      </c>
      <c r="AX487" s="13" t="s">
        <v>72</v>
      </c>
      <c r="AY487" s="228" t="s">
        <v>131</v>
      </c>
    </row>
    <row r="488" s="14" customFormat="1">
      <c r="A488" s="14"/>
      <c r="B488" s="229"/>
      <c r="C488" s="230"/>
      <c r="D488" s="220" t="s">
        <v>142</v>
      </c>
      <c r="E488" s="231" t="s">
        <v>19</v>
      </c>
      <c r="F488" s="232" t="s">
        <v>194</v>
      </c>
      <c r="G488" s="230"/>
      <c r="H488" s="233">
        <v>10</v>
      </c>
      <c r="I488" s="234"/>
      <c r="J488" s="230"/>
      <c r="K488" s="230"/>
      <c r="L488" s="235"/>
      <c r="M488" s="236"/>
      <c r="N488" s="237"/>
      <c r="O488" s="237"/>
      <c r="P488" s="237"/>
      <c r="Q488" s="237"/>
      <c r="R488" s="237"/>
      <c r="S488" s="237"/>
      <c r="T488" s="238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39" t="s">
        <v>142</v>
      </c>
      <c r="AU488" s="239" t="s">
        <v>79</v>
      </c>
      <c r="AV488" s="14" t="s">
        <v>79</v>
      </c>
      <c r="AW488" s="14" t="s">
        <v>33</v>
      </c>
      <c r="AX488" s="14" t="s">
        <v>72</v>
      </c>
      <c r="AY488" s="239" t="s">
        <v>131</v>
      </c>
    </row>
    <row r="489" s="13" customFormat="1">
      <c r="A489" s="13"/>
      <c r="B489" s="218"/>
      <c r="C489" s="219"/>
      <c r="D489" s="220" t="s">
        <v>142</v>
      </c>
      <c r="E489" s="221" t="s">
        <v>19</v>
      </c>
      <c r="F489" s="222" t="s">
        <v>383</v>
      </c>
      <c r="G489" s="219"/>
      <c r="H489" s="221" t="s">
        <v>19</v>
      </c>
      <c r="I489" s="223"/>
      <c r="J489" s="219"/>
      <c r="K489" s="219"/>
      <c r="L489" s="224"/>
      <c r="M489" s="225"/>
      <c r="N489" s="226"/>
      <c r="O489" s="226"/>
      <c r="P489" s="226"/>
      <c r="Q489" s="226"/>
      <c r="R489" s="226"/>
      <c r="S489" s="226"/>
      <c r="T489" s="227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28" t="s">
        <v>142</v>
      </c>
      <c r="AU489" s="228" t="s">
        <v>79</v>
      </c>
      <c r="AV489" s="13" t="s">
        <v>77</v>
      </c>
      <c r="AW489" s="13" t="s">
        <v>33</v>
      </c>
      <c r="AX489" s="13" t="s">
        <v>72</v>
      </c>
      <c r="AY489" s="228" t="s">
        <v>131</v>
      </c>
    </row>
    <row r="490" s="14" customFormat="1">
      <c r="A490" s="14"/>
      <c r="B490" s="229"/>
      <c r="C490" s="230"/>
      <c r="D490" s="220" t="s">
        <v>142</v>
      </c>
      <c r="E490" s="231" t="s">
        <v>19</v>
      </c>
      <c r="F490" s="232" t="s">
        <v>194</v>
      </c>
      <c r="G490" s="230"/>
      <c r="H490" s="233">
        <v>10</v>
      </c>
      <c r="I490" s="234"/>
      <c r="J490" s="230"/>
      <c r="K490" s="230"/>
      <c r="L490" s="235"/>
      <c r="M490" s="236"/>
      <c r="N490" s="237"/>
      <c r="O490" s="237"/>
      <c r="P490" s="237"/>
      <c r="Q490" s="237"/>
      <c r="R490" s="237"/>
      <c r="S490" s="237"/>
      <c r="T490" s="238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39" t="s">
        <v>142</v>
      </c>
      <c r="AU490" s="239" t="s">
        <v>79</v>
      </c>
      <c r="AV490" s="14" t="s">
        <v>79</v>
      </c>
      <c r="AW490" s="14" t="s">
        <v>33</v>
      </c>
      <c r="AX490" s="14" t="s">
        <v>72</v>
      </c>
      <c r="AY490" s="239" t="s">
        <v>131</v>
      </c>
    </row>
    <row r="491" s="15" customFormat="1">
      <c r="A491" s="15"/>
      <c r="B491" s="240"/>
      <c r="C491" s="241"/>
      <c r="D491" s="220" t="s">
        <v>142</v>
      </c>
      <c r="E491" s="242" t="s">
        <v>19</v>
      </c>
      <c r="F491" s="243" t="s">
        <v>155</v>
      </c>
      <c r="G491" s="241"/>
      <c r="H491" s="244">
        <v>40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0" t="s">
        <v>142</v>
      </c>
      <c r="AU491" s="250" t="s">
        <v>79</v>
      </c>
      <c r="AV491" s="15" t="s">
        <v>138</v>
      </c>
      <c r="AW491" s="15" t="s">
        <v>33</v>
      </c>
      <c r="AX491" s="15" t="s">
        <v>77</v>
      </c>
      <c r="AY491" s="250" t="s">
        <v>131</v>
      </c>
    </row>
    <row r="492" s="12" customFormat="1" ht="22.8" customHeight="1">
      <c r="A492" s="12"/>
      <c r="B492" s="184"/>
      <c r="C492" s="185"/>
      <c r="D492" s="186" t="s">
        <v>71</v>
      </c>
      <c r="E492" s="198" t="s">
        <v>679</v>
      </c>
      <c r="F492" s="198" t="s">
        <v>680</v>
      </c>
      <c r="G492" s="185"/>
      <c r="H492" s="185"/>
      <c r="I492" s="188"/>
      <c r="J492" s="199">
        <f>BK492</f>
        <v>0</v>
      </c>
      <c r="K492" s="185"/>
      <c r="L492" s="190"/>
      <c r="M492" s="191"/>
      <c r="N492" s="192"/>
      <c r="O492" s="192"/>
      <c r="P492" s="193">
        <f>SUM(P493:P503)</f>
        <v>0</v>
      </c>
      <c r="Q492" s="192"/>
      <c r="R492" s="193">
        <f>SUM(R493:R503)</f>
        <v>0</v>
      </c>
      <c r="S492" s="192"/>
      <c r="T492" s="194">
        <f>SUM(T493:T503)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195" t="s">
        <v>77</v>
      </c>
      <c r="AT492" s="196" t="s">
        <v>71</v>
      </c>
      <c r="AU492" s="196" t="s">
        <v>77</v>
      </c>
      <c r="AY492" s="195" t="s">
        <v>131</v>
      </c>
      <c r="BK492" s="197">
        <f>SUM(BK493:BK503)</f>
        <v>0</v>
      </c>
    </row>
    <row r="493" s="2" customFormat="1" ht="16.5" customHeight="1">
      <c r="A493" s="41"/>
      <c r="B493" s="42"/>
      <c r="C493" s="200" t="s">
        <v>681</v>
      </c>
      <c r="D493" s="200" t="s">
        <v>133</v>
      </c>
      <c r="E493" s="201" t="s">
        <v>682</v>
      </c>
      <c r="F493" s="202" t="s">
        <v>683</v>
      </c>
      <c r="G493" s="203" t="s">
        <v>190</v>
      </c>
      <c r="H493" s="204">
        <v>12.614000000000001</v>
      </c>
      <c r="I493" s="205"/>
      <c r="J493" s="206">
        <f>ROUND(I493*H493,2)</f>
        <v>0</v>
      </c>
      <c r="K493" s="202" t="s">
        <v>137</v>
      </c>
      <c r="L493" s="47"/>
      <c r="M493" s="207" t="s">
        <v>19</v>
      </c>
      <c r="N493" s="208" t="s">
        <v>43</v>
      </c>
      <c r="O493" s="87"/>
      <c r="P493" s="209">
        <f>O493*H493</f>
        <v>0</v>
      </c>
      <c r="Q493" s="209">
        <v>0</v>
      </c>
      <c r="R493" s="209">
        <f>Q493*H493</f>
        <v>0</v>
      </c>
      <c r="S493" s="209">
        <v>0</v>
      </c>
      <c r="T493" s="210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1" t="s">
        <v>138</v>
      </c>
      <c r="AT493" s="211" t="s">
        <v>133</v>
      </c>
      <c r="AU493" s="211" t="s">
        <v>79</v>
      </c>
      <c r="AY493" s="20" t="s">
        <v>131</v>
      </c>
      <c r="BE493" s="212">
        <f>IF(N493="základní",J493,0)</f>
        <v>0</v>
      </c>
      <c r="BF493" s="212">
        <f>IF(N493="snížená",J493,0)</f>
        <v>0</v>
      </c>
      <c r="BG493" s="212">
        <f>IF(N493="zákl. přenesená",J493,0)</f>
        <v>0</v>
      </c>
      <c r="BH493" s="212">
        <f>IF(N493="sníž. přenesená",J493,0)</f>
        <v>0</v>
      </c>
      <c r="BI493" s="212">
        <f>IF(N493="nulová",J493,0)</f>
        <v>0</v>
      </c>
      <c r="BJ493" s="20" t="s">
        <v>77</v>
      </c>
      <c r="BK493" s="212">
        <f>ROUND(I493*H493,2)</f>
        <v>0</v>
      </c>
      <c r="BL493" s="20" t="s">
        <v>138</v>
      </c>
      <c r="BM493" s="211" t="s">
        <v>684</v>
      </c>
    </row>
    <row r="494" s="2" customFormat="1">
      <c r="A494" s="41"/>
      <c r="B494" s="42"/>
      <c r="C494" s="43"/>
      <c r="D494" s="213" t="s">
        <v>140</v>
      </c>
      <c r="E494" s="43"/>
      <c r="F494" s="214" t="s">
        <v>685</v>
      </c>
      <c r="G494" s="43"/>
      <c r="H494" s="43"/>
      <c r="I494" s="215"/>
      <c r="J494" s="43"/>
      <c r="K494" s="43"/>
      <c r="L494" s="47"/>
      <c r="M494" s="216"/>
      <c r="N494" s="217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140</v>
      </c>
      <c r="AU494" s="20" t="s">
        <v>79</v>
      </c>
    </row>
    <row r="495" s="2" customFormat="1" ht="24.15" customHeight="1">
      <c r="A495" s="41"/>
      <c r="B495" s="42"/>
      <c r="C495" s="200" t="s">
        <v>686</v>
      </c>
      <c r="D495" s="200" t="s">
        <v>133</v>
      </c>
      <c r="E495" s="201" t="s">
        <v>687</v>
      </c>
      <c r="F495" s="202" t="s">
        <v>688</v>
      </c>
      <c r="G495" s="203" t="s">
        <v>190</v>
      </c>
      <c r="H495" s="204">
        <v>12.614000000000001</v>
      </c>
      <c r="I495" s="205"/>
      <c r="J495" s="206">
        <f>ROUND(I495*H495,2)</f>
        <v>0</v>
      </c>
      <c r="K495" s="202" t="s">
        <v>137</v>
      </c>
      <c r="L495" s="47"/>
      <c r="M495" s="207" t="s">
        <v>19</v>
      </c>
      <c r="N495" s="208" t="s">
        <v>43</v>
      </c>
      <c r="O495" s="87"/>
      <c r="P495" s="209">
        <f>O495*H495</f>
        <v>0</v>
      </c>
      <c r="Q495" s="209">
        <v>0</v>
      </c>
      <c r="R495" s="209">
        <f>Q495*H495</f>
        <v>0</v>
      </c>
      <c r="S495" s="209">
        <v>0</v>
      </c>
      <c r="T495" s="210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1" t="s">
        <v>138</v>
      </c>
      <c r="AT495" s="211" t="s">
        <v>133</v>
      </c>
      <c r="AU495" s="211" t="s">
        <v>79</v>
      </c>
      <c r="AY495" s="20" t="s">
        <v>131</v>
      </c>
      <c r="BE495" s="212">
        <f>IF(N495="základní",J495,0)</f>
        <v>0</v>
      </c>
      <c r="BF495" s="212">
        <f>IF(N495="snížená",J495,0)</f>
        <v>0</v>
      </c>
      <c r="BG495" s="212">
        <f>IF(N495="zákl. přenesená",J495,0)</f>
        <v>0</v>
      </c>
      <c r="BH495" s="212">
        <f>IF(N495="sníž. přenesená",J495,0)</f>
        <v>0</v>
      </c>
      <c r="BI495" s="212">
        <f>IF(N495="nulová",J495,0)</f>
        <v>0</v>
      </c>
      <c r="BJ495" s="20" t="s">
        <v>77</v>
      </c>
      <c r="BK495" s="212">
        <f>ROUND(I495*H495,2)</f>
        <v>0</v>
      </c>
      <c r="BL495" s="20" t="s">
        <v>138</v>
      </c>
      <c r="BM495" s="211" t="s">
        <v>689</v>
      </c>
    </row>
    <row r="496" s="2" customFormat="1">
      <c r="A496" s="41"/>
      <c r="B496" s="42"/>
      <c r="C496" s="43"/>
      <c r="D496" s="213" t="s">
        <v>140</v>
      </c>
      <c r="E496" s="43"/>
      <c r="F496" s="214" t="s">
        <v>690</v>
      </c>
      <c r="G496" s="43"/>
      <c r="H496" s="43"/>
      <c r="I496" s="215"/>
      <c r="J496" s="43"/>
      <c r="K496" s="43"/>
      <c r="L496" s="47"/>
      <c r="M496" s="216"/>
      <c r="N496" s="217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140</v>
      </c>
      <c r="AU496" s="20" t="s">
        <v>79</v>
      </c>
    </row>
    <row r="497" s="2" customFormat="1" ht="21.75" customHeight="1">
      <c r="A497" s="41"/>
      <c r="B497" s="42"/>
      <c r="C497" s="200" t="s">
        <v>691</v>
      </c>
      <c r="D497" s="200" t="s">
        <v>133</v>
      </c>
      <c r="E497" s="201" t="s">
        <v>692</v>
      </c>
      <c r="F497" s="202" t="s">
        <v>693</v>
      </c>
      <c r="G497" s="203" t="s">
        <v>190</v>
      </c>
      <c r="H497" s="204">
        <v>12.614000000000001</v>
      </c>
      <c r="I497" s="205"/>
      <c r="J497" s="206">
        <f>ROUND(I497*H497,2)</f>
        <v>0</v>
      </c>
      <c r="K497" s="202" t="s">
        <v>137</v>
      </c>
      <c r="L497" s="47"/>
      <c r="M497" s="207" t="s">
        <v>19</v>
      </c>
      <c r="N497" s="208" t="s">
        <v>43</v>
      </c>
      <c r="O497" s="87"/>
      <c r="P497" s="209">
        <f>O497*H497</f>
        <v>0</v>
      </c>
      <c r="Q497" s="209">
        <v>0</v>
      </c>
      <c r="R497" s="209">
        <f>Q497*H497</f>
        <v>0</v>
      </c>
      <c r="S497" s="209">
        <v>0</v>
      </c>
      <c r="T497" s="210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1" t="s">
        <v>138</v>
      </c>
      <c r="AT497" s="211" t="s">
        <v>133</v>
      </c>
      <c r="AU497" s="211" t="s">
        <v>79</v>
      </c>
      <c r="AY497" s="20" t="s">
        <v>131</v>
      </c>
      <c r="BE497" s="212">
        <f>IF(N497="základní",J497,0)</f>
        <v>0</v>
      </c>
      <c r="BF497" s="212">
        <f>IF(N497="snížená",J497,0)</f>
        <v>0</v>
      </c>
      <c r="BG497" s="212">
        <f>IF(N497="zákl. přenesená",J497,0)</f>
        <v>0</v>
      </c>
      <c r="BH497" s="212">
        <f>IF(N497="sníž. přenesená",J497,0)</f>
        <v>0</v>
      </c>
      <c r="BI497" s="212">
        <f>IF(N497="nulová",J497,0)</f>
        <v>0</v>
      </c>
      <c r="BJ497" s="20" t="s">
        <v>77</v>
      </c>
      <c r="BK497" s="212">
        <f>ROUND(I497*H497,2)</f>
        <v>0</v>
      </c>
      <c r="BL497" s="20" t="s">
        <v>138</v>
      </c>
      <c r="BM497" s="211" t="s">
        <v>694</v>
      </c>
    </row>
    <row r="498" s="2" customFormat="1">
      <c r="A498" s="41"/>
      <c r="B498" s="42"/>
      <c r="C498" s="43"/>
      <c r="D498" s="213" t="s">
        <v>140</v>
      </c>
      <c r="E498" s="43"/>
      <c r="F498" s="214" t="s">
        <v>695</v>
      </c>
      <c r="G498" s="43"/>
      <c r="H498" s="43"/>
      <c r="I498" s="215"/>
      <c r="J498" s="43"/>
      <c r="K498" s="43"/>
      <c r="L498" s="47"/>
      <c r="M498" s="216"/>
      <c r="N498" s="217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140</v>
      </c>
      <c r="AU498" s="20" t="s">
        <v>79</v>
      </c>
    </row>
    <row r="499" s="2" customFormat="1" ht="24.15" customHeight="1">
      <c r="A499" s="41"/>
      <c r="B499" s="42"/>
      <c r="C499" s="200" t="s">
        <v>696</v>
      </c>
      <c r="D499" s="200" t="s">
        <v>133</v>
      </c>
      <c r="E499" s="201" t="s">
        <v>697</v>
      </c>
      <c r="F499" s="202" t="s">
        <v>698</v>
      </c>
      <c r="G499" s="203" t="s">
        <v>190</v>
      </c>
      <c r="H499" s="204">
        <v>75.683999999999998</v>
      </c>
      <c r="I499" s="205"/>
      <c r="J499" s="206">
        <f>ROUND(I499*H499,2)</f>
        <v>0</v>
      </c>
      <c r="K499" s="202" t="s">
        <v>137</v>
      </c>
      <c r="L499" s="47"/>
      <c r="M499" s="207" t="s">
        <v>19</v>
      </c>
      <c r="N499" s="208" t="s">
        <v>43</v>
      </c>
      <c r="O499" s="87"/>
      <c r="P499" s="209">
        <f>O499*H499</f>
        <v>0</v>
      </c>
      <c r="Q499" s="209">
        <v>0</v>
      </c>
      <c r="R499" s="209">
        <f>Q499*H499</f>
        <v>0</v>
      </c>
      <c r="S499" s="209">
        <v>0</v>
      </c>
      <c r="T499" s="210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1" t="s">
        <v>138</v>
      </c>
      <c r="AT499" s="211" t="s">
        <v>133</v>
      </c>
      <c r="AU499" s="211" t="s">
        <v>79</v>
      </c>
      <c r="AY499" s="20" t="s">
        <v>131</v>
      </c>
      <c r="BE499" s="212">
        <f>IF(N499="základní",J499,0)</f>
        <v>0</v>
      </c>
      <c r="BF499" s="212">
        <f>IF(N499="snížená",J499,0)</f>
        <v>0</v>
      </c>
      <c r="BG499" s="212">
        <f>IF(N499="zákl. přenesená",J499,0)</f>
        <v>0</v>
      </c>
      <c r="BH499" s="212">
        <f>IF(N499="sníž. přenesená",J499,0)</f>
        <v>0</v>
      </c>
      <c r="BI499" s="212">
        <f>IF(N499="nulová",J499,0)</f>
        <v>0</v>
      </c>
      <c r="BJ499" s="20" t="s">
        <v>77</v>
      </c>
      <c r="BK499" s="212">
        <f>ROUND(I499*H499,2)</f>
        <v>0</v>
      </c>
      <c r="BL499" s="20" t="s">
        <v>138</v>
      </c>
      <c r="BM499" s="211" t="s">
        <v>699</v>
      </c>
    </row>
    <row r="500" s="2" customFormat="1">
      <c r="A500" s="41"/>
      <c r="B500" s="42"/>
      <c r="C500" s="43"/>
      <c r="D500" s="213" t="s">
        <v>140</v>
      </c>
      <c r="E500" s="43"/>
      <c r="F500" s="214" t="s">
        <v>700</v>
      </c>
      <c r="G500" s="43"/>
      <c r="H500" s="43"/>
      <c r="I500" s="215"/>
      <c r="J500" s="43"/>
      <c r="K500" s="43"/>
      <c r="L500" s="47"/>
      <c r="M500" s="216"/>
      <c r="N500" s="217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140</v>
      </c>
      <c r="AU500" s="20" t="s">
        <v>79</v>
      </c>
    </row>
    <row r="501" s="14" customFormat="1">
      <c r="A501" s="14"/>
      <c r="B501" s="229"/>
      <c r="C501" s="230"/>
      <c r="D501" s="220" t="s">
        <v>142</v>
      </c>
      <c r="E501" s="231" t="s">
        <v>19</v>
      </c>
      <c r="F501" s="232" t="s">
        <v>701</v>
      </c>
      <c r="G501" s="230"/>
      <c r="H501" s="233">
        <v>75.683999999999998</v>
      </c>
      <c r="I501" s="234"/>
      <c r="J501" s="230"/>
      <c r="K501" s="230"/>
      <c r="L501" s="235"/>
      <c r="M501" s="236"/>
      <c r="N501" s="237"/>
      <c r="O501" s="237"/>
      <c r="P501" s="237"/>
      <c r="Q501" s="237"/>
      <c r="R501" s="237"/>
      <c r="S501" s="237"/>
      <c r="T501" s="238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39" t="s">
        <v>142</v>
      </c>
      <c r="AU501" s="239" t="s">
        <v>79</v>
      </c>
      <c r="AV501" s="14" t="s">
        <v>79</v>
      </c>
      <c r="AW501" s="14" t="s">
        <v>33</v>
      </c>
      <c r="AX501" s="14" t="s">
        <v>77</v>
      </c>
      <c r="AY501" s="239" t="s">
        <v>131</v>
      </c>
    </row>
    <row r="502" s="2" customFormat="1" ht="24.15" customHeight="1">
      <c r="A502" s="41"/>
      <c r="B502" s="42"/>
      <c r="C502" s="200" t="s">
        <v>702</v>
      </c>
      <c r="D502" s="200" t="s">
        <v>133</v>
      </c>
      <c r="E502" s="201" t="s">
        <v>703</v>
      </c>
      <c r="F502" s="202" t="s">
        <v>704</v>
      </c>
      <c r="G502" s="203" t="s">
        <v>190</v>
      </c>
      <c r="H502" s="204">
        <v>12.614000000000001</v>
      </c>
      <c r="I502" s="205"/>
      <c r="J502" s="206">
        <f>ROUND(I502*H502,2)</f>
        <v>0</v>
      </c>
      <c r="K502" s="202" t="s">
        <v>137</v>
      </c>
      <c r="L502" s="47"/>
      <c r="M502" s="207" t="s">
        <v>19</v>
      </c>
      <c r="N502" s="208" t="s">
        <v>43</v>
      </c>
      <c r="O502" s="87"/>
      <c r="P502" s="209">
        <f>O502*H502</f>
        <v>0</v>
      </c>
      <c r="Q502" s="209">
        <v>0</v>
      </c>
      <c r="R502" s="209">
        <f>Q502*H502</f>
        <v>0</v>
      </c>
      <c r="S502" s="209">
        <v>0</v>
      </c>
      <c r="T502" s="210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1" t="s">
        <v>138</v>
      </c>
      <c r="AT502" s="211" t="s">
        <v>133</v>
      </c>
      <c r="AU502" s="211" t="s">
        <v>79</v>
      </c>
      <c r="AY502" s="20" t="s">
        <v>131</v>
      </c>
      <c r="BE502" s="212">
        <f>IF(N502="základní",J502,0)</f>
        <v>0</v>
      </c>
      <c r="BF502" s="212">
        <f>IF(N502="snížená",J502,0)</f>
        <v>0</v>
      </c>
      <c r="BG502" s="212">
        <f>IF(N502="zákl. přenesená",J502,0)</f>
        <v>0</v>
      </c>
      <c r="BH502" s="212">
        <f>IF(N502="sníž. přenesená",J502,0)</f>
        <v>0</v>
      </c>
      <c r="BI502" s="212">
        <f>IF(N502="nulová",J502,0)</f>
        <v>0</v>
      </c>
      <c r="BJ502" s="20" t="s">
        <v>77</v>
      </c>
      <c r="BK502" s="212">
        <f>ROUND(I502*H502,2)</f>
        <v>0</v>
      </c>
      <c r="BL502" s="20" t="s">
        <v>138</v>
      </c>
      <c r="BM502" s="211" t="s">
        <v>705</v>
      </c>
    </row>
    <row r="503" s="2" customFormat="1">
      <c r="A503" s="41"/>
      <c r="B503" s="42"/>
      <c r="C503" s="43"/>
      <c r="D503" s="213" t="s">
        <v>140</v>
      </c>
      <c r="E503" s="43"/>
      <c r="F503" s="214" t="s">
        <v>706</v>
      </c>
      <c r="G503" s="43"/>
      <c r="H503" s="43"/>
      <c r="I503" s="215"/>
      <c r="J503" s="43"/>
      <c r="K503" s="43"/>
      <c r="L503" s="47"/>
      <c r="M503" s="216"/>
      <c r="N503" s="217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140</v>
      </c>
      <c r="AU503" s="20" t="s">
        <v>79</v>
      </c>
    </row>
    <row r="504" s="12" customFormat="1" ht="22.8" customHeight="1">
      <c r="A504" s="12"/>
      <c r="B504" s="184"/>
      <c r="C504" s="185"/>
      <c r="D504" s="186" t="s">
        <v>71</v>
      </c>
      <c r="E504" s="198" t="s">
        <v>707</v>
      </c>
      <c r="F504" s="198" t="s">
        <v>708</v>
      </c>
      <c r="G504" s="185"/>
      <c r="H504" s="185"/>
      <c r="I504" s="188"/>
      <c r="J504" s="199">
        <f>BK504</f>
        <v>0</v>
      </c>
      <c r="K504" s="185"/>
      <c r="L504" s="190"/>
      <c r="M504" s="191"/>
      <c r="N504" s="192"/>
      <c r="O504" s="192"/>
      <c r="P504" s="193">
        <f>SUM(P505:P506)</f>
        <v>0</v>
      </c>
      <c r="Q504" s="192"/>
      <c r="R504" s="193">
        <f>SUM(R505:R506)</f>
        <v>0</v>
      </c>
      <c r="S504" s="192"/>
      <c r="T504" s="194">
        <f>SUM(T505:T506)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195" t="s">
        <v>77</v>
      </c>
      <c r="AT504" s="196" t="s">
        <v>71</v>
      </c>
      <c r="AU504" s="196" t="s">
        <v>77</v>
      </c>
      <c r="AY504" s="195" t="s">
        <v>131</v>
      </c>
      <c r="BK504" s="197">
        <f>SUM(BK505:BK506)</f>
        <v>0</v>
      </c>
    </row>
    <row r="505" s="2" customFormat="1" ht="37.8" customHeight="1">
      <c r="A505" s="41"/>
      <c r="B505" s="42"/>
      <c r="C505" s="200" t="s">
        <v>709</v>
      </c>
      <c r="D505" s="200" t="s">
        <v>133</v>
      </c>
      <c r="E505" s="201" t="s">
        <v>710</v>
      </c>
      <c r="F505" s="202" t="s">
        <v>711</v>
      </c>
      <c r="G505" s="203" t="s">
        <v>190</v>
      </c>
      <c r="H505" s="204">
        <v>130.49500000000001</v>
      </c>
      <c r="I505" s="205"/>
      <c r="J505" s="206">
        <f>ROUND(I505*H505,2)</f>
        <v>0</v>
      </c>
      <c r="K505" s="202" t="s">
        <v>137</v>
      </c>
      <c r="L505" s="47"/>
      <c r="M505" s="207" t="s">
        <v>19</v>
      </c>
      <c r="N505" s="208" t="s">
        <v>43</v>
      </c>
      <c r="O505" s="87"/>
      <c r="P505" s="209">
        <f>O505*H505</f>
        <v>0</v>
      </c>
      <c r="Q505" s="209">
        <v>0</v>
      </c>
      <c r="R505" s="209">
        <f>Q505*H505</f>
        <v>0</v>
      </c>
      <c r="S505" s="209">
        <v>0</v>
      </c>
      <c r="T505" s="210">
        <f>S505*H505</f>
        <v>0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11" t="s">
        <v>138</v>
      </c>
      <c r="AT505" s="211" t="s">
        <v>133</v>
      </c>
      <c r="AU505" s="211" t="s">
        <v>79</v>
      </c>
      <c r="AY505" s="20" t="s">
        <v>131</v>
      </c>
      <c r="BE505" s="212">
        <f>IF(N505="základní",J505,0)</f>
        <v>0</v>
      </c>
      <c r="BF505" s="212">
        <f>IF(N505="snížená",J505,0)</f>
        <v>0</v>
      </c>
      <c r="BG505" s="212">
        <f>IF(N505="zákl. přenesená",J505,0)</f>
        <v>0</v>
      </c>
      <c r="BH505" s="212">
        <f>IF(N505="sníž. přenesená",J505,0)</f>
        <v>0</v>
      </c>
      <c r="BI505" s="212">
        <f>IF(N505="nulová",J505,0)</f>
        <v>0</v>
      </c>
      <c r="BJ505" s="20" t="s">
        <v>77</v>
      </c>
      <c r="BK505" s="212">
        <f>ROUND(I505*H505,2)</f>
        <v>0</v>
      </c>
      <c r="BL505" s="20" t="s">
        <v>138</v>
      </c>
      <c r="BM505" s="211" t="s">
        <v>712</v>
      </c>
    </row>
    <row r="506" s="2" customFormat="1">
      <c r="A506" s="41"/>
      <c r="B506" s="42"/>
      <c r="C506" s="43"/>
      <c r="D506" s="213" t="s">
        <v>140</v>
      </c>
      <c r="E506" s="43"/>
      <c r="F506" s="214" t="s">
        <v>713</v>
      </c>
      <c r="G506" s="43"/>
      <c r="H506" s="43"/>
      <c r="I506" s="215"/>
      <c r="J506" s="43"/>
      <c r="K506" s="43"/>
      <c r="L506" s="47"/>
      <c r="M506" s="216"/>
      <c r="N506" s="217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140</v>
      </c>
      <c r="AU506" s="20" t="s">
        <v>79</v>
      </c>
    </row>
    <row r="507" s="12" customFormat="1" ht="25.92" customHeight="1">
      <c r="A507" s="12"/>
      <c r="B507" s="184"/>
      <c r="C507" s="185"/>
      <c r="D507" s="186" t="s">
        <v>71</v>
      </c>
      <c r="E507" s="187" t="s">
        <v>714</v>
      </c>
      <c r="F507" s="187" t="s">
        <v>715</v>
      </c>
      <c r="G507" s="185"/>
      <c r="H507" s="185"/>
      <c r="I507" s="188"/>
      <c r="J507" s="189">
        <f>BK507</f>
        <v>0</v>
      </c>
      <c r="K507" s="185"/>
      <c r="L507" s="190"/>
      <c r="M507" s="191"/>
      <c r="N507" s="192"/>
      <c r="O507" s="192"/>
      <c r="P507" s="193">
        <f>P508+P518+P546+P556+P559+P589+P596+P612+P616+P622+P694+P708</f>
        <v>0</v>
      </c>
      <c r="Q507" s="192"/>
      <c r="R507" s="193">
        <f>R508+R518+R546+R556+R559+R589+R596+R612+R616+R622+R694+R708</f>
        <v>0.51795864999999996</v>
      </c>
      <c r="S507" s="192"/>
      <c r="T507" s="194">
        <f>T508+T518+T546+T556+T559+T589+T596+T612+T616+T622+T694+T708</f>
        <v>0.064124600000000004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95" t="s">
        <v>79</v>
      </c>
      <c r="AT507" s="196" t="s">
        <v>71</v>
      </c>
      <c r="AU507" s="196" t="s">
        <v>72</v>
      </c>
      <c r="AY507" s="195" t="s">
        <v>131</v>
      </c>
      <c r="BK507" s="197">
        <f>BK508+BK518+BK546+BK556+BK559+BK589+BK596+BK612+BK616+BK622+BK694+BK708</f>
        <v>0</v>
      </c>
    </row>
    <row r="508" s="12" customFormat="1" ht="22.8" customHeight="1">
      <c r="A508" s="12"/>
      <c r="B508" s="184"/>
      <c r="C508" s="185"/>
      <c r="D508" s="186" t="s">
        <v>71</v>
      </c>
      <c r="E508" s="198" t="s">
        <v>716</v>
      </c>
      <c r="F508" s="198" t="s">
        <v>717</v>
      </c>
      <c r="G508" s="185"/>
      <c r="H508" s="185"/>
      <c r="I508" s="188"/>
      <c r="J508" s="199">
        <f>BK508</f>
        <v>0</v>
      </c>
      <c r="K508" s="185"/>
      <c r="L508" s="190"/>
      <c r="M508" s="191"/>
      <c r="N508" s="192"/>
      <c r="O508" s="192"/>
      <c r="P508" s="193">
        <f>SUM(P509:P517)</f>
        <v>0</v>
      </c>
      <c r="Q508" s="192"/>
      <c r="R508" s="193">
        <f>SUM(R509:R517)</f>
        <v>0.012674040000000001</v>
      </c>
      <c r="S508" s="192"/>
      <c r="T508" s="194">
        <f>SUM(T509:T517)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195" t="s">
        <v>79</v>
      </c>
      <c r="AT508" s="196" t="s">
        <v>71</v>
      </c>
      <c r="AU508" s="196" t="s">
        <v>77</v>
      </c>
      <c r="AY508" s="195" t="s">
        <v>131</v>
      </c>
      <c r="BK508" s="197">
        <f>SUM(BK509:BK517)</f>
        <v>0</v>
      </c>
    </row>
    <row r="509" s="2" customFormat="1" ht="33" customHeight="1">
      <c r="A509" s="41"/>
      <c r="B509" s="42"/>
      <c r="C509" s="200" t="s">
        <v>718</v>
      </c>
      <c r="D509" s="200" t="s">
        <v>133</v>
      </c>
      <c r="E509" s="201" t="s">
        <v>719</v>
      </c>
      <c r="F509" s="202" t="s">
        <v>720</v>
      </c>
      <c r="G509" s="203" t="s">
        <v>136</v>
      </c>
      <c r="H509" s="204">
        <v>18.228000000000002</v>
      </c>
      <c r="I509" s="205"/>
      <c r="J509" s="206">
        <f>ROUND(I509*H509,2)</f>
        <v>0</v>
      </c>
      <c r="K509" s="202" t="s">
        <v>137</v>
      </c>
      <c r="L509" s="47"/>
      <c r="M509" s="207" t="s">
        <v>19</v>
      </c>
      <c r="N509" s="208" t="s">
        <v>43</v>
      </c>
      <c r="O509" s="87"/>
      <c r="P509" s="209">
        <f>O509*H509</f>
        <v>0</v>
      </c>
      <c r="Q509" s="209">
        <v>0.00063000000000000003</v>
      </c>
      <c r="R509" s="209">
        <f>Q509*H509</f>
        <v>0.011483640000000002</v>
      </c>
      <c r="S509" s="209">
        <v>0</v>
      </c>
      <c r="T509" s="210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1" t="s">
        <v>229</v>
      </c>
      <c r="AT509" s="211" t="s">
        <v>133</v>
      </c>
      <c r="AU509" s="211" t="s">
        <v>79</v>
      </c>
      <c r="AY509" s="20" t="s">
        <v>131</v>
      </c>
      <c r="BE509" s="212">
        <f>IF(N509="základní",J509,0)</f>
        <v>0</v>
      </c>
      <c r="BF509" s="212">
        <f>IF(N509="snížená",J509,0)</f>
        <v>0</v>
      </c>
      <c r="BG509" s="212">
        <f>IF(N509="zákl. přenesená",J509,0)</f>
        <v>0</v>
      </c>
      <c r="BH509" s="212">
        <f>IF(N509="sníž. přenesená",J509,0)</f>
        <v>0</v>
      </c>
      <c r="BI509" s="212">
        <f>IF(N509="nulová",J509,0)</f>
        <v>0</v>
      </c>
      <c r="BJ509" s="20" t="s">
        <v>77</v>
      </c>
      <c r="BK509" s="212">
        <f>ROUND(I509*H509,2)</f>
        <v>0</v>
      </c>
      <c r="BL509" s="20" t="s">
        <v>229</v>
      </c>
      <c r="BM509" s="211" t="s">
        <v>721</v>
      </c>
    </row>
    <row r="510" s="2" customFormat="1">
      <c r="A510" s="41"/>
      <c r="B510" s="42"/>
      <c r="C510" s="43"/>
      <c r="D510" s="213" t="s">
        <v>140</v>
      </c>
      <c r="E510" s="43"/>
      <c r="F510" s="214" t="s">
        <v>722</v>
      </c>
      <c r="G510" s="43"/>
      <c r="H510" s="43"/>
      <c r="I510" s="215"/>
      <c r="J510" s="43"/>
      <c r="K510" s="43"/>
      <c r="L510" s="47"/>
      <c r="M510" s="216"/>
      <c r="N510" s="217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140</v>
      </c>
      <c r="AU510" s="20" t="s">
        <v>79</v>
      </c>
    </row>
    <row r="511" s="13" customFormat="1">
      <c r="A511" s="13"/>
      <c r="B511" s="218"/>
      <c r="C511" s="219"/>
      <c r="D511" s="220" t="s">
        <v>142</v>
      </c>
      <c r="E511" s="221" t="s">
        <v>19</v>
      </c>
      <c r="F511" s="222" t="s">
        <v>723</v>
      </c>
      <c r="G511" s="219"/>
      <c r="H511" s="221" t="s">
        <v>19</v>
      </c>
      <c r="I511" s="223"/>
      <c r="J511" s="219"/>
      <c r="K511" s="219"/>
      <c r="L511" s="224"/>
      <c r="M511" s="225"/>
      <c r="N511" s="226"/>
      <c r="O511" s="226"/>
      <c r="P511" s="226"/>
      <c r="Q511" s="226"/>
      <c r="R511" s="226"/>
      <c r="S511" s="226"/>
      <c r="T511" s="22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28" t="s">
        <v>142</v>
      </c>
      <c r="AU511" s="228" t="s">
        <v>79</v>
      </c>
      <c r="AV511" s="13" t="s">
        <v>77</v>
      </c>
      <c r="AW511" s="13" t="s">
        <v>33</v>
      </c>
      <c r="AX511" s="13" t="s">
        <v>72</v>
      </c>
      <c r="AY511" s="228" t="s">
        <v>131</v>
      </c>
    </row>
    <row r="512" s="14" customFormat="1">
      <c r="A512" s="14"/>
      <c r="B512" s="229"/>
      <c r="C512" s="230"/>
      <c r="D512" s="220" t="s">
        <v>142</v>
      </c>
      <c r="E512" s="231" t="s">
        <v>19</v>
      </c>
      <c r="F512" s="232" t="s">
        <v>724</v>
      </c>
      <c r="G512" s="230"/>
      <c r="H512" s="233">
        <v>18.228000000000002</v>
      </c>
      <c r="I512" s="234"/>
      <c r="J512" s="230"/>
      <c r="K512" s="230"/>
      <c r="L512" s="235"/>
      <c r="M512" s="236"/>
      <c r="N512" s="237"/>
      <c r="O512" s="237"/>
      <c r="P512" s="237"/>
      <c r="Q512" s="237"/>
      <c r="R512" s="237"/>
      <c r="S512" s="237"/>
      <c r="T512" s="238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39" t="s">
        <v>142</v>
      </c>
      <c r="AU512" s="239" t="s">
        <v>79</v>
      </c>
      <c r="AV512" s="14" t="s">
        <v>79</v>
      </c>
      <c r="AW512" s="14" t="s">
        <v>33</v>
      </c>
      <c r="AX512" s="14" t="s">
        <v>77</v>
      </c>
      <c r="AY512" s="239" t="s">
        <v>131</v>
      </c>
    </row>
    <row r="513" s="2" customFormat="1" ht="16.5" customHeight="1">
      <c r="A513" s="41"/>
      <c r="B513" s="42"/>
      <c r="C513" s="200" t="s">
        <v>725</v>
      </c>
      <c r="D513" s="200" t="s">
        <v>133</v>
      </c>
      <c r="E513" s="201" t="s">
        <v>726</v>
      </c>
      <c r="F513" s="202" t="s">
        <v>727</v>
      </c>
      <c r="G513" s="203" t="s">
        <v>308</v>
      </c>
      <c r="H513" s="204">
        <v>7.4400000000000004</v>
      </c>
      <c r="I513" s="205"/>
      <c r="J513" s="206">
        <f>ROUND(I513*H513,2)</f>
        <v>0</v>
      </c>
      <c r="K513" s="202" t="s">
        <v>137</v>
      </c>
      <c r="L513" s="47"/>
      <c r="M513" s="207" t="s">
        <v>19</v>
      </c>
      <c r="N513" s="208" t="s">
        <v>43</v>
      </c>
      <c r="O513" s="87"/>
      <c r="P513" s="209">
        <f>O513*H513</f>
        <v>0</v>
      </c>
      <c r="Q513" s="209">
        <v>0.00016000000000000001</v>
      </c>
      <c r="R513" s="209">
        <f>Q513*H513</f>
        <v>0.0011904000000000001</v>
      </c>
      <c r="S513" s="209">
        <v>0</v>
      </c>
      <c r="T513" s="210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1" t="s">
        <v>229</v>
      </c>
      <c r="AT513" s="211" t="s">
        <v>133</v>
      </c>
      <c r="AU513" s="211" t="s">
        <v>79</v>
      </c>
      <c r="AY513" s="20" t="s">
        <v>131</v>
      </c>
      <c r="BE513" s="212">
        <f>IF(N513="základní",J513,0)</f>
        <v>0</v>
      </c>
      <c r="BF513" s="212">
        <f>IF(N513="snížená",J513,0)</f>
        <v>0</v>
      </c>
      <c r="BG513" s="212">
        <f>IF(N513="zákl. přenesená",J513,0)</f>
        <v>0</v>
      </c>
      <c r="BH513" s="212">
        <f>IF(N513="sníž. přenesená",J513,0)</f>
        <v>0</v>
      </c>
      <c r="BI513" s="212">
        <f>IF(N513="nulová",J513,0)</f>
        <v>0</v>
      </c>
      <c r="BJ513" s="20" t="s">
        <v>77</v>
      </c>
      <c r="BK513" s="212">
        <f>ROUND(I513*H513,2)</f>
        <v>0</v>
      </c>
      <c r="BL513" s="20" t="s">
        <v>229</v>
      </c>
      <c r="BM513" s="211" t="s">
        <v>728</v>
      </c>
    </row>
    <row r="514" s="2" customFormat="1">
      <c r="A514" s="41"/>
      <c r="B514" s="42"/>
      <c r="C514" s="43"/>
      <c r="D514" s="213" t="s">
        <v>140</v>
      </c>
      <c r="E514" s="43"/>
      <c r="F514" s="214" t="s">
        <v>729</v>
      </c>
      <c r="G514" s="43"/>
      <c r="H514" s="43"/>
      <c r="I514" s="215"/>
      <c r="J514" s="43"/>
      <c r="K514" s="43"/>
      <c r="L514" s="47"/>
      <c r="M514" s="216"/>
      <c r="N514" s="217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140</v>
      </c>
      <c r="AU514" s="20" t="s">
        <v>79</v>
      </c>
    </row>
    <row r="515" s="14" customFormat="1">
      <c r="A515" s="14"/>
      <c r="B515" s="229"/>
      <c r="C515" s="230"/>
      <c r="D515" s="220" t="s">
        <v>142</v>
      </c>
      <c r="E515" s="231" t="s">
        <v>19</v>
      </c>
      <c r="F515" s="232" t="s">
        <v>730</v>
      </c>
      <c r="G515" s="230"/>
      <c r="H515" s="233">
        <v>7.4400000000000004</v>
      </c>
      <c r="I515" s="234"/>
      <c r="J515" s="230"/>
      <c r="K515" s="230"/>
      <c r="L515" s="235"/>
      <c r="M515" s="236"/>
      <c r="N515" s="237"/>
      <c r="O515" s="237"/>
      <c r="P515" s="237"/>
      <c r="Q515" s="237"/>
      <c r="R515" s="237"/>
      <c r="S515" s="237"/>
      <c r="T515" s="238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39" t="s">
        <v>142</v>
      </c>
      <c r="AU515" s="239" t="s">
        <v>79</v>
      </c>
      <c r="AV515" s="14" t="s">
        <v>79</v>
      </c>
      <c r="AW515" s="14" t="s">
        <v>33</v>
      </c>
      <c r="AX515" s="14" t="s">
        <v>77</v>
      </c>
      <c r="AY515" s="239" t="s">
        <v>131</v>
      </c>
    </row>
    <row r="516" s="2" customFormat="1" ht="24.15" customHeight="1">
      <c r="A516" s="41"/>
      <c r="B516" s="42"/>
      <c r="C516" s="200" t="s">
        <v>731</v>
      </c>
      <c r="D516" s="200" t="s">
        <v>133</v>
      </c>
      <c r="E516" s="201" t="s">
        <v>732</v>
      </c>
      <c r="F516" s="202" t="s">
        <v>733</v>
      </c>
      <c r="G516" s="203" t="s">
        <v>734</v>
      </c>
      <c r="H516" s="273"/>
      <c r="I516" s="205"/>
      <c r="J516" s="206">
        <f>ROUND(I516*H516,2)</f>
        <v>0</v>
      </c>
      <c r="K516" s="202" t="s">
        <v>137</v>
      </c>
      <c r="L516" s="47"/>
      <c r="M516" s="207" t="s">
        <v>19</v>
      </c>
      <c r="N516" s="208" t="s">
        <v>43</v>
      </c>
      <c r="O516" s="87"/>
      <c r="P516" s="209">
        <f>O516*H516</f>
        <v>0</v>
      </c>
      <c r="Q516" s="209">
        <v>0</v>
      </c>
      <c r="R516" s="209">
        <f>Q516*H516</f>
        <v>0</v>
      </c>
      <c r="S516" s="209">
        <v>0</v>
      </c>
      <c r="T516" s="210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11" t="s">
        <v>229</v>
      </c>
      <c r="AT516" s="211" t="s">
        <v>133</v>
      </c>
      <c r="AU516" s="211" t="s">
        <v>79</v>
      </c>
      <c r="AY516" s="20" t="s">
        <v>131</v>
      </c>
      <c r="BE516" s="212">
        <f>IF(N516="základní",J516,0)</f>
        <v>0</v>
      </c>
      <c r="BF516" s="212">
        <f>IF(N516="snížená",J516,0)</f>
        <v>0</v>
      </c>
      <c r="BG516" s="212">
        <f>IF(N516="zákl. přenesená",J516,0)</f>
        <v>0</v>
      </c>
      <c r="BH516" s="212">
        <f>IF(N516="sníž. přenesená",J516,0)</f>
        <v>0</v>
      </c>
      <c r="BI516" s="212">
        <f>IF(N516="nulová",J516,0)</f>
        <v>0</v>
      </c>
      <c r="BJ516" s="20" t="s">
        <v>77</v>
      </c>
      <c r="BK516" s="212">
        <f>ROUND(I516*H516,2)</f>
        <v>0</v>
      </c>
      <c r="BL516" s="20" t="s">
        <v>229</v>
      </c>
      <c r="BM516" s="211" t="s">
        <v>735</v>
      </c>
    </row>
    <row r="517" s="2" customFormat="1">
      <c r="A517" s="41"/>
      <c r="B517" s="42"/>
      <c r="C517" s="43"/>
      <c r="D517" s="213" t="s">
        <v>140</v>
      </c>
      <c r="E517" s="43"/>
      <c r="F517" s="214" t="s">
        <v>736</v>
      </c>
      <c r="G517" s="43"/>
      <c r="H517" s="43"/>
      <c r="I517" s="215"/>
      <c r="J517" s="43"/>
      <c r="K517" s="43"/>
      <c r="L517" s="47"/>
      <c r="M517" s="216"/>
      <c r="N517" s="217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140</v>
      </c>
      <c r="AU517" s="20" t="s">
        <v>79</v>
      </c>
    </row>
    <row r="518" s="12" customFormat="1" ht="22.8" customHeight="1">
      <c r="A518" s="12"/>
      <c r="B518" s="184"/>
      <c r="C518" s="185"/>
      <c r="D518" s="186" t="s">
        <v>71</v>
      </c>
      <c r="E518" s="198" t="s">
        <v>737</v>
      </c>
      <c r="F518" s="198" t="s">
        <v>738</v>
      </c>
      <c r="G518" s="185"/>
      <c r="H518" s="185"/>
      <c r="I518" s="188"/>
      <c r="J518" s="199">
        <f>BK518</f>
        <v>0</v>
      </c>
      <c r="K518" s="185"/>
      <c r="L518" s="190"/>
      <c r="M518" s="191"/>
      <c r="N518" s="192"/>
      <c r="O518" s="192"/>
      <c r="P518" s="193">
        <f>SUM(P519:P545)</f>
        <v>0</v>
      </c>
      <c r="Q518" s="192"/>
      <c r="R518" s="193">
        <f>SUM(R519:R545)</f>
        <v>0.12052109</v>
      </c>
      <c r="S518" s="192"/>
      <c r="T518" s="194">
        <f>SUM(T519:T545)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195" t="s">
        <v>79</v>
      </c>
      <c r="AT518" s="196" t="s">
        <v>71</v>
      </c>
      <c r="AU518" s="196" t="s">
        <v>77</v>
      </c>
      <c r="AY518" s="195" t="s">
        <v>131</v>
      </c>
      <c r="BK518" s="197">
        <f>SUM(BK519:BK545)</f>
        <v>0</v>
      </c>
    </row>
    <row r="519" s="2" customFormat="1" ht="24.15" customHeight="1">
      <c r="A519" s="41"/>
      <c r="B519" s="42"/>
      <c r="C519" s="200" t="s">
        <v>739</v>
      </c>
      <c r="D519" s="200" t="s">
        <v>133</v>
      </c>
      <c r="E519" s="201" t="s">
        <v>740</v>
      </c>
      <c r="F519" s="202" t="s">
        <v>741</v>
      </c>
      <c r="G519" s="203" t="s">
        <v>136</v>
      </c>
      <c r="H519" s="204">
        <v>6.5780000000000003</v>
      </c>
      <c r="I519" s="205"/>
      <c r="J519" s="206">
        <f>ROUND(I519*H519,2)</f>
        <v>0</v>
      </c>
      <c r="K519" s="202" t="s">
        <v>137</v>
      </c>
      <c r="L519" s="47"/>
      <c r="M519" s="207" t="s">
        <v>19</v>
      </c>
      <c r="N519" s="208" t="s">
        <v>43</v>
      </c>
      <c r="O519" s="87"/>
      <c r="P519" s="209">
        <f>O519*H519</f>
        <v>0</v>
      </c>
      <c r="Q519" s="209">
        <v>0</v>
      </c>
      <c r="R519" s="209">
        <f>Q519*H519</f>
        <v>0</v>
      </c>
      <c r="S519" s="209">
        <v>0</v>
      </c>
      <c r="T519" s="210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1" t="s">
        <v>229</v>
      </c>
      <c r="AT519" s="211" t="s">
        <v>133</v>
      </c>
      <c r="AU519" s="211" t="s">
        <v>79</v>
      </c>
      <c r="AY519" s="20" t="s">
        <v>131</v>
      </c>
      <c r="BE519" s="212">
        <f>IF(N519="základní",J519,0)</f>
        <v>0</v>
      </c>
      <c r="BF519" s="212">
        <f>IF(N519="snížená",J519,0)</f>
        <v>0</v>
      </c>
      <c r="BG519" s="212">
        <f>IF(N519="zákl. přenesená",J519,0)</f>
        <v>0</v>
      </c>
      <c r="BH519" s="212">
        <f>IF(N519="sníž. přenesená",J519,0)</f>
        <v>0</v>
      </c>
      <c r="BI519" s="212">
        <f>IF(N519="nulová",J519,0)</f>
        <v>0</v>
      </c>
      <c r="BJ519" s="20" t="s">
        <v>77</v>
      </c>
      <c r="BK519" s="212">
        <f>ROUND(I519*H519,2)</f>
        <v>0</v>
      </c>
      <c r="BL519" s="20" t="s">
        <v>229</v>
      </c>
      <c r="BM519" s="211" t="s">
        <v>742</v>
      </c>
    </row>
    <row r="520" s="2" customFormat="1">
      <c r="A520" s="41"/>
      <c r="B520" s="42"/>
      <c r="C520" s="43"/>
      <c r="D520" s="213" t="s">
        <v>140</v>
      </c>
      <c r="E520" s="43"/>
      <c r="F520" s="214" t="s">
        <v>743</v>
      </c>
      <c r="G520" s="43"/>
      <c r="H520" s="43"/>
      <c r="I520" s="215"/>
      <c r="J520" s="43"/>
      <c r="K520" s="43"/>
      <c r="L520" s="47"/>
      <c r="M520" s="216"/>
      <c r="N520" s="217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0" t="s">
        <v>140</v>
      </c>
      <c r="AU520" s="20" t="s">
        <v>79</v>
      </c>
    </row>
    <row r="521" s="13" customFormat="1">
      <c r="A521" s="13"/>
      <c r="B521" s="218"/>
      <c r="C521" s="219"/>
      <c r="D521" s="220" t="s">
        <v>142</v>
      </c>
      <c r="E521" s="221" t="s">
        <v>19</v>
      </c>
      <c r="F521" s="222" t="s">
        <v>744</v>
      </c>
      <c r="G521" s="219"/>
      <c r="H521" s="221" t="s">
        <v>19</v>
      </c>
      <c r="I521" s="223"/>
      <c r="J521" s="219"/>
      <c r="K521" s="219"/>
      <c r="L521" s="224"/>
      <c r="M521" s="225"/>
      <c r="N521" s="226"/>
      <c r="O521" s="226"/>
      <c r="P521" s="226"/>
      <c r="Q521" s="226"/>
      <c r="R521" s="226"/>
      <c r="S521" s="226"/>
      <c r="T521" s="22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28" t="s">
        <v>142</v>
      </c>
      <c r="AU521" s="228" t="s">
        <v>79</v>
      </c>
      <c r="AV521" s="13" t="s">
        <v>77</v>
      </c>
      <c r="AW521" s="13" t="s">
        <v>33</v>
      </c>
      <c r="AX521" s="13" t="s">
        <v>72</v>
      </c>
      <c r="AY521" s="228" t="s">
        <v>131</v>
      </c>
    </row>
    <row r="522" s="14" customFormat="1">
      <c r="A522" s="14"/>
      <c r="B522" s="229"/>
      <c r="C522" s="230"/>
      <c r="D522" s="220" t="s">
        <v>142</v>
      </c>
      <c r="E522" s="231" t="s">
        <v>19</v>
      </c>
      <c r="F522" s="232" t="s">
        <v>745</v>
      </c>
      <c r="G522" s="230"/>
      <c r="H522" s="233">
        <v>6.141</v>
      </c>
      <c r="I522" s="234"/>
      <c r="J522" s="230"/>
      <c r="K522" s="230"/>
      <c r="L522" s="235"/>
      <c r="M522" s="236"/>
      <c r="N522" s="237"/>
      <c r="O522" s="237"/>
      <c r="P522" s="237"/>
      <c r="Q522" s="237"/>
      <c r="R522" s="237"/>
      <c r="S522" s="237"/>
      <c r="T522" s="238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39" t="s">
        <v>142</v>
      </c>
      <c r="AU522" s="239" t="s">
        <v>79</v>
      </c>
      <c r="AV522" s="14" t="s">
        <v>79</v>
      </c>
      <c r="AW522" s="14" t="s">
        <v>33</v>
      </c>
      <c r="AX522" s="14" t="s">
        <v>72</v>
      </c>
      <c r="AY522" s="239" t="s">
        <v>131</v>
      </c>
    </row>
    <row r="523" s="14" customFormat="1">
      <c r="A523" s="14"/>
      <c r="B523" s="229"/>
      <c r="C523" s="230"/>
      <c r="D523" s="220" t="s">
        <v>142</v>
      </c>
      <c r="E523" s="231" t="s">
        <v>19</v>
      </c>
      <c r="F523" s="232" t="s">
        <v>746</v>
      </c>
      <c r="G523" s="230"/>
      <c r="H523" s="233">
        <v>0.437</v>
      </c>
      <c r="I523" s="234"/>
      <c r="J523" s="230"/>
      <c r="K523" s="230"/>
      <c r="L523" s="235"/>
      <c r="M523" s="236"/>
      <c r="N523" s="237"/>
      <c r="O523" s="237"/>
      <c r="P523" s="237"/>
      <c r="Q523" s="237"/>
      <c r="R523" s="237"/>
      <c r="S523" s="237"/>
      <c r="T523" s="238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39" t="s">
        <v>142</v>
      </c>
      <c r="AU523" s="239" t="s">
        <v>79</v>
      </c>
      <c r="AV523" s="14" t="s">
        <v>79</v>
      </c>
      <c r="AW523" s="14" t="s">
        <v>33</v>
      </c>
      <c r="AX523" s="14" t="s">
        <v>72</v>
      </c>
      <c r="AY523" s="239" t="s">
        <v>131</v>
      </c>
    </row>
    <row r="524" s="15" customFormat="1">
      <c r="A524" s="15"/>
      <c r="B524" s="240"/>
      <c r="C524" s="241"/>
      <c r="D524" s="220" t="s">
        <v>142</v>
      </c>
      <c r="E524" s="242" t="s">
        <v>19</v>
      </c>
      <c r="F524" s="243" t="s">
        <v>155</v>
      </c>
      <c r="G524" s="241"/>
      <c r="H524" s="244">
        <v>6.5780000000000003</v>
      </c>
      <c r="I524" s="245"/>
      <c r="J524" s="241"/>
      <c r="K524" s="241"/>
      <c r="L524" s="246"/>
      <c r="M524" s="247"/>
      <c r="N524" s="248"/>
      <c r="O524" s="248"/>
      <c r="P524" s="248"/>
      <c r="Q524" s="248"/>
      <c r="R524" s="248"/>
      <c r="S524" s="248"/>
      <c r="T524" s="249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50" t="s">
        <v>142</v>
      </c>
      <c r="AU524" s="250" t="s">
        <v>79</v>
      </c>
      <c r="AV524" s="15" t="s">
        <v>138</v>
      </c>
      <c r="AW524" s="15" t="s">
        <v>33</v>
      </c>
      <c r="AX524" s="15" t="s">
        <v>77</v>
      </c>
      <c r="AY524" s="250" t="s">
        <v>131</v>
      </c>
    </row>
    <row r="525" s="2" customFormat="1" ht="16.5" customHeight="1">
      <c r="A525" s="41"/>
      <c r="B525" s="42"/>
      <c r="C525" s="263" t="s">
        <v>747</v>
      </c>
      <c r="D525" s="263" t="s">
        <v>458</v>
      </c>
      <c r="E525" s="264" t="s">
        <v>748</v>
      </c>
      <c r="F525" s="265" t="s">
        <v>749</v>
      </c>
      <c r="G525" s="266" t="s">
        <v>190</v>
      </c>
      <c r="H525" s="267">
        <v>0.002</v>
      </c>
      <c r="I525" s="268"/>
      <c r="J525" s="269">
        <f>ROUND(I525*H525,2)</f>
        <v>0</v>
      </c>
      <c r="K525" s="265" t="s">
        <v>137</v>
      </c>
      <c r="L525" s="270"/>
      <c r="M525" s="271" t="s">
        <v>19</v>
      </c>
      <c r="N525" s="272" t="s">
        <v>43</v>
      </c>
      <c r="O525" s="87"/>
      <c r="P525" s="209">
        <f>O525*H525</f>
        <v>0</v>
      </c>
      <c r="Q525" s="209">
        <v>1</v>
      </c>
      <c r="R525" s="209">
        <f>Q525*H525</f>
        <v>0.002</v>
      </c>
      <c r="S525" s="209">
        <v>0</v>
      </c>
      <c r="T525" s="210">
        <f>S525*H525</f>
        <v>0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211" t="s">
        <v>342</v>
      </c>
      <c r="AT525" s="211" t="s">
        <v>458</v>
      </c>
      <c r="AU525" s="211" t="s">
        <v>79</v>
      </c>
      <c r="AY525" s="20" t="s">
        <v>131</v>
      </c>
      <c r="BE525" s="212">
        <f>IF(N525="základní",J525,0)</f>
        <v>0</v>
      </c>
      <c r="BF525" s="212">
        <f>IF(N525="snížená",J525,0)</f>
        <v>0</v>
      </c>
      <c r="BG525" s="212">
        <f>IF(N525="zákl. přenesená",J525,0)</f>
        <v>0</v>
      </c>
      <c r="BH525" s="212">
        <f>IF(N525="sníž. přenesená",J525,0)</f>
        <v>0</v>
      </c>
      <c r="BI525" s="212">
        <f>IF(N525="nulová",J525,0)</f>
        <v>0</v>
      </c>
      <c r="BJ525" s="20" t="s">
        <v>77</v>
      </c>
      <c r="BK525" s="212">
        <f>ROUND(I525*H525,2)</f>
        <v>0</v>
      </c>
      <c r="BL525" s="20" t="s">
        <v>229</v>
      </c>
      <c r="BM525" s="211" t="s">
        <v>750</v>
      </c>
    </row>
    <row r="526" s="14" customFormat="1">
      <c r="A526" s="14"/>
      <c r="B526" s="229"/>
      <c r="C526" s="230"/>
      <c r="D526" s="220" t="s">
        <v>142</v>
      </c>
      <c r="E526" s="230"/>
      <c r="F526" s="232" t="s">
        <v>751</v>
      </c>
      <c r="G526" s="230"/>
      <c r="H526" s="233">
        <v>0.002</v>
      </c>
      <c r="I526" s="234"/>
      <c r="J526" s="230"/>
      <c r="K526" s="230"/>
      <c r="L526" s="235"/>
      <c r="M526" s="236"/>
      <c r="N526" s="237"/>
      <c r="O526" s="237"/>
      <c r="P526" s="237"/>
      <c r="Q526" s="237"/>
      <c r="R526" s="237"/>
      <c r="S526" s="237"/>
      <c r="T526" s="238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39" t="s">
        <v>142</v>
      </c>
      <c r="AU526" s="239" t="s">
        <v>79</v>
      </c>
      <c r="AV526" s="14" t="s">
        <v>79</v>
      </c>
      <c r="AW526" s="14" t="s">
        <v>4</v>
      </c>
      <c r="AX526" s="14" t="s">
        <v>77</v>
      </c>
      <c r="AY526" s="239" t="s">
        <v>131</v>
      </c>
    </row>
    <row r="527" s="2" customFormat="1" ht="21.75" customHeight="1">
      <c r="A527" s="41"/>
      <c r="B527" s="42"/>
      <c r="C527" s="200" t="s">
        <v>752</v>
      </c>
      <c r="D527" s="200" t="s">
        <v>133</v>
      </c>
      <c r="E527" s="201" t="s">
        <v>753</v>
      </c>
      <c r="F527" s="202" t="s">
        <v>754</v>
      </c>
      <c r="G527" s="203" t="s">
        <v>136</v>
      </c>
      <c r="H527" s="204">
        <v>6.141</v>
      </c>
      <c r="I527" s="205"/>
      <c r="J527" s="206">
        <f>ROUND(I527*H527,2)</f>
        <v>0</v>
      </c>
      <c r="K527" s="202" t="s">
        <v>137</v>
      </c>
      <c r="L527" s="47"/>
      <c r="M527" s="207" t="s">
        <v>19</v>
      </c>
      <c r="N527" s="208" t="s">
        <v>43</v>
      </c>
      <c r="O527" s="87"/>
      <c r="P527" s="209">
        <f>O527*H527</f>
        <v>0</v>
      </c>
      <c r="Q527" s="209">
        <v>0</v>
      </c>
      <c r="R527" s="209">
        <f>Q527*H527</f>
        <v>0</v>
      </c>
      <c r="S527" s="209">
        <v>0</v>
      </c>
      <c r="T527" s="210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1" t="s">
        <v>229</v>
      </c>
      <c r="AT527" s="211" t="s">
        <v>133</v>
      </c>
      <c r="AU527" s="211" t="s">
        <v>79</v>
      </c>
      <c r="AY527" s="20" t="s">
        <v>131</v>
      </c>
      <c r="BE527" s="212">
        <f>IF(N527="základní",J527,0)</f>
        <v>0</v>
      </c>
      <c r="BF527" s="212">
        <f>IF(N527="snížená",J527,0)</f>
        <v>0</v>
      </c>
      <c r="BG527" s="212">
        <f>IF(N527="zákl. přenesená",J527,0)</f>
        <v>0</v>
      </c>
      <c r="BH527" s="212">
        <f>IF(N527="sníž. přenesená",J527,0)</f>
        <v>0</v>
      </c>
      <c r="BI527" s="212">
        <f>IF(N527="nulová",J527,0)</f>
        <v>0</v>
      </c>
      <c r="BJ527" s="20" t="s">
        <v>77</v>
      </c>
      <c r="BK527" s="212">
        <f>ROUND(I527*H527,2)</f>
        <v>0</v>
      </c>
      <c r="BL527" s="20" t="s">
        <v>229</v>
      </c>
      <c r="BM527" s="211" t="s">
        <v>755</v>
      </c>
    </row>
    <row r="528" s="2" customFormat="1">
      <c r="A528" s="41"/>
      <c r="B528" s="42"/>
      <c r="C528" s="43"/>
      <c r="D528" s="213" t="s">
        <v>140</v>
      </c>
      <c r="E528" s="43"/>
      <c r="F528" s="214" t="s">
        <v>756</v>
      </c>
      <c r="G528" s="43"/>
      <c r="H528" s="43"/>
      <c r="I528" s="215"/>
      <c r="J528" s="43"/>
      <c r="K528" s="43"/>
      <c r="L528" s="47"/>
      <c r="M528" s="216"/>
      <c r="N528" s="217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140</v>
      </c>
      <c r="AU528" s="20" t="s">
        <v>79</v>
      </c>
    </row>
    <row r="529" s="13" customFormat="1">
      <c r="A529" s="13"/>
      <c r="B529" s="218"/>
      <c r="C529" s="219"/>
      <c r="D529" s="220" t="s">
        <v>142</v>
      </c>
      <c r="E529" s="221" t="s">
        <v>19</v>
      </c>
      <c r="F529" s="222" t="s">
        <v>744</v>
      </c>
      <c r="G529" s="219"/>
      <c r="H529" s="221" t="s">
        <v>19</v>
      </c>
      <c r="I529" s="223"/>
      <c r="J529" s="219"/>
      <c r="K529" s="219"/>
      <c r="L529" s="224"/>
      <c r="M529" s="225"/>
      <c r="N529" s="226"/>
      <c r="O529" s="226"/>
      <c r="P529" s="226"/>
      <c r="Q529" s="226"/>
      <c r="R529" s="226"/>
      <c r="S529" s="226"/>
      <c r="T529" s="22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28" t="s">
        <v>142</v>
      </c>
      <c r="AU529" s="228" t="s">
        <v>79</v>
      </c>
      <c r="AV529" s="13" t="s">
        <v>77</v>
      </c>
      <c r="AW529" s="13" t="s">
        <v>33</v>
      </c>
      <c r="AX529" s="13" t="s">
        <v>72</v>
      </c>
      <c r="AY529" s="228" t="s">
        <v>131</v>
      </c>
    </row>
    <row r="530" s="14" customFormat="1">
      <c r="A530" s="14"/>
      <c r="B530" s="229"/>
      <c r="C530" s="230"/>
      <c r="D530" s="220" t="s">
        <v>142</v>
      </c>
      <c r="E530" s="231" t="s">
        <v>19</v>
      </c>
      <c r="F530" s="232" t="s">
        <v>745</v>
      </c>
      <c r="G530" s="230"/>
      <c r="H530" s="233">
        <v>6.141</v>
      </c>
      <c r="I530" s="234"/>
      <c r="J530" s="230"/>
      <c r="K530" s="230"/>
      <c r="L530" s="235"/>
      <c r="M530" s="236"/>
      <c r="N530" s="237"/>
      <c r="O530" s="237"/>
      <c r="P530" s="237"/>
      <c r="Q530" s="237"/>
      <c r="R530" s="237"/>
      <c r="S530" s="237"/>
      <c r="T530" s="238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39" t="s">
        <v>142</v>
      </c>
      <c r="AU530" s="239" t="s">
        <v>79</v>
      </c>
      <c r="AV530" s="14" t="s">
        <v>79</v>
      </c>
      <c r="AW530" s="14" t="s">
        <v>33</v>
      </c>
      <c r="AX530" s="14" t="s">
        <v>77</v>
      </c>
      <c r="AY530" s="239" t="s">
        <v>131</v>
      </c>
    </row>
    <row r="531" s="2" customFormat="1" ht="24.15" customHeight="1">
      <c r="A531" s="41"/>
      <c r="B531" s="42"/>
      <c r="C531" s="263" t="s">
        <v>757</v>
      </c>
      <c r="D531" s="263" t="s">
        <v>458</v>
      </c>
      <c r="E531" s="264" t="s">
        <v>758</v>
      </c>
      <c r="F531" s="265" t="s">
        <v>759</v>
      </c>
      <c r="G531" s="266" t="s">
        <v>136</v>
      </c>
      <c r="H531" s="267">
        <v>7.3689999999999998</v>
      </c>
      <c r="I531" s="268"/>
      <c r="J531" s="269">
        <f>ROUND(I531*H531,2)</f>
        <v>0</v>
      </c>
      <c r="K531" s="265" t="s">
        <v>137</v>
      </c>
      <c r="L531" s="270"/>
      <c r="M531" s="271" t="s">
        <v>19</v>
      </c>
      <c r="N531" s="272" t="s">
        <v>43</v>
      </c>
      <c r="O531" s="87"/>
      <c r="P531" s="209">
        <f>O531*H531</f>
        <v>0</v>
      </c>
      <c r="Q531" s="209">
        <v>0.0040000000000000001</v>
      </c>
      <c r="R531" s="209">
        <f>Q531*H531</f>
        <v>0.029475999999999999</v>
      </c>
      <c r="S531" s="209">
        <v>0</v>
      </c>
      <c r="T531" s="210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1" t="s">
        <v>342</v>
      </c>
      <c r="AT531" s="211" t="s">
        <v>458</v>
      </c>
      <c r="AU531" s="211" t="s">
        <v>79</v>
      </c>
      <c r="AY531" s="20" t="s">
        <v>131</v>
      </c>
      <c r="BE531" s="212">
        <f>IF(N531="základní",J531,0)</f>
        <v>0</v>
      </c>
      <c r="BF531" s="212">
        <f>IF(N531="snížená",J531,0)</f>
        <v>0</v>
      </c>
      <c r="BG531" s="212">
        <f>IF(N531="zákl. přenesená",J531,0)</f>
        <v>0</v>
      </c>
      <c r="BH531" s="212">
        <f>IF(N531="sníž. přenesená",J531,0)</f>
        <v>0</v>
      </c>
      <c r="BI531" s="212">
        <f>IF(N531="nulová",J531,0)</f>
        <v>0</v>
      </c>
      <c r="BJ531" s="20" t="s">
        <v>77</v>
      </c>
      <c r="BK531" s="212">
        <f>ROUND(I531*H531,2)</f>
        <v>0</v>
      </c>
      <c r="BL531" s="20" t="s">
        <v>229</v>
      </c>
      <c r="BM531" s="211" t="s">
        <v>760</v>
      </c>
    </row>
    <row r="532" s="14" customFormat="1">
      <c r="A532" s="14"/>
      <c r="B532" s="229"/>
      <c r="C532" s="230"/>
      <c r="D532" s="220" t="s">
        <v>142</v>
      </c>
      <c r="E532" s="230"/>
      <c r="F532" s="232" t="s">
        <v>761</v>
      </c>
      <c r="G532" s="230"/>
      <c r="H532" s="233">
        <v>7.3689999999999998</v>
      </c>
      <c r="I532" s="234"/>
      <c r="J532" s="230"/>
      <c r="K532" s="230"/>
      <c r="L532" s="235"/>
      <c r="M532" s="236"/>
      <c r="N532" s="237"/>
      <c r="O532" s="237"/>
      <c r="P532" s="237"/>
      <c r="Q532" s="237"/>
      <c r="R532" s="237"/>
      <c r="S532" s="237"/>
      <c r="T532" s="238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39" t="s">
        <v>142</v>
      </c>
      <c r="AU532" s="239" t="s">
        <v>79</v>
      </c>
      <c r="AV532" s="14" t="s">
        <v>79</v>
      </c>
      <c r="AW532" s="14" t="s">
        <v>4</v>
      </c>
      <c r="AX532" s="14" t="s">
        <v>77</v>
      </c>
      <c r="AY532" s="239" t="s">
        <v>131</v>
      </c>
    </row>
    <row r="533" s="2" customFormat="1" ht="16.5" customHeight="1">
      <c r="A533" s="41"/>
      <c r="B533" s="42"/>
      <c r="C533" s="200" t="s">
        <v>762</v>
      </c>
      <c r="D533" s="200" t="s">
        <v>133</v>
      </c>
      <c r="E533" s="201" t="s">
        <v>763</v>
      </c>
      <c r="F533" s="202" t="s">
        <v>764</v>
      </c>
      <c r="G533" s="203" t="s">
        <v>136</v>
      </c>
      <c r="H533" s="204">
        <v>12.718999999999999</v>
      </c>
      <c r="I533" s="205"/>
      <c r="J533" s="206">
        <f>ROUND(I533*H533,2)</f>
        <v>0</v>
      </c>
      <c r="K533" s="202" t="s">
        <v>137</v>
      </c>
      <c r="L533" s="47"/>
      <c r="M533" s="207" t="s">
        <v>19</v>
      </c>
      <c r="N533" s="208" t="s">
        <v>43</v>
      </c>
      <c r="O533" s="87"/>
      <c r="P533" s="209">
        <f>O533*H533</f>
        <v>0</v>
      </c>
      <c r="Q533" s="209">
        <v>0.00088000000000000003</v>
      </c>
      <c r="R533" s="209">
        <f>Q533*H533</f>
        <v>0.01119272</v>
      </c>
      <c r="S533" s="209">
        <v>0</v>
      </c>
      <c r="T533" s="210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11" t="s">
        <v>229</v>
      </c>
      <c r="AT533" s="211" t="s">
        <v>133</v>
      </c>
      <c r="AU533" s="211" t="s">
        <v>79</v>
      </c>
      <c r="AY533" s="20" t="s">
        <v>131</v>
      </c>
      <c r="BE533" s="212">
        <f>IF(N533="základní",J533,0)</f>
        <v>0</v>
      </c>
      <c r="BF533" s="212">
        <f>IF(N533="snížená",J533,0)</f>
        <v>0</v>
      </c>
      <c r="BG533" s="212">
        <f>IF(N533="zákl. přenesená",J533,0)</f>
        <v>0</v>
      </c>
      <c r="BH533" s="212">
        <f>IF(N533="sníž. přenesená",J533,0)</f>
        <v>0</v>
      </c>
      <c r="BI533" s="212">
        <f>IF(N533="nulová",J533,0)</f>
        <v>0</v>
      </c>
      <c r="BJ533" s="20" t="s">
        <v>77</v>
      </c>
      <c r="BK533" s="212">
        <f>ROUND(I533*H533,2)</f>
        <v>0</v>
      </c>
      <c r="BL533" s="20" t="s">
        <v>229</v>
      </c>
      <c r="BM533" s="211" t="s">
        <v>765</v>
      </c>
    </row>
    <row r="534" s="2" customFormat="1">
      <c r="A534" s="41"/>
      <c r="B534" s="42"/>
      <c r="C534" s="43"/>
      <c r="D534" s="213" t="s">
        <v>140</v>
      </c>
      <c r="E534" s="43"/>
      <c r="F534" s="214" t="s">
        <v>766</v>
      </c>
      <c r="G534" s="43"/>
      <c r="H534" s="43"/>
      <c r="I534" s="215"/>
      <c r="J534" s="43"/>
      <c r="K534" s="43"/>
      <c r="L534" s="47"/>
      <c r="M534" s="216"/>
      <c r="N534" s="217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140</v>
      </c>
      <c r="AU534" s="20" t="s">
        <v>79</v>
      </c>
    </row>
    <row r="535" s="13" customFormat="1">
      <c r="A535" s="13"/>
      <c r="B535" s="218"/>
      <c r="C535" s="219"/>
      <c r="D535" s="220" t="s">
        <v>142</v>
      </c>
      <c r="E535" s="221" t="s">
        <v>19</v>
      </c>
      <c r="F535" s="222" t="s">
        <v>767</v>
      </c>
      <c r="G535" s="219"/>
      <c r="H535" s="221" t="s">
        <v>19</v>
      </c>
      <c r="I535" s="223"/>
      <c r="J535" s="219"/>
      <c r="K535" s="219"/>
      <c r="L535" s="224"/>
      <c r="M535" s="225"/>
      <c r="N535" s="226"/>
      <c r="O535" s="226"/>
      <c r="P535" s="226"/>
      <c r="Q535" s="226"/>
      <c r="R535" s="226"/>
      <c r="S535" s="226"/>
      <c r="T535" s="227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28" t="s">
        <v>142</v>
      </c>
      <c r="AU535" s="228" t="s">
        <v>79</v>
      </c>
      <c r="AV535" s="13" t="s">
        <v>77</v>
      </c>
      <c r="AW535" s="13" t="s">
        <v>33</v>
      </c>
      <c r="AX535" s="13" t="s">
        <v>72</v>
      </c>
      <c r="AY535" s="228" t="s">
        <v>131</v>
      </c>
    </row>
    <row r="536" s="14" customFormat="1">
      <c r="A536" s="14"/>
      <c r="B536" s="229"/>
      <c r="C536" s="230"/>
      <c r="D536" s="220" t="s">
        <v>142</v>
      </c>
      <c r="E536" s="231" t="s">
        <v>19</v>
      </c>
      <c r="F536" s="232" t="s">
        <v>768</v>
      </c>
      <c r="G536" s="230"/>
      <c r="H536" s="233">
        <v>6.5780000000000003</v>
      </c>
      <c r="I536" s="234"/>
      <c r="J536" s="230"/>
      <c r="K536" s="230"/>
      <c r="L536" s="235"/>
      <c r="M536" s="236"/>
      <c r="N536" s="237"/>
      <c r="O536" s="237"/>
      <c r="P536" s="237"/>
      <c r="Q536" s="237"/>
      <c r="R536" s="237"/>
      <c r="S536" s="237"/>
      <c r="T536" s="238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39" t="s">
        <v>142</v>
      </c>
      <c r="AU536" s="239" t="s">
        <v>79</v>
      </c>
      <c r="AV536" s="14" t="s">
        <v>79</v>
      </c>
      <c r="AW536" s="14" t="s">
        <v>33</v>
      </c>
      <c r="AX536" s="14" t="s">
        <v>72</v>
      </c>
      <c r="AY536" s="239" t="s">
        <v>131</v>
      </c>
    </row>
    <row r="537" s="13" customFormat="1">
      <c r="A537" s="13"/>
      <c r="B537" s="218"/>
      <c r="C537" s="219"/>
      <c r="D537" s="220" t="s">
        <v>142</v>
      </c>
      <c r="E537" s="221" t="s">
        <v>19</v>
      </c>
      <c r="F537" s="222" t="s">
        <v>769</v>
      </c>
      <c r="G537" s="219"/>
      <c r="H537" s="221" t="s">
        <v>19</v>
      </c>
      <c r="I537" s="223"/>
      <c r="J537" s="219"/>
      <c r="K537" s="219"/>
      <c r="L537" s="224"/>
      <c r="M537" s="225"/>
      <c r="N537" s="226"/>
      <c r="O537" s="226"/>
      <c r="P537" s="226"/>
      <c r="Q537" s="226"/>
      <c r="R537" s="226"/>
      <c r="S537" s="226"/>
      <c r="T537" s="22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28" t="s">
        <v>142</v>
      </c>
      <c r="AU537" s="228" t="s">
        <v>79</v>
      </c>
      <c r="AV537" s="13" t="s">
        <v>77</v>
      </c>
      <c r="AW537" s="13" t="s">
        <v>33</v>
      </c>
      <c r="AX537" s="13" t="s">
        <v>72</v>
      </c>
      <c r="AY537" s="228" t="s">
        <v>131</v>
      </c>
    </row>
    <row r="538" s="14" customFormat="1">
      <c r="A538" s="14"/>
      <c r="B538" s="229"/>
      <c r="C538" s="230"/>
      <c r="D538" s="220" t="s">
        <v>142</v>
      </c>
      <c r="E538" s="231" t="s">
        <v>19</v>
      </c>
      <c r="F538" s="232" t="s">
        <v>770</v>
      </c>
      <c r="G538" s="230"/>
      <c r="H538" s="233">
        <v>6.141</v>
      </c>
      <c r="I538" s="234"/>
      <c r="J538" s="230"/>
      <c r="K538" s="230"/>
      <c r="L538" s="235"/>
      <c r="M538" s="236"/>
      <c r="N538" s="237"/>
      <c r="O538" s="237"/>
      <c r="P538" s="237"/>
      <c r="Q538" s="237"/>
      <c r="R538" s="237"/>
      <c r="S538" s="237"/>
      <c r="T538" s="238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39" t="s">
        <v>142</v>
      </c>
      <c r="AU538" s="239" t="s">
        <v>79</v>
      </c>
      <c r="AV538" s="14" t="s">
        <v>79</v>
      </c>
      <c r="AW538" s="14" t="s">
        <v>33</v>
      </c>
      <c r="AX538" s="14" t="s">
        <v>72</v>
      </c>
      <c r="AY538" s="239" t="s">
        <v>131</v>
      </c>
    </row>
    <row r="539" s="15" customFormat="1">
      <c r="A539" s="15"/>
      <c r="B539" s="240"/>
      <c r="C539" s="241"/>
      <c r="D539" s="220" t="s">
        <v>142</v>
      </c>
      <c r="E539" s="242" t="s">
        <v>19</v>
      </c>
      <c r="F539" s="243" t="s">
        <v>155</v>
      </c>
      <c r="G539" s="241"/>
      <c r="H539" s="244">
        <v>12.719000000000001</v>
      </c>
      <c r="I539" s="245"/>
      <c r="J539" s="241"/>
      <c r="K539" s="241"/>
      <c r="L539" s="246"/>
      <c r="M539" s="247"/>
      <c r="N539" s="248"/>
      <c r="O539" s="248"/>
      <c r="P539" s="248"/>
      <c r="Q539" s="248"/>
      <c r="R539" s="248"/>
      <c r="S539" s="248"/>
      <c r="T539" s="249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50" t="s">
        <v>142</v>
      </c>
      <c r="AU539" s="250" t="s">
        <v>79</v>
      </c>
      <c r="AV539" s="15" t="s">
        <v>138</v>
      </c>
      <c r="AW539" s="15" t="s">
        <v>33</v>
      </c>
      <c r="AX539" s="15" t="s">
        <v>77</v>
      </c>
      <c r="AY539" s="250" t="s">
        <v>131</v>
      </c>
    </row>
    <row r="540" s="2" customFormat="1" ht="24.15" customHeight="1">
      <c r="A540" s="41"/>
      <c r="B540" s="42"/>
      <c r="C540" s="263" t="s">
        <v>771</v>
      </c>
      <c r="D540" s="263" t="s">
        <v>458</v>
      </c>
      <c r="E540" s="264" t="s">
        <v>772</v>
      </c>
      <c r="F540" s="265" t="s">
        <v>773</v>
      </c>
      <c r="G540" s="266" t="s">
        <v>136</v>
      </c>
      <c r="H540" s="267">
        <v>7.8940000000000001</v>
      </c>
      <c r="I540" s="268"/>
      <c r="J540" s="269">
        <f>ROUND(I540*H540,2)</f>
        <v>0</v>
      </c>
      <c r="K540" s="265" t="s">
        <v>137</v>
      </c>
      <c r="L540" s="270"/>
      <c r="M540" s="271" t="s">
        <v>19</v>
      </c>
      <c r="N540" s="272" t="s">
        <v>43</v>
      </c>
      <c r="O540" s="87"/>
      <c r="P540" s="209">
        <f>O540*H540</f>
        <v>0</v>
      </c>
      <c r="Q540" s="209">
        <v>0.0047000000000000002</v>
      </c>
      <c r="R540" s="209">
        <f>Q540*H540</f>
        <v>0.037101800000000004</v>
      </c>
      <c r="S540" s="209">
        <v>0</v>
      </c>
      <c r="T540" s="210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11" t="s">
        <v>342</v>
      </c>
      <c r="AT540" s="211" t="s">
        <v>458</v>
      </c>
      <c r="AU540" s="211" t="s">
        <v>79</v>
      </c>
      <c r="AY540" s="20" t="s">
        <v>131</v>
      </c>
      <c r="BE540" s="212">
        <f>IF(N540="základní",J540,0)</f>
        <v>0</v>
      </c>
      <c r="BF540" s="212">
        <f>IF(N540="snížená",J540,0)</f>
        <v>0</v>
      </c>
      <c r="BG540" s="212">
        <f>IF(N540="zákl. přenesená",J540,0)</f>
        <v>0</v>
      </c>
      <c r="BH540" s="212">
        <f>IF(N540="sníž. přenesená",J540,0)</f>
        <v>0</v>
      </c>
      <c r="BI540" s="212">
        <f>IF(N540="nulová",J540,0)</f>
        <v>0</v>
      </c>
      <c r="BJ540" s="20" t="s">
        <v>77</v>
      </c>
      <c r="BK540" s="212">
        <f>ROUND(I540*H540,2)</f>
        <v>0</v>
      </c>
      <c r="BL540" s="20" t="s">
        <v>229</v>
      </c>
      <c r="BM540" s="211" t="s">
        <v>774</v>
      </c>
    </row>
    <row r="541" s="14" customFormat="1">
      <c r="A541" s="14"/>
      <c r="B541" s="229"/>
      <c r="C541" s="230"/>
      <c r="D541" s="220" t="s">
        <v>142</v>
      </c>
      <c r="E541" s="230"/>
      <c r="F541" s="232" t="s">
        <v>775</v>
      </c>
      <c r="G541" s="230"/>
      <c r="H541" s="233">
        <v>7.8940000000000001</v>
      </c>
      <c r="I541" s="234"/>
      <c r="J541" s="230"/>
      <c r="K541" s="230"/>
      <c r="L541" s="235"/>
      <c r="M541" s="236"/>
      <c r="N541" s="237"/>
      <c r="O541" s="237"/>
      <c r="P541" s="237"/>
      <c r="Q541" s="237"/>
      <c r="R541" s="237"/>
      <c r="S541" s="237"/>
      <c r="T541" s="238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39" t="s">
        <v>142</v>
      </c>
      <c r="AU541" s="239" t="s">
        <v>79</v>
      </c>
      <c r="AV541" s="14" t="s">
        <v>79</v>
      </c>
      <c r="AW541" s="14" t="s">
        <v>4</v>
      </c>
      <c r="AX541" s="14" t="s">
        <v>77</v>
      </c>
      <c r="AY541" s="239" t="s">
        <v>131</v>
      </c>
    </row>
    <row r="542" s="2" customFormat="1" ht="24.15" customHeight="1">
      <c r="A542" s="41"/>
      <c r="B542" s="42"/>
      <c r="C542" s="263" t="s">
        <v>776</v>
      </c>
      <c r="D542" s="263" t="s">
        <v>458</v>
      </c>
      <c r="E542" s="264" t="s">
        <v>777</v>
      </c>
      <c r="F542" s="265" t="s">
        <v>778</v>
      </c>
      <c r="G542" s="266" t="s">
        <v>136</v>
      </c>
      <c r="H542" s="267">
        <v>7.3689999999999998</v>
      </c>
      <c r="I542" s="268"/>
      <c r="J542" s="269">
        <f>ROUND(I542*H542,2)</f>
        <v>0</v>
      </c>
      <c r="K542" s="265" t="s">
        <v>19</v>
      </c>
      <c r="L542" s="270"/>
      <c r="M542" s="271" t="s">
        <v>19</v>
      </c>
      <c r="N542" s="272" t="s">
        <v>43</v>
      </c>
      <c r="O542" s="87"/>
      <c r="P542" s="209">
        <f>O542*H542</f>
        <v>0</v>
      </c>
      <c r="Q542" s="209">
        <v>0.0055300000000000002</v>
      </c>
      <c r="R542" s="209">
        <f>Q542*H542</f>
        <v>0.04075057</v>
      </c>
      <c r="S542" s="209">
        <v>0</v>
      </c>
      <c r="T542" s="210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1" t="s">
        <v>342</v>
      </c>
      <c r="AT542" s="211" t="s">
        <v>458</v>
      </c>
      <c r="AU542" s="211" t="s">
        <v>79</v>
      </c>
      <c r="AY542" s="20" t="s">
        <v>131</v>
      </c>
      <c r="BE542" s="212">
        <f>IF(N542="základní",J542,0)</f>
        <v>0</v>
      </c>
      <c r="BF542" s="212">
        <f>IF(N542="snížená",J542,0)</f>
        <v>0</v>
      </c>
      <c r="BG542" s="212">
        <f>IF(N542="zákl. přenesená",J542,0)</f>
        <v>0</v>
      </c>
      <c r="BH542" s="212">
        <f>IF(N542="sníž. přenesená",J542,0)</f>
        <v>0</v>
      </c>
      <c r="BI542" s="212">
        <f>IF(N542="nulová",J542,0)</f>
        <v>0</v>
      </c>
      <c r="BJ542" s="20" t="s">
        <v>77</v>
      </c>
      <c r="BK542" s="212">
        <f>ROUND(I542*H542,2)</f>
        <v>0</v>
      </c>
      <c r="BL542" s="20" t="s">
        <v>229</v>
      </c>
      <c r="BM542" s="211" t="s">
        <v>779</v>
      </c>
    </row>
    <row r="543" s="14" customFormat="1">
      <c r="A543" s="14"/>
      <c r="B543" s="229"/>
      <c r="C543" s="230"/>
      <c r="D543" s="220" t="s">
        <v>142</v>
      </c>
      <c r="E543" s="230"/>
      <c r="F543" s="232" t="s">
        <v>761</v>
      </c>
      <c r="G543" s="230"/>
      <c r="H543" s="233">
        <v>7.3689999999999998</v>
      </c>
      <c r="I543" s="234"/>
      <c r="J543" s="230"/>
      <c r="K543" s="230"/>
      <c r="L543" s="235"/>
      <c r="M543" s="236"/>
      <c r="N543" s="237"/>
      <c r="O543" s="237"/>
      <c r="P543" s="237"/>
      <c r="Q543" s="237"/>
      <c r="R543" s="237"/>
      <c r="S543" s="237"/>
      <c r="T543" s="238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39" t="s">
        <v>142</v>
      </c>
      <c r="AU543" s="239" t="s">
        <v>79</v>
      </c>
      <c r="AV543" s="14" t="s">
        <v>79</v>
      </c>
      <c r="AW543" s="14" t="s">
        <v>4</v>
      </c>
      <c r="AX543" s="14" t="s">
        <v>77</v>
      </c>
      <c r="AY543" s="239" t="s">
        <v>131</v>
      </c>
    </row>
    <row r="544" s="2" customFormat="1" ht="24.15" customHeight="1">
      <c r="A544" s="41"/>
      <c r="B544" s="42"/>
      <c r="C544" s="200" t="s">
        <v>780</v>
      </c>
      <c r="D544" s="200" t="s">
        <v>133</v>
      </c>
      <c r="E544" s="201" t="s">
        <v>781</v>
      </c>
      <c r="F544" s="202" t="s">
        <v>782</v>
      </c>
      <c r="G544" s="203" t="s">
        <v>734</v>
      </c>
      <c r="H544" s="273"/>
      <c r="I544" s="205"/>
      <c r="J544" s="206">
        <f>ROUND(I544*H544,2)</f>
        <v>0</v>
      </c>
      <c r="K544" s="202" t="s">
        <v>137</v>
      </c>
      <c r="L544" s="47"/>
      <c r="M544" s="207" t="s">
        <v>19</v>
      </c>
      <c r="N544" s="208" t="s">
        <v>43</v>
      </c>
      <c r="O544" s="87"/>
      <c r="P544" s="209">
        <f>O544*H544</f>
        <v>0</v>
      </c>
      <c r="Q544" s="209">
        <v>0</v>
      </c>
      <c r="R544" s="209">
        <f>Q544*H544</f>
        <v>0</v>
      </c>
      <c r="S544" s="209">
        <v>0</v>
      </c>
      <c r="T544" s="210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1" t="s">
        <v>229</v>
      </c>
      <c r="AT544" s="211" t="s">
        <v>133</v>
      </c>
      <c r="AU544" s="211" t="s">
        <v>79</v>
      </c>
      <c r="AY544" s="20" t="s">
        <v>131</v>
      </c>
      <c r="BE544" s="212">
        <f>IF(N544="základní",J544,0)</f>
        <v>0</v>
      </c>
      <c r="BF544" s="212">
        <f>IF(N544="snížená",J544,0)</f>
        <v>0</v>
      </c>
      <c r="BG544" s="212">
        <f>IF(N544="zákl. přenesená",J544,0)</f>
        <v>0</v>
      </c>
      <c r="BH544" s="212">
        <f>IF(N544="sníž. přenesená",J544,0)</f>
        <v>0</v>
      </c>
      <c r="BI544" s="212">
        <f>IF(N544="nulová",J544,0)</f>
        <v>0</v>
      </c>
      <c r="BJ544" s="20" t="s">
        <v>77</v>
      </c>
      <c r="BK544" s="212">
        <f>ROUND(I544*H544,2)</f>
        <v>0</v>
      </c>
      <c r="BL544" s="20" t="s">
        <v>229</v>
      </c>
      <c r="BM544" s="211" t="s">
        <v>783</v>
      </c>
    </row>
    <row r="545" s="2" customFormat="1">
      <c r="A545" s="41"/>
      <c r="B545" s="42"/>
      <c r="C545" s="43"/>
      <c r="D545" s="213" t="s">
        <v>140</v>
      </c>
      <c r="E545" s="43"/>
      <c r="F545" s="214" t="s">
        <v>784</v>
      </c>
      <c r="G545" s="43"/>
      <c r="H545" s="43"/>
      <c r="I545" s="215"/>
      <c r="J545" s="43"/>
      <c r="K545" s="43"/>
      <c r="L545" s="47"/>
      <c r="M545" s="216"/>
      <c r="N545" s="217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140</v>
      </c>
      <c r="AU545" s="20" t="s">
        <v>79</v>
      </c>
    </row>
    <row r="546" s="12" customFormat="1" ht="22.8" customHeight="1">
      <c r="A546" s="12"/>
      <c r="B546" s="184"/>
      <c r="C546" s="185"/>
      <c r="D546" s="186" t="s">
        <v>71</v>
      </c>
      <c r="E546" s="198" t="s">
        <v>785</v>
      </c>
      <c r="F546" s="198" t="s">
        <v>786</v>
      </c>
      <c r="G546" s="185"/>
      <c r="H546" s="185"/>
      <c r="I546" s="188"/>
      <c r="J546" s="199">
        <f>BK546</f>
        <v>0</v>
      </c>
      <c r="K546" s="185"/>
      <c r="L546" s="190"/>
      <c r="M546" s="191"/>
      <c r="N546" s="192"/>
      <c r="O546" s="192"/>
      <c r="P546" s="193">
        <f>SUM(P547:P555)</f>
        <v>0</v>
      </c>
      <c r="Q546" s="192"/>
      <c r="R546" s="193">
        <f>SUM(R547:R555)</f>
        <v>0.030343560000000002</v>
      </c>
      <c r="S546" s="192"/>
      <c r="T546" s="194">
        <f>SUM(T547:T555)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195" t="s">
        <v>79</v>
      </c>
      <c r="AT546" s="196" t="s">
        <v>71</v>
      </c>
      <c r="AU546" s="196" t="s">
        <v>77</v>
      </c>
      <c r="AY546" s="195" t="s">
        <v>131</v>
      </c>
      <c r="BK546" s="197">
        <f>SUM(BK547:BK555)</f>
        <v>0</v>
      </c>
    </row>
    <row r="547" s="2" customFormat="1" ht="16.5" customHeight="1">
      <c r="A547" s="41"/>
      <c r="B547" s="42"/>
      <c r="C547" s="200" t="s">
        <v>787</v>
      </c>
      <c r="D547" s="200" t="s">
        <v>133</v>
      </c>
      <c r="E547" s="201" t="s">
        <v>788</v>
      </c>
      <c r="F547" s="202" t="s">
        <v>789</v>
      </c>
      <c r="G547" s="203" t="s">
        <v>136</v>
      </c>
      <c r="H547" s="204">
        <v>6.141</v>
      </c>
      <c r="I547" s="205"/>
      <c r="J547" s="206">
        <f>ROUND(I547*H547,2)</f>
        <v>0</v>
      </c>
      <c r="K547" s="202" t="s">
        <v>137</v>
      </c>
      <c r="L547" s="47"/>
      <c r="M547" s="207" t="s">
        <v>19</v>
      </c>
      <c r="N547" s="208" t="s">
        <v>43</v>
      </c>
      <c r="O547" s="87"/>
      <c r="P547" s="209">
        <f>O547*H547</f>
        <v>0</v>
      </c>
      <c r="Q547" s="209">
        <v>0.00116</v>
      </c>
      <c r="R547" s="209">
        <f>Q547*H547</f>
        <v>0.0071235600000000001</v>
      </c>
      <c r="S547" s="209">
        <v>0</v>
      </c>
      <c r="T547" s="210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11" t="s">
        <v>229</v>
      </c>
      <c r="AT547" s="211" t="s">
        <v>133</v>
      </c>
      <c r="AU547" s="211" t="s">
        <v>79</v>
      </c>
      <c r="AY547" s="20" t="s">
        <v>131</v>
      </c>
      <c r="BE547" s="212">
        <f>IF(N547="základní",J547,0)</f>
        <v>0</v>
      </c>
      <c r="BF547" s="212">
        <f>IF(N547="snížená",J547,0)</f>
        <v>0</v>
      </c>
      <c r="BG547" s="212">
        <f>IF(N547="zákl. přenesená",J547,0)</f>
        <v>0</v>
      </c>
      <c r="BH547" s="212">
        <f>IF(N547="sníž. přenesená",J547,0)</f>
        <v>0</v>
      </c>
      <c r="BI547" s="212">
        <f>IF(N547="nulová",J547,0)</f>
        <v>0</v>
      </c>
      <c r="BJ547" s="20" t="s">
        <v>77</v>
      </c>
      <c r="BK547" s="212">
        <f>ROUND(I547*H547,2)</f>
        <v>0</v>
      </c>
      <c r="BL547" s="20" t="s">
        <v>229</v>
      </c>
      <c r="BM547" s="211" t="s">
        <v>790</v>
      </c>
    </row>
    <row r="548" s="2" customFormat="1">
      <c r="A548" s="41"/>
      <c r="B548" s="42"/>
      <c r="C548" s="43"/>
      <c r="D548" s="213" t="s">
        <v>140</v>
      </c>
      <c r="E548" s="43"/>
      <c r="F548" s="214" t="s">
        <v>791</v>
      </c>
      <c r="G548" s="43"/>
      <c r="H548" s="43"/>
      <c r="I548" s="215"/>
      <c r="J548" s="43"/>
      <c r="K548" s="43"/>
      <c r="L548" s="47"/>
      <c r="M548" s="216"/>
      <c r="N548" s="217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140</v>
      </c>
      <c r="AU548" s="20" t="s">
        <v>79</v>
      </c>
    </row>
    <row r="549" s="13" customFormat="1">
      <c r="A549" s="13"/>
      <c r="B549" s="218"/>
      <c r="C549" s="219"/>
      <c r="D549" s="220" t="s">
        <v>142</v>
      </c>
      <c r="E549" s="221" t="s">
        <v>19</v>
      </c>
      <c r="F549" s="222" t="s">
        <v>744</v>
      </c>
      <c r="G549" s="219"/>
      <c r="H549" s="221" t="s">
        <v>19</v>
      </c>
      <c r="I549" s="223"/>
      <c r="J549" s="219"/>
      <c r="K549" s="219"/>
      <c r="L549" s="224"/>
      <c r="M549" s="225"/>
      <c r="N549" s="226"/>
      <c r="O549" s="226"/>
      <c r="P549" s="226"/>
      <c r="Q549" s="226"/>
      <c r="R549" s="226"/>
      <c r="S549" s="226"/>
      <c r="T549" s="227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28" t="s">
        <v>142</v>
      </c>
      <c r="AU549" s="228" t="s">
        <v>79</v>
      </c>
      <c r="AV549" s="13" t="s">
        <v>77</v>
      </c>
      <c r="AW549" s="13" t="s">
        <v>33</v>
      </c>
      <c r="AX549" s="13" t="s">
        <v>72</v>
      </c>
      <c r="AY549" s="228" t="s">
        <v>131</v>
      </c>
    </row>
    <row r="550" s="14" customFormat="1">
      <c r="A550" s="14"/>
      <c r="B550" s="229"/>
      <c r="C550" s="230"/>
      <c r="D550" s="220" t="s">
        <v>142</v>
      </c>
      <c r="E550" s="231" t="s">
        <v>19</v>
      </c>
      <c r="F550" s="232" t="s">
        <v>745</v>
      </c>
      <c r="G550" s="230"/>
      <c r="H550" s="233">
        <v>6.141</v>
      </c>
      <c r="I550" s="234"/>
      <c r="J550" s="230"/>
      <c r="K550" s="230"/>
      <c r="L550" s="235"/>
      <c r="M550" s="236"/>
      <c r="N550" s="237"/>
      <c r="O550" s="237"/>
      <c r="P550" s="237"/>
      <c r="Q550" s="237"/>
      <c r="R550" s="237"/>
      <c r="S550" s="237"/>
      <c r="T550" s="238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39" t="s">
        <v>142</v>
      </c>
      <c r="AU550" s="239" t="s">
        <v>79</v>
      </c>
      <c r="AV550" s="14" t="s">
        <v>79</v>
      </c>
      <c r="AW550" s="14" t="s">
        <v>33</v>
      </c>
      <c r="AX550" s="14" t="s">
        <v>77</v>
      </c>
      <c r="AY550" s="239" t="s">
        <v>131</v>
      </c>
    </row>
    <row r="551" s="2" customFormat="1" ht="16.5" customHeight="1">
      <c r="A551" s="41"/>
      <c r="B551" s="42"/>
      <c r="C551" s="263" t="s">
        <v>792</v>
      </c>
      <c r="D551" s="263" t="s">
        <v>458</v>
      </c>
      <c r="E551" s="264" t="s">
        <v>793</v>
      </c>
      <c r="F551" s="265" t="s">
        <v>794</v>
      </c>
      <c r="G551" s="266" t="s">
        <v>147</v>
      </c>
      <c r="H551" s="267">
        <v>0.77400000000000002</v>
      </c>
      <c r="I551" s="268"/>
      <c r="J551" s="269">
        <f>ROUND(I551*H551,2)</f>
        <v>0</v>
      </c>
      <c r="K551" s="265" t="s">
        <v>137</v>
      </c>
      <c r="L551" s="270"/>
      <c r="M551" s="271" t="s">
        <v>19</v>
      </c>
      <c r="N551" s="272" t="s">
        <v>43</v>
      </c>
      <c r="O551" s="87"/>
      <c r="P551" s="209">
        <f>O551*H551</f>
        <v>0</v>
      </c>
      <c r="Q551" s="209">
        <v>0.029999999999999999</v>
      </c>
      <c r="R551" s="209">
        <f>Q551*H551</f>
        <v>0.023220000000000001</v>
      </c>
      <c r="S551" s="209">
        <v>0</v>
      </c>
      <c r="T551" s="210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11" t="s">
        <v>342</v>
      </c>
      <c r="AT551" s="211" t="s">
        <v>458</v>
      </c>
      <c r="AU551" s="211" t="s">
        <v>79</v>
      </c>
      <c r="AY551" s="20" t="s">
        <v>131</v>
      </c>
      <c r="BE551" s="212">
        <f>IF(N551="základní",J551,0)</f>
        <v>0</v>
      </c>
      <c r="BF551" s="212">
        <f>IF(N551="snížená",J551,0)</f>
        <v>0</v>
      </c>
      <c r="BG551" s="212">
        <f>IF(N551="zákl. přenesená",J551,0)</f>
        <v>0</v>
      </c>
      <c r="BH551" s="212">
        <f>IF(N551="sníž. přenesená",J551,0)</f>
        <v>0</v>
      </c>
      <c r="BI551" s="212">
        <f>IF(N551="nulová",J551,0)</f>
        <v>0</v>
      </c>
      <c r="BJ551" s="20" t="s">
        <v>77</v>
      </c>
      <c r="BK551" s="212">
        <f>ROUND(I551*H551,2)</f>
        <v>0</v>
      </c>
      <c r="BL551" s="20" t="s">
        <v>229</v>
      </c>
      <c r="BM551" s="211" t="s">
        <v>795</v>
      </c>
    </row>
    <row r="552" s="14" customFormat="1">
      <c r="A552" s="14"/>
      <c r="B552" s="229"/>
      <c r="C552" s="230"/>
      <c r="D552" s="220" t="s">
        <v>142</v>
      </c>
      <c r="E552" s="231" t="s">
        <v>19</v>
      </c>
      <c r="F552" s="232" t="s">
        <v>796</v>
      </c>
      <c r="G552" s="230"/>
      <c r="H552" s="233">
        <v>0.73699999999999999</v>
      </c>
      <c r="I552" s="234"/>
      <c r="J552" s="230"/>
      <c r="K552" s="230"/>
      <c r="L552" s="235"/>
      <c r="M552" s="236"/>
      <c r="N552" s="237"/>
      <c r="O552" s="237"/>
      <c r="P552" s="237"/>
      <c r="Q552" s="237"/>
      <c r="R552" s="237"/>
      <c r="S552" s="237"/>
      <c r="T552" s="238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39" t="s">
        <v>142</v>
      </c>
      <c r="AU552" s="239" t="s">
        <v>79</v>
      </c>
      <c r="AV552" s="14" t="s">
        <v>79</v>
      </c>
      <c r="AW552" s="14" t="s">
        <v>33</v>
      </c>
      <c r="AX552" s="14" t="s">
        <v>77</v>
      </c>
      <c r="AY552" s="239" t="s">
        <v>131</v>
      </c>
    </row>
    <row r="553" s="14" customFormat="1">
      <c r="A553" s="14"/>
      <c r="B553" s="229"/>
      <c r="C553" s="230"/>
      <c r="D553" s="220" t="s">
        <v>142</v>
      </c>
      <c r="E553" s="230"/>
      <c r="F553" s="232" t="s">
        <v>797</v>
      </c>
      <c r="G553" s="230"/>
      <c r="H553" s="233">
        <v>0.77400000000000002</v>
      </c>
      <c r="I553" s="234"/>
      <c r="J553" s="230"/>
      <c r="K553" s="230"/>
      <c r="L553" s="235"/>
      <c r="M553" s="236"/>
      <c r="N553" s="237"/>
      <c r="O553" s="237"/>
      <c r="P553" s="237"/>
      <c r="Q553" s="237"/>
      <c r="R553" s="237"/>
      <c r="S553" s="237"/>
      <c r="T553" s="238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39" t="s">
        <v>142</v>
      </c>
      <c r="AU553" s="239" t="s">
        <v>79</v>
      </c>
      <c r="AV553" s="14" t="s">
        <v>79</v>
      </c>
      <c r="AW553" s="14" t="s">
        <v>4</v>
      </c>
      <c r="AX553" s="14" t="s">
        <v>77</v>
      </c>
      <c r="AY553" s="239" t="s">
        <v>131</v>
      </c>
    </row>
    <row r="554" s="2" customFormat="1" ht="24.15" customHeight="1">
      <c r="A554" s="41"/>
      <c r="B554" s="42"/>
      <c r="C554" s="200" t="s">
        <v>798</v>
      </c>
      <c r="D554" s="200" t="s">
        <v>133</v>
      </c>
      <c r="E554" s="201" t="s">
        <v>799</v>
      </c>
      <c r="F554" s="202" t="s">
        <v>800</v>
      </c>
      <c r="G554" s="203" t="s">
        <v>734</v>
      </c>
      <c r="H554" s="273"/>
      <c r="I554" s="205"/>
      <c r="J554" s="206">
        <f>ROUND(I554*H554,2)</f>
        <v>0</v>
      </c>
      <c r="K554" s="202" t="s">
        <v>137</v>
      </c>
      <c r="L554" s="47"/>
      <c r="M554" s="207" t="s">
        <v>19</v>
      </c>
      <c r="N554" s="208" t="s">
        <v>43</v>
      </c>
      <c r="O554" s="87"/>
      <c r="P554" s="209">
        <f>O554*H554</f>
        <v>0</v>
      </c>
      <c r="Q554" s="209">
        <v>0</v>
      </c>
      <c r="R554" s="209">
        <f>Q554*H554</f>
        <v>0</v>
      </c>
      <c r="S554" s="209">
        <v>0</v>
      </c>
      <c r="T554" s="210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1" t="s">
        <v>229</v>
      </c>
      <c r="AT554" s="211" t="s">
        <v>133</v>
      </c>
      <c r="AU554" s="211" t="s">
        <v>79</v>
      </c>
      <c r="AY554" s="20" t="s">
        <v>131</v>
      </c>
      <c r="BE554" s="212">
        <f>IF(N554="základní",J554,0)</f>
        <v>0</v>
      </c>
      <c r="BF554" s="212">
        <f>IF(N554="snížená",J554,0)</f>
        <v>0</v>
      </c>
      <c r="BG554" s="212">
        <f>IF(N554="zákl. přenesená",J554,0)</f>
        <v>0</v>
      </c>
      <c r="BH554" s="212">
        <f>IF(N554="sníž. přenesená",J554,0)</f>
        <v>0</v>
      </c>
      <c r="BI554" s="212">
        <f>IF(N554="nulová",J554,0)</f>
        <v>0</v>
      </c>
      <c r="BJ554" s="20" t="s">
        <v>77</v>
      </c>
      <c r="BK554" s="212">
        <f>ROUND(I554*H554,2)</f>
        <v>0</v>
      </c>
      <c r="BL554" s="20" t="s">
        <v>229</v>
      </c>
      <c r="BM554" s="211" t="s">
        <v>801</v>
      </c>
    </row>
    <row r="555" s="2" customFormat="1">
      <c r="A555" s="41"/>
      <c r="B555" s="42"/>
      <c r="C555" s="43"/>
      <c r="D555" s="213" t="s">
        <v>140</v>
      </c>
      <c r="E555" s="43"/>
      <c r="F555" s="214" t="s">
        <v>802</v>
      </c>
      <c r="G555" s="43"/>
      <c r="H555" s="43"/>
      <c r="I555" s="215"/>
      <c r="J555" s="43"/>
      <c r="K555" s="43"/>
      <c r="L555" s="47"/>
      <c r="M555" s="216"/>
      <c r="N555" s="217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140</v>
      </c>
      <c r="AU555" s="20" t="s">
        <v>79</v>
      </c>
    </row>
    <row r="556" s="12" customFormat="1" ht="22.8" customHeight="1">
      <c r="A556" s="12"/>
      <c r="B556" s="184"/>
      <c r="C556" s="185"/>
      <c r="D556" s="186" t="s">
        <v>71</v>
      </c>
      <c r="E556" s="198" t="s">
        <v>803</v>
      </c>
      <c r="F556" s="198" t="s">
        <v>804</v>
      </c>
      <c r="G556" s="185"/>
      <c r="H556" s="185"/>
      <c r="I556" s="188"/>
      <c r="J556" s="199">
        <f>BK556</f>
        <v>0</v>
      </c>
      <c r="K556" s="185"/>
      <c r="L556" s="190"/>
      <c r="M556" s="191"/>
      <c r="N556" s="192"/>
      <c r="O556" s="192"/>
      <c r="P556" s="193">
        <f>SUM(P557:P558)</f>
        <v>0</v>
      </c>
      <c r="Q556" s="192"/>
      <c r="R556" s="193">
        <f>SUM(R557:R558)</f>
        <v>0</v>
      </c>
      <c r="S556" s="192"/>
      <c r="T556" s="194">
        <f>SUM(T557:T558)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195" t="s">
        <v>79</v>
      </c>
      <c r="AT556" s="196" t="s">
        <v>71</v>
      </c>
      <c r="AU556" s="196" t="s">
        <v>77</v>
      </c>
      <c r="AY556" s="195" t="s">
        <v>131</v>
      </c>
      <c r="BK556" s="197">
        <f>SUM(BK557:BK558)</f>
        <v>0</v>
      </c>
    </row>
    <row r="557" s="2" customFormat="1" ht="24.15" customHeight="1">
      <c r="A557" s="41"/>
      <c r="B557" s="42"/>
      <c r="C557" s="200" t="s">
        <v>805</v>
      </c>
      <c r="D557" s="200" t="s">
        <v>133</v>
      </c>
      <c r="E557" s="201" t="s">
        <v>806</v>
      </c>
      <c r="F557" s="202" t="s">
        <v>807</v>
      </c>
      <c r="G557" s="203" t="s">
        <v>285</v>
      </c>
      <c r="H557" s="204">
        <v>1</v>
      </c>
      <c r="I557" s="205"/>
      <c r="J557" s="206">
        <f>ROUND(I557*H557,2)</f>
        <v>0</v>
      </c>
      <c r="K557" s="202" t="s">
        <v>19</v>
      </c>
      <c r="L557" s="47"/>
      <c r="M557" s="207" t="s">
        <v>19</v>
      </c>
      <c r="N557" s="208" t="s">
        <v>43</v>
      </c>
      <c r="O557" s="87"/>
      <c r="P557" s="209">
        <f>O557*H557</f>
        <v>0</v>
      </c>
      <c r="Q557" s="209">
        <v>0</v>
      </c>
      <c r="R557" s="209">
        <f>Q557*H557</f>
        <v>0</v>
      </c>
      <c r="S557" s="209">
        <v>0</v>
      </c>
      <c r="T557" s="210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1" t="s">
        <v>229</v>
      </c>
      <c r="AT557" s="211" t="s">
        <v>133</v>
      </c>
      <c r="AU557" s="211" t="s">
        <v>79</v>
      </c>
      <c r="AY557" s="20" t="s">
        <v>131</v>
      </c>
      <c r="BE557" s="212">
        <f>IF(N557="základní",J557,0)</f>
        <v>0</v>
      </c>
      <c r="BF557" s="212">
        <f>IF(N557="snížená",J557,0)</f>
        <v>0</v>
      </c>
      <c r="BG557" s="212">
        <f>IF(N557="zákl. přenesená",J557,0)</f>
        <v>0</v>
      </c>
      <c r="BH557" s="212">
        <f>IF(N557="sníž. přenesená",J557,0)</f>
        <v>0</v>
      </c>
      <c r="BI557" s="212">
        <f>IF(N557="nulová",J557,0)</f>
        <v>0</v>
      </c>
      <c r="BJ557" s="20" t="s">
        <v>77</v>
      </c>
      <c r="BK557" s="212">
        <f>ROUND(I557*H557,2)</f>
        <v>0</v>
      </c>
      <c r="BL557" s="20" t="s">
        <v>229</v>
      </c>
      <c r="BM557" s="211" t="s">
        <v>808</v>
      </c>
    </row>
    <row r="558" s="2" customFormat="1" ht="24.15" customHeight="1">
      <c r="A558" s="41"/>
      <c r="B558" s="42"/>
      <c r="C558" s="200" t="s">
        <v>809</v>
      </c>
      <c r="D558" s="200" t="s">
        <v>133</v>
      </c>
      <c r="E558" s="201" t="s">
        <v>810</v>
      </c>
      <c r="F558" s="202" t="s">
        <v>811</v>
      </c>
      <c r="G558" s="203" t="s">
        <v>734</v>
      </c>
      <c r="H558" s="273"/>
      <c r="I558" s="205"/>
      <c r="J558" s="206">
        <f>ROUND(I558*H558,2)</f>
        <v>0</v>
      </c>
      <c r="K558" s="202" t="s">
        <v>19</v>
      </c>
      <c r="L558" s="47"/>
      <c r="M558" s="207" t="s">
        <v>19</v>
      </c>
      <c r="N558" s="208" t="s">
        <v>43</v>
      </c>
      <c r="O558" s="87"/>
      <c r="P558" s="209">
        <f>O558*H558</f>
        <v>0</v>
      </c>
      <c r="Q558" s="209">
        <v>0</v>
      </c>
      <c r="R558" s="209">
        <f>Q558*H558</f>
        <v>0</v>
      </c>
      <c r="S558" s="209">
        <v>0</v>
      </c>
      <c r="T558" s="210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11" t="s">
        <v>229</v>
      </c>
      <c r="AT558" s="211" t="s">
        <v>133</v>
      </c>
      <c r="AU558" s="211" t="s">
        <v>79</v>
      </c>
      <c r="AY558" s="20" t="s">
        <v>131</v>
      </c>
      <c r="BE558" s="212">
        <f>IF(N558="základní",J558,0)</f>
        <v>0</v>
      </c>
      <c r="BF558" s="212">
        <f>IF(N558="snížená",J558,0)</f>
        <v>0</v>
      </c>
      <c r="BG558" s="212">
        <f>IF(N558="zákl. přenesená",J558,0)</f>
        <v>0</v>
      </c>
      <c r="BH558" s="212">
        <f>IF(N558="sníž. přenesená",J558,0)</f>
        <v>0</v>
      </c>
      <c r="BI558" s="212">
        <f>IF(N558="nulová",J558,0)</f>
        <v>0</v>
      </c>
      <c r="BJ558" s="20" t="s">
        <v>77</v>
      </c>
      <c r="BK558" s="212">
        <f>ROUND(I558*H558,2)</f>
        <v>0</v>
      </c>
      <c r="BL558" s="20" t="s">
        <v>229</v>
      </c>
      <c r="BM558" s="211" t="s">
        <v>812</v>
      </c>
    </row>
    <row r="559" s="12" customFormat="1" ht="22.8" customHeight="1">
      <c r="A559" s="12"/>
      <c r="B559" s="184"/>
      <c r="C559" s="185"/>
      <c r="D559" s="186" t="s">
        <v>71</v>
      </c>
      <c r="E559" s="198" t="s">
        <v>813</v>
      </c>
      <c r="F559" s="198" t="s">
        <v>814</v>
      </c>
      <c r="G559" s="185"/>
      <c r="H559" s="185"/>
      <c r="I559" s="188"/>
      <c r="J559" s="199">
        <f>BK559</f>
        <v>0</v>
      </c>
      <c r="K559" s="185"/>
      <c r="L559" s="190"/>
      <c r="M559" s="191"/>
      <c r="N559" s="192"/>
      <c r="O559" s="192"/>
      <c r="P559" s="193">
        <f>SUM(P560:P588)</f>
        <v>0</v>
      </c>
      <c r="Q559" s="192"/>
      <c r="R559" s="193">
        <f>SUM(R560:R588)</f>
        <v>0.025180000000000001</v>
      </c>
      <c r="S559" s="192"/>
      <c r="T559" s="194">
        <f>SUM(T560:T588)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195" t="s">
        <v>79</v>
      </c>
      <c r="AT559" s="196" t="s">
        <v>71</v>
      </c>
      <c r="AU559" s="196" t="s">
        <v>77</v>
      </c>
      <c r="AY559" s="195" t="s">
        <v>131</v>
      </c>
      <c r="BK559" s="197">
        <f>SUM(BK560:BK588)</f>
        <v>0</v>
      </c>
    </row>
    <row r="560" s="2" customFormat="1" ht="33" customHeight="1">
      <c r="A560" s="41"/>
      <c r="B560" s="42"/>
      <c r="C560" s="200" t="s">
        <v>815</v>
      </c>
      <c r="D560" s="200" t="s">
        <v>133</v>
      </c>
      <c r="E560" s="201" t="s">
        <v>816</v>
      </c>
      <c r="F560" s="202" t="s">
        <v>817</v>
      </c>
      <c r="G560" s="203" t="s">
        <v>387</v>
      </c>
      <c r="H560" s="204">
        <v>3</v>
      </c>
      <c r="I560" s="205"/>
      <c r="J560" s="206">
        <f>ROUND(I560*H560,2)</f>
        <v>0</v>
      </c>
      <c r="K560" s="202" t="s">
        <v>19</v>
      </c>
      <c r="L560" s="47"/>
      <c r="M560" s="207" t="s">
        <v>19</v>
      </c>
      <c r="N560" s="208" t="s">
        <v>43</v>
      </c>
      <c r="O560" s="87"/>
      <c r="P560" s="209">
        <f>O560*H560</f>
        <v>0</v>
      </c>
      <c r="Q560" s="209">
        <v>0</v>
      </c>
      <c r="R560" s="209">
        <f>Q560*H560</f>
        <v>0</v>
      </c>
      <c r="S560" s="209">
        <v>0</v>
      </c>
      <c r="T560" s="210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1" t="s">
        <v>229</v>
      </c>
      <c r="AT560" s="211" t="s">
        <v>133</v>
      </c>
      <c r="AU560" s="211" t="s">
        <v>79</v>
      </c>
      <c r="AY560" s="20" t="s">
        <v>131</v>
      </c>
      <c r="BE560" s="212">
        <f>IF(N560="základní",J560,0)</f>
        <v>0</v>
      </c>
      <c r="BF560" s="212">
        <f>IF(N560="snížená",J560,0)</f>
        <v>0</v>
      </c>
      <c r="BG560" s="212">
        <f>IF(N560="zákl. přenesená",J560,0)</f>
        <v>0</v>
      </c>
      <c r="BH560" s="212">
        <f>IF(N560="sníž. přenesená",J560,0)</f>
        <v>0</v>
      </c>
      <c r="BI560" s="212">
        <f>IF(N560="nulová",J560,0)</f>
        <v>0</v>
      </c>
      <c r="BJ560" s="20" t="s">
        <v>77</v>
      </c>
      <c r="BK560" s="212">
        <f>ROUND(I560*H560,2)</f>
        <v>0</v>
      </c>
      <c r="BL560" s="20" t="s">
        <v>229</v>
      </c>
      <c r="BM560" s="211" t="s">
        <v>818</v>
      </c>
    </row>
    <row r="561" s="2" customFormat="1" ht="16.5" customHeight="1">
      <c r="A561" s="41"/>
      <c r="B561" s="42"/>
      <c r="C561" s="263" t="s">
        <v>819</v>
      </c>
      <c r="D561" s="263" t="s">
        <v>458</v>
      </c>
      <c r="E561" s="264" t="s">
        <v>820</v>
      </c>
      <c r="F561" s="265" t="s">
        <v>821</v>
      </c>
      <c r="G561" s="266" t="s">
        <v>387</v>
      </c>
      <c r="H561" s="267">
        <v>3</v>
      </c>
      <c r="I561" s="268"/>
      <c r="J561" s="269">
        <f>ROUND(I561*H561,2)</f>
        <v>0</v>
      </c>
      <c r="K561" s="265" t="s">
        <v>19</v>
      </c>
      <c r="L561" s="270"/>
      <c r="M561" s="271" t="s">
        <v>19</v>
      </c>
      <c r="N561" s="272" t="s">
        <v>43</v>
      </c>
      <c r="O561" s="87"/>
      <c r="P561" s="209">
        <f>O561*H561</f>
        <v>0</v>
      </c>
      <c r="Q561" s="209">
        <v>9.0000000000000006E-05</v>
      </c>
      <c r="R561" s="209">
        <f>Q561*H561</f>
        <v>0.00027</v>
      </c>
      <c r="S561" s="209">
        <v>0</v>
      </c>
      <c r="T561" s="210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1" t="s">
        <v>342</v>
      </c>
      <c r="AT561" s="211" t="s">
        <v>458</v>
      </c>
      <c r="AU561" s="211" t="s">
        <v>79</v>
      </c>
      <c r="AY561" s="20" t="s">
        <v>131</v>
      </c>
      <c r="BE561" s="212">
        <f>IF(N561="základní",J561,0)</f>
        <v>0</v>
      </c>
      <c r="BF561" s="212">
        <f>IF(N561="snížená",J561,0)</f>
        <v>0</v>
      </c>
      <c r="BG561" s="212">
        <f>IF(N561="zákl. přenesená",J561,0)</f>
        <v>0</v>
      </c>
      <c r="BH561" s="212">
        <f>IF(N561="sníž. přenesená",J561,0)</f>
        <v>0</v>
      </c>
      <c r="BI561" s="212">
        <f>IF(N561="nulová",J561,0)</f>
        <v>0</v>
      </c>
      <c r="BJ561" s="20" t="s">
        <v>77</v>
      </c>
      <c r="BK561" s="212">
        <f>ROUND(I561*H561,2)</f>
        <v>0</v>
      </c>
      <c r="BL561" s="20" t="s">
        <v>229</v>
      </c>
      <c r="BM561" s="211" t="s">
        <v>822</v>
      </c>
    </row>
    <row r="562" s="2" customFormat="1" ht="16.5" customHeight="1">
      <c r="A562" s="41"/>
      <c r="B562" s="42"/>
      <c r="C562" s="263" t="s">
        <v>823</v>
      </c>
      <c r="D562" s="263" t="s">
        <v>458</v>
      </c>
      <c r="E562" s="264" t="s">
        <v>824</v>
      </c>
      <c r="F562" s="265" t="s">
        <v>825</v>
      </c>
      <c r="G562" s="266" t="s">
        <v>387</v>
      </c>
      <c r="H562" s="267">
        <v>3</v>
      </c>
      <c r="I562" s="268"/>
      <c r="J562" s="269">
        <f>ROUND(I562*H562,2)</f>
        <v>0</v>
      </c>
      <c r="K562" s="265" t="s">
        <v>19</v>
      </c>
      <c r="L562" s="270"/>
      <c r="M562" s="271" t="s">
        <v>19</v>
      </c>
      <c r="N562" s="272" t="s">
        <v>43</v>
      </c>
      <c r="O562" s="87"/>
      <c r="P562" s="209">
        <f>O562*H562</f>
        <v>0</v>
      </c>
      <c r="Q562" s="209">
        <v>4.0000000000000003E-05</v>
      </c>
      <c r="R562" s="209">
        <f>Q562*H562</f>
        <v>0.00012000000000000002</v>
      </c>
      <c r="S562" s="209">
        <v>0</v>
      </c>
      <c r="T562" s="210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211" t="s">
        <v>342</v>
      </c>
      <c r="AT562" s="211" t="s">
        <v>458</v>
      </c>
      <c r="AU562" s="211" t="s">
        <v>79</v>
      </c>
      <c r="AY562" s="20" t="s">
        <v>131</v>
      </c>
      <c r="BE562" s="212">
        <f>IF(N562="základní",J562,0)</f>
        <v>0</v>
      </c>
      <c r="BF562" s="212">
        <f>IF(N562="snížená",J562,0)</f>
        <v>0</v>
      </c>
      <c r="BG562" s="212">
        <f>IF(N562="zákl. přenesená",J562,0)</f>
        <v>0</v>
      </c>
      <c r="BH562" s="212">
        <f>IF(N562="sníž. přenesená",J562,0)</f>
        <v>0</v>
      </c>
      <c r="BI562" s="212">
        <f>IF(N562="nulová",J562,0)</f>
        <v>0</v>
      </c>
      <c r="BJ562" s="20" t="s">
        <v>77</v>
      </c>
      <c r="BK562" s="212">
        <f>ROUND(I562*H562,2)</f>
        <v>0</v>
      </c>
      <c r="BL562" s="20" t="s">
        <v>229</v>
      </c>
      <c r="BM562" s="211" t="s">
        <v>826</v>
      </c>
    </row>
    <row r="563" s="2" customFormat="1" ht="24.15" customHeight="1">
      <c r="A563" s="41"/>
      <c r="B563" s="42"/>
      <c r="C563" s="200" t="s">
        <v>827</v>
      </c>
      <c r="D563" s="200" t="s">
        <v>133</v>
      </c>
      <c r="E563" s="201" t="s">
        <v>828</v>
      </c>
      <c r="F563" s="202" t="s">
        <v>829</v>
      </c>
      <c r="G563" s="203" t="s">
        <v>308</v>
      </c>
      <c r="H563" s="204">
        <v>50</v>
      </c>
      <c r="I563" s="205"/>
      <c r="J563" s="206">
        <f>ROUND(I563*H563,2)</f>
        <v>0</v>
      </c>
      <c r="K563" s="202" t="s">
        <v>19</v>
      </c>
      <c r="L563" s="47"/>
      <c r="M563" s="207" t="s">
        <v>19</v>
      </c>
      <c r="N563" s="208" t="s">
        <v>43</v>
      </c>
      <c r="O563" s="87"/>
      <c r="P563" s="209">
        <f>O563*H563</f>
        <v>0</v>
      </c>
      <c r="Q563" s="209">
        <v>0</v>
      </c>
      <c r="R563" s="209">
        <f>Q563*H563</f>
        <v>0</v>
      </c>
      <c r="S563" s="209">
        <v>0</v>
      </c>
      <c r="T563" s="210">
        <f>S563*H563</f>
        <v>0</v>
      </c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R563" s="211" t="s">
        <v>229</v>
      </c>
      <c r="AT563" s="211" t="s">
        <v>133</v>
      </c>
      <c r="AU563" s="211" t="s">
        <v>79</v>
      </c>
      <c r="AY563" s="20" t="s">
        <v>131</v>
      </c>
      <c r="BE563" s="212">
        <f>IF(N563="základní",J563,0)</f>
        <v>0</v>
      </c>
      <c r="BF563" s="212">
        <f>IF(N563="snížená",J563,0)</f>
        <v>0</v>
      </c>
      <c r="BG563" s="212">
        <f>IF(N563="zákl. přenesená",J563,0)</f>
        <v>0</v>
      </c>
      <c r="BH563" s="212">
        <f>IF(N563="sníž. přenesená",J563,0)</f>
        <v>0</v>
      </c>
      <c r="BI563" s="212">
        <f>IF(N563="nulová",J563,0)</f>
        <v>0</v>
      </c>
      <c r="BJ563" s="20" t="s">
        <v>77</v>
      </c>
      <c r="BK563" s="212">
        <f>ROUND(I563*H563,2)</f>
        <v>0</v>
      </c>
      <c r="BL563" s="20" t="s">
        <v>229</v>
      </c>
      <c r="BM563" s="211" t="s">
        <v>830</v>
      </c>
    </row>
    <row r="564" s="2" customFormat="1" ht="16.5" customHeight="1">
      <c r="A564" s="41"/>
      <c r="B564" s="42"/>
      <c r="C564" s="263" t="s">
        <v>831</v>
      </c>
      <c r="D564" s="263" t="s">
        <v>458</v>
      </c>
      <c r="E564" s="264" t="s">
        <v>832</v>
      </c>
      <c r="F564" s="265" t="s">
        <v>833</v>
      </c>
      <c r="G564" s="266" t="s">
        <v>308</v>
      </c>
      <c r="H564" s="267">
        <v>57.5</v>
      </c>
      <c r="I564" s="268"/>
      <c r="J564" s="269">
        <f>ROUND(I564*H564,2)</f>
        <v>0</v>
      </c>
      <c r="K564" s="265" t="s">
        <v>19</v>
      </c>
      <c r="L564" s="270"/>
      <c r="M564" s="271" t="s">
        <v>19</v>
      </c>
      <c r="N564" s="272" t="s">
        <v>43</v>
      </c>
      <c r="O564" s="87"/>
      <c r="P564" s="209">
        <f>O564*H564</f>
        <v>0</v>
      </c>
      <c r="Q564" s="209">
        <v>0.00011</v>
      </c>
      <c r="R564" s="209">
        <f>Q564*H564</f>
        <v>0.0063249999999999999</v>
      </c>
      <c r="S564" s="209">
        <v>0</v>
      </c>
      <c r="T564" s="210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1" t="s">
        <v>342</v>
      </c>
      <c r="AT564" s="211" t="s">
        <v>458</v>
      </c>
      <c r="AU564" s="211" t="s">
        <v>79</v>
      </c>
      <c r="AY564" s="20" t="s">
        <v>131</v>
      </c>
      <c r="BE564" s="212">
        <f>IF(N564="základní",J564,0)</f>
        <v>0</v>
      </c>
      <c r="BF564" s="212">
        <f>IF(N564="snížená",J564,0)</f>
        <v>0</v>
      </c>
      <c r="BG564" s="212">
        <f>IF(N564="zákl. přenesená",J564,0)</f>
        <v>0</v>
      </c>
      <c r="BH564" s="212">
        <f>IF(N564="sníž. přenesená",J564,0)</f>
        <v>0</v>
      </c>
      <c r="BI564" s="212">
        <f>IF(N564="nulová",J564,0)</f>
        <v>0</v>
      </c>
      <c r="BJ564" s="20" t="s">
        <v>77</v>
      </c>
      <c r="BK564" s="212">
        <f>ROUND(I564*H564,2)</f>
        <v>0</v>
      </c>
      <c r="BL564" s="20" t="s">
        <v>229</v>
      </c>
      <c r="BM564" s="211" t="s">
        <v>834</v>
      </c>
    </row>
    <row r="565" s="14" customFormat="1">
      <c r="A565" s="14"/>
      <c r="B565" s="229"/>
      <c r="C565" s="230"/>
      <c r="D565" s="220" t="s">
        <v>142</v>
      </c>
      <c r="E565" s="231" t="s">
        <v>19</v>
      </c>
      <c r="F565" s="232" t="s">
        <v>835</v>
      </c>
      <c r="G565" s="230"/>
      <c r="H565" s="233">
        <v>57.5</v>
      </c>
      <c r="I565" s="234"/>
      <c r="J565" s="230"/>
      <c r="K565" s="230"/>
      <c r="L565" s="235"/>
      <c r="M565" s="236"/>
      <c r="N565" s="237"/>
      <c r="O565" s="237"/>
      <c r="P565" s="237"/>
      <c r="Q565" s="237"/>
      <c r="R565" s="237"/>
      <c r="S565" s="237"/>
      <c r="T565" s="238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39" t="s">
        <v>142</v>
      </c>
      <c r="AU565" s="239" t="s">
        <v>79</v>
      </c>
      <c r="AV565" s="14" t="s">
        <v>79</v>
      </c>
      <c r="AW565" s="14" t="s">
        <v>33</v>
      </c>
      <c r="AX565" s="14" t="s">
        <v>77</v>
      </c>
      <c r="AY565" s="239" t="s">
        <v>131</v>
      </c>
    </row>
    <row r="566" s="2" customFormat="1" ht="24.15" customHeight="1">
      <c r="A566" s="41"/>
      <c r="B566" s="42"/>
      <c r="C566" s="200" t="s">
        <v>836</v>
      </c>
      <c r="D566" s="200" t="s">
        <v>133</v>
      </c>
      <c r="E566" s="201" t="s">
        <v>837</v>
      </c>
      <c r="F566" s="202" t="s">
        <v>838</v>
      </c>
      <c r="G566" s="203" t="s">
        <v>308</v>
      </c>
      <c r="H566" s="204">
        <v>25</v>
      </c>
      <c r="I566" s="205"/>
      <c r="J566" s="206">
        <f>ROUND(I566*H566,2)</f>
        <v>0</v>
      </c>
      <c r="K566" s="202" t="s">
        <v>19</v>
      </c>
      <c r="L566" s="47"/>
      <c r="M566" s="207" t="s">
        <v>19</v>
      </c>
      <c r="N566" s="208" t="s">
        <v>43</v>
      </c>
      <c r="O566" s="87"/>
      <c r="P566" s="209">
        <f>O566*H566</f>
        <v>0</v>
      </c>
      <c r="Q566" s="209">
        <v>0</v>
      </c>
      <c r="R566" s="209">
        <f>Q566*H566</f>
        <v>0</v>
      </c>
      <c r="S566" s="209">
        <v>0</v>
      </c>
      <c r="T566" s="210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11" t="s">
        <v>229</v>
      </c>
      <c r="AT566" s="211" t="s">
        <v>133</v>
      </c>
      <c r="AU566" s="211" t="s">
        <v>79</v>
      </c>
      <c r="AY566" s="20" t="s">
        <v>131</v>
      </c>
      <c r="BE566" s="212">
        <f>IF(N566="základní",J566,0)</f>
        <v>0</v>
      </c>
      <c r="BF566" s="212">
        <f>IF(N566="snížená",J566,0)</f>
        <v>0</v>
      </c>
      <c r="BG566" s="212">
        <f>IF(N566="zákl. přenesená",J566,0)</f>
        <v>0</v>
      </c>
      <c r="BH566" s="212">
        <f>IF(N566="sníž. přenesená",J566,0)</f>
        <v>0</v>
      </c>
      <c r="BI566" s="212">
        <f>IF(N566="nulová",J566,0)</f>
        <v>0</v>
      </c>
      <c r="BJ566" s="20" t="s">
        <v>77</v>
      </c>
      <c r="BK566" s="212">
        <f>ROUND(I566*H566,2)</f>
        <v>0</v>
      </c>
      <c r="BL566" s="20" t="s">
        <v>229</v>
      </c>
      <c r="BM566" s="211" t="s">
        <v>839</v>
      </c>
    </row>
    <row r="567" s="2" customFormat="1" ht="16.5" customHeight="1">
      <c r="A567" s="41"/>
      <c r="B567" s="42"/>
      <c r="C567" s="263" t="s">
        <v>840</v>
      </c>
      <c r="D567" s="263" t="s">
        <v>458</v>
      </c>
      <c r="E567" s="264" t="s">
        <v>841</v>
      </c>
      <c r="F567" s="265" t="s">
        <v>842</v>
      </c>
      <c r="G567" s="266" t="s">
        <v>308</v>
      </c>
      <c r="H567" s="267">
        <v>28.75</v>
      </c>
      <c r="I567" s="268"/>
      <c r="J567" s="269">
        <f>ROUND(I567*H567,2)</f>
        <v>0</v>
      </c>
      <c r="K567" s="265" t="s">
        <v>19</v>
      </c>
      <c r="L567" s="270"/>
      <c r="M567" s="271" t="s">
        <v>19</v>
      </c>
      <c r="N567" s="272" t="s">
        <v>43</v>
      </c>
      <c r="O567" s="87"/>
      <c r="P567" s="209">
        <f>O567*H567</f>
        <v>0</v>
      </c>
      <c r="Q567" s="209">
        <v>0.00012</v>
      </c>
      <c r="R567" s="209">
        <f>Q567*H567</f>
        <v>0.0034499999999999999</v>
      </c>
      <c r="S567" s="209">
        <v>0</v>
      </c>
      <c r="T567" s="210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1" t="s">
        <v>342</v>
      </c>
      <c r="AT567" s="211" t="s">
        <v>458</v>
      </c>
      <c r="AU567" s="211" t="s">
        <v>79</v>
      </c>
      <c r="AY567" s="20" t="s">
        <v>131</v>
      </c>
      <c r="BE567" s="212">
        <f>IF(N567="základní",J567,0)</f>
        <v>0</v>
      </c>
      <c r="BF567" s="212">
        <f>IF(N567="snížená",J567,0)</f>
        <v>0</v>
      </c>
      <c r="BG567" s="212">
        <f>IF(N567="zákl. přenesená",J567,0)</f>
        <v>0</v>
      </c>
      <c r="BH567" s="212">
        <f>IF(N567="sníž. přenesená",J567,0)</f>
        <v>0</v>
      </c>
      <c r="BI567" s="212">
        <f>IF(N567="nulová",J567,0)</f>
        <v>0</v>
      </c>
      <c r="BJ567" s="20" t="s">
        <v>77</v>
      </c>
      <c r="BK567" s="212">
        <f>ROUND(I567*H567,2)</f>
        <v>0</v>
      </c>
      <c r="BL567" s="20" t="s">
        <v>229</v>
      </c>
      <c r="BM567" s="211" t="s">
        <v>843</v>
      </c>
    </row>
    <row r="568" s="14" customFormat="1">
      <c r="A568" s="14"/>
      <c r="B568" s="229"/>
      <c r="C568" s="230"/>
      <c r="D568" s="220" t="s">
        <v>142</v>
      </c>
      <c r="E568" s="231" t="s">
        <v>19</v>
      </c>
      <c r="F568" s="232" t="s">
        <v>844</v>
      </c>
      <c r="G568" s="230"/>
      <c r="H568" s="233">
        <v>28.75</v>
      </c>
      <c r="I568" s="234"/>
      <c r="J568" s="230"/>
      <c r="K568" s="230"/>
      <c r="L568" s="235"/>
      <c r="M568" s="236"/>
      <c r="N568" s="237"/>
      <c r="O568" s="237"/>
      <c r="P568" s="237"/>
      <c r="Q568" s="237"/>
      <c r="R568" s="237"/>
      <c r="S568" s="237"/>
      <c r="T568" s="238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39" t="s">
        <v>142</v>
      </c>
      <c r="AU568" s="239" t="s">
        <v>79</v>
      </c>
      <c r="AV568" s="14" t="s">
        <v>79</v>
      </c>
      <c r="AW568" s="14" t="s">
        <v>33</v>
      </c>
      <c r="AX568" s="14" t="s">
        <v>77</v>
      </c>
      <c r="AY568" s="239" t="s">
        <v>131</v>
      </c>
    </row>
    <row r="569" s="2" customFormat="1" ht="24.15" customHeight="1">
      <c r="A569" s="41"/>
      <c r="B569" s="42"/>
      <c r="C569" s="200" t="s">
        <v>845</v>
      </c>
      <c r="D569" s="200" t="s">
        <v>133</v>
      </c>
      <c r="E569" s="201" t="s">
        <v>846</v>
      </c>
      <c r="F569" s="202" t="s">
        <v>847</v>
      </c>
      <c r="G569" s="203" t="s">
        <v>308</v>
      </c>
      <c r="H569" s="204">
        <v>25</v>
      </c>
      <c r="I569" s="205"/>
      <c r="J569" s="206">
        <f>ROUND(I569*H569,2)</f>
        <v>0</v>
      </c>
      <c r="K569" s="202" t="s">
        <v>137</v>
      </c>
      <c r="L569" s="47"/>
      <c r="M569" s="207" t="s">
        <v>19</v>
      </c>
      <c r="N569" s="208" t="s">
        <v>43</v>
      </c>
      <c r="O569" s="87"/>
      <c r="P569" s="209">
        <f>O569*H569</f>
        <v>0</v>
      </c>
      <c r="Q569" s="209">
        <v>0</v>
      </c>
      <c r="R569" s="209">
        <f>Q569*H569</f>
        <v>0</v>
      </c>
      <c r="S569" s="209">
        <v>0</v>
      </c>
      <c r="T569" s="210">
        <f>S569*H569</f>
        <v>0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11" t="s">
        <v>229</v>
      </c>
      <c r="AT569" s="211" t="s">
        <v>133</v>
      </c>
      <c r="AU569" s="211" t="s">
        <v>79</v>
      </c>
      <c r="AY569" s="20" t="s">
        <v>131</v>
      </c>
      <c r="BE569" s="212">
        <f>IF(N569="základní",J569,0)</f>
        <v>0</v>
      </c>
      <c r="BF569" s="212">
        <f>IF(N569="snížená",J569,0)</f>
        <v>0</v>
      </c>
      <c r="BG569" s="212">
        <f>IF(N569="zákl. přenesená",J569,0)</f>
        <v>0</v>
      </c>
      <c r="BH569" s="212">
        <f>IF(N569="sníž. přenesená",J569,0)</f>
        <v>0</v>
      </c>
      <c r="BI569" s="212">
        <f>IF(N569="nulová",J569,0)</f>
        <v>0</v>
      </c>
      <c r="BJ569" s="20" t="s">
        <v>77</v>
      </c>
      <c r="BK569" s="212">
        <f>ROUND(I569*H569,2)</f>
        <v>0</v>
      </c>
      <c r="BL569" s="20" t="s">
        <v>229</v>
      </c>
      <c r="BM569" s="211" t="s">
        <v>848</v>
      </c>
    </row>
    <row r="570" s="2" customFormat="1">
      <c r="A570" s="41"/>
      <c r="B570" s="42"/>
      <c r="C570" s="43"/>
      <c r="D570" s="213" t="s">
        <v>140</v>
      </c>
      <c r="E570" s="43"/>
      <c r="F570" s="214" t="s">
        <v>849</v>
      </c>
      <c r="G570" s="43"/>
      <c r="H570" s="43"/>
      <c r="I570" s="215"/>
      <c r="J570" s="43"/>
      <c r="K570" s="43"/>
      <c r="L570" s="47"/>
      <c r="M570" s="216"/>
      <c r="N570" s="217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20" t="s">
        <v>140</v>
      </c>
      <c r="AU570" s="20" t="s">
        <v>79</v>
      </c>
    </row>
    <row r="571" s="2" customFormat="1" ht="16.5" customHeight="1">
      <c r="A571" s="41"/>
      <c r="B571" s="42"/>
      <c r="C571" s="263" t="s">
        <v>850</v>
      </c>
      <c r="D571" s="263" t="s">
        <v>458</v>
      </c>
      <c r="E571" s="264" t="s">
        <v>851</v>
      </c>
      <c r="F571" s="265" t="s">
        <v>852</v>
      </c>
      <c r="G571" s="266" t="s">
        <v>308</v>
      </c>
      <c r="H571" s="267">
        <v>28.75</v>
      </c>
      <c r="I571" s="268"/>
      <c r="J571" s="269">
        <f>ROUND(I571*H571,2)</f>
        <v>0</v>
      </c>
      <c r="K571" s="265" t="s">
        <v>137</v>
      </c>
      <c r="L571" s="270"/>
      <c r="M571" s="271" t="s">
        <v>19</v>
      </c>
      <c r="N571" s="272" t="s">
        <v>43</v>
      </c>
      <c r="O571" s="87"/>
      <c r="P571" s="209">
        <f>O571*H571</f>
        <v>0</v>
      </c>
      <c r="Q571" s="209">
        <v>0.00034000000000000002</v>
      </c>
      <c r="R571" s="209">
        <f>Q571*H571</f>
        <v>0.0097750000000000007</v>
      </c>
      <c r="S571" s="209">
        <v>0</v>
      </c>
      <c r="T571" s="210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11" t="s">
        <v>342</v>
      </c>
      <c r="AT571" s="211" t="s">
        <v>458</v>
      </c>
      <c r="AU571" s="211" t="s">
        <v>79</v>
      </c>
      <c r="AY571" s="20" t="s">
        <v>131</v>
      </c>
      <c r="BE571" s="212">
        <f>IF(N571="základní",J571,0)</f>
        <v>0</v>
      </c>
      <c r="BF571" s="212">
        <f>IF(N571="snížená",J571,0)</f>
        <v>0</v>
      </c>
      <c r="BG571" s="212">
        <f>IF(N571="zákl. přenesená",J571,0)</f>
        <v>0</v>
      </c>
      <c r="BH571" s="212">
        <f>IF(N571="sníž. přenesená",J571,0)</f>
        <v>0</v>
      </c>
      <c r="BI571" s="212">
        <f>IF(N571="nulová",J571,0)</f>
        <v>0</v>
      </c>
      <c r="BJ571" s="20" t="s">
        <v>77</v>
      </c>
      <c r="BK571" s="212">
        <f>ROUND(I571*H571,2)</f>
        <v>0</v>
      </c>
      <c r="BL571" s="20" t="s">
        <v>229</v>
      </c>
      <c r="BM571" s="211" t="s">
        <v>853</v>
      </c>
    </row>
    <row r="572" s="14" customFormat="1">
      <c r="A572" s="14"/>
      <c r="B572" s="229"/>
      <c r="C572" s="230"/>
      <c r="D572" s="220" t="s">
        <v>142</v>
      </c>
      <c r="E572" s="231" t="s">
        <v>19</v>
      </c>
      <c r="F572" s="232" t="s">
        <v>844</v>
      </c>
      <c r="G572" s="230"/>
      <c r="H572" s="233">
        <v>28.75</v>
      </c>
      <c r="I572" s="234"/>
      <c r="J572" s="230"/>
      <c r="K572" s="230"/>
      <c r="L572" s="235"/>
      <c r="M572" s="236"/>
      <c r="N572" s="237"/>
      <c r="O572" s="237"/>
      <c r="P572" s="237"/>
      <c r="Q572" s="237"/>
      <c r="R572" s="237"/>
      <c r="S572" s="237"/>
      <c r="T572" s="238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39" t="s">
        <v>142</v>
      </c>
      <c r="AU572" s="239" t="s">
        <v>79</v>
      </c>
      <c r="AV572" s="14" t="s">
        <v>79</v>
      </c>
      <c r="AW572" s="14" t="s">
        <v>33</v>
      </c>
      <c r="AX572" s="14" t="s">
        <v>77</v>
      </c>
      <c r="AY572" s="239" t="s">
        <v>131</v>
      </c>
    </row>
    <row r="573" s="2" customFormat="1" ht="21.75" customHeight="1">
      <c r="A573" s="41"/>
      <c r="B573" s="42"/>
      <c r="C573" s="200" t="s">
        <v>854</v>
      </c>
      <c r="D573" s="200" t="s">
        <v>133</v>
      </c>
      <c r="E573" s="201" t="s">
        <v>855</v>
      </c>
      <c r="F573" s="202" t="s">
        <v>856</v>
      </c>
      <c r="G573" s="203" t="s">
        <v>387</v>
      </c>
      <c r="H573" s="204">
        <v>3</v>
      </c>
      <c r="I573" s="205"/>
      <c r="J573" s="206">
        <f>ROUND(I573*H573,2)</f>
        <v>0</v>
      </c>
      <c r="K573" s="202" t="s">
        <v>19</v>
      </c>
      <c r="L573" s="47"/>
      <c r="M573" s="207" t="s">
        <v>19</v>
      </c>
      <c r="N573" s="208" t="s">
        <v>43</v>
      </c>
      <c r="O573" s="87"/>
      <c r="P573" s="209">
        <f>O573*H573</f>
        <v>0</v>
      </c>
      <c r="Q573" s="209">
        <v>0</v>
      </c>
      <c r="R573" s="209">
        <f>Q573*H573</f>
        <v>0</v>
      </c>
      <c r="S573" s="209">
        <v>0</v>
      </c>
      <c r="T573" s="210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1" t="s">
        <v>229</v>
      </c>
      <c r="AT573" s="211" t="s">
        <v>133</v>
      </c>
      <c r="AU573" s="211" t="s">
        <v>79</v>
      </c>
      <c r="AY573" s="20" t="s">
        <v>131</v>
      </c>
      <c r="BE573" s="212">
        <f>IF(N573="základní",J573,0)</f>
        <v>0</v>
      </c>
      <c r="BF573" s="212">
        <f>IF(N573="snížená",J573,0)</f>
        <v>0</v>
      </c>
      <c r="BG573" s="212">
        <f>IF(N573="zákl. přenesená",J573,0)</f>
        <v>0</v>
      </c>
      <c r="BH573" s="212">
        <f>IF(N573="sníž. přenesená",J573,0)</f>
        <v>0</v>
      </c>
      <c r="BI573" s="212">
        <f>IF(N573="nulová",J573,0)</f>
        <v>0</v>
      </c>
      <c r="BJ573" s="20" t="s">
        <v>77</v>
      </c>
      <c r="BK573" s="212">
        <f>ROUND(I573*H573,2)</f>
        <v>0</v>
      </c>
      <c r="BL573" s="20" t="s">
        <v>229</v>
      </c>
      <c r="BM573" s="211" t="s">
        <v>857</v>
      </c>
    </row>
    <row r="574" s="2" customFormat="1" ht="21.75" customHeight="1">
      <c r="A574" s="41"/>
      <c r="B574" s="42"/>
      <c r="C574" s="200" t="s">
        <v>858</v>
      </c>
      <c r="D574" s="200" t="s">
        <v>133</v>
      </c>
      <c r="E574" s="201" t="s">
        <v>859</v>
      </c>
      <c r="F574" s="202" t="s">
        <v>860</v>
      </c>
      <c r="G574" s="203" t="s">
        <v>387</v>
      </c>
      <c r="H574" s="204">
        <v>12</v>
      </c>
      <c r="I574" s="205"/>
      <c r="J574" s="206">
        <f>ROUND(I574*H574,2)</f>
        <v>0</v>
      </c>
      <c r="K574" s="202" t="s">
        <v>19</v>
      </c>
      <c r="L574" s="47"/>
      <c r="M574" s="207" t="s">
        <v>19</v>
      </c>
      <c r="N574" s="208" t="s">
        <v>43</v>
      </c>
      <c r="O574" s="87"/>
      <c r="P574" s="209">
        <f>O574*H574</f>
        <v>0</v>
      </c>
      <c r="Q574" s="209">
        <v>0</v>
      </c>
      <c r="R574" s="209">
        <f>Q574*H574</f>
        <v>0</v>
      </c>
      <c r="S574" s="209">
        <v>0</v>
      </c>
      <c r="T574" s="210">
        <f>S574*H574</f>
        <v>0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1" t="s">
        <v>229</v>
      </c>
      <c r="AT574" s="211" t="s">
        <v>133</v>
      </c>
      <c r="AU574" s="211" t="s">
        <v>79</v>
      </c>
      <c r="AY574" s="20" t="s">
        <v>131</v>
      </c>
      <c r="BE574" s="212">
        <f>IF(N574="základní",J574,0)</f>
        <v>0</v>
      </c>
      <c r="BF574" s="212">
        <f>IF(N574="snížená",J574,0)</f>
        <v>0</v>
      </c>
      <c r="BG574" s="212">
        <f>IF(N574="zákl. přenesená",J574,0)</f>
        <v>0</v>
      </c>
      <c r="BH574" s="212">
        <f>IF(N574="sníž. přenesená",J574,0)</f>
        <v>0</v>
      </c>
      <c r="BI574" s="212">
        <f>IF(N574="nulová",J574,0)</f>
        <v>0</v>
      </c>
      <c r="BJ574" s="20" t="s">
        <v>77</v>
      </c>
      <c r="BK574" s="212">
        <f>ROUND(I574*H574,2)</f>
        <v>0</v>
      </c>
      <c r="BL574" s="20" t="s">
        <v>229</v>
      </c>
      <c r="BM574" s="211" t="s">
        <v>861</v>
      </c>
    </row>
    <row r="575" s="2" customFormat="1" ht="24.15" customHeight="1">
      <c r="A575" s="41"/>
      <c r="B575" s="42"/>
      <c r="C575" s="200" t="s">
        <v>862</v>
      </c>
      <c r="D575" s="200" t="s">
        <v>133</v>
      </c>
      <c r="E575" s="201" t="s">
        <v>863</v>
      </c>
      <c r="F575" s="202" t="s">
        <v>864</v>
      </c>
      <c r="G575" s="203" t="s">
        <v>387</v>
      </c>
      <c r="H575" s="204">
        <v>1</v>
      </c>
      <c r="I575" s="205"/>
      <c r="J575" s="206">
        <f>ROUND(I575*H575,2)</f>
        <v>0</v>
      </c>
      <c r="K575" s="202" t="s">
        <v>19</v>
      </c>
      <c r="L575" s="47"/>
      <c r="M575" s="207" t="s">
        <v>19</v>
      </c>
      <c r="N575" s="208" t="s">
        <v>43</v>
      </c>
      <c r="O575" s="87"/>
      <c r="P575" s="209">
        <f>O575*H575</f>
        <v>0</v>
      </c>
      <c r="Q575" s="209">
        <v>0</v>
      </c>
      <c r="R575" s="209">
        <f>Q575*H575</f>
        <v>0</v>
      </c>
      <c r="S575" s="209">
        <v>0</v>
      </c>
      <c r="T575" s="210">
        <f>S575*H575</f>
        <v>0</v>
      </c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R575" s="211" t="s">
        <v>229</v>
      </c>
      <c r="AT575" s="211" t="s">
        <v>133</v>
      </c>
      <c r="AU575" s="211" t="s">
        <v>79</v>
      </c>
      <c r="AY575" s="20" t="s">
        <v>131</v>
      </c>
      <c r="BE575" s="212">
        <f>IF(N575="základní",J575,0)</f>
        <v>0</v>
      </c>
      <c r="BF575" s="212">
        <f>IF(N575="snížená",J575,0)</f>
        <v>0</v>
      </c>
      <c r="BG575" s="212">
        <f>IF(N575="zákl. přenesená",J575,0)</f>
        <v>0</v>
      </c>
      <c r="BH575" s="212">
        <f>IF(N575="sníž. přenesená",J575,0)</f>
        <v>0</v>
      </c>
      <c r="BI575" s="212">
        <f>IF(N575="nulová",J575,0)</f>
        <v>0</v>
      </c>
      <c r="BJ575" s="20" t="s">
        <v>77</v>
      </c>
      <c r="BK575" s="212">
        <f>ROUND(I575*H575,2)</f>
        <v>0</v>
      </c>
      <c r="BL575" s="20" t="s">
        <v>229</v>
      </c>
      <c r="BM575" s="211" t="s">
        <v>865</v>
      </c>
    </row>
    <row r="576" s="2" customFormat="1" ht="16.5" customHeight="1">
      <c r="A576" s="41"/>
      <c r="B576" s="42"/>
      <c r="C576" s="263" t="s">
        <v>866</v>
      </c>
      <c r="D576" s="263" t="s">
        <v>458</v>
      </c>
      <c r="E576" s="264" t="s">
        <v>867</v>
      </c>
      <c r="F576" s="265" t="s">
        <v>868</v>
      </c>
      <c r="G576" s="266" t="s">
        <v>387</v>
      </c>
      <c r="H576" s="267">
        <v>1</v>
      </c>
      <c r="I576" s="268"/>
      <c r="J576" s="269">
        <f>ROUND(I576*H576,2)</f>
        <v>0</v>
      </c>
      <c r="K576" s="265" t="s">
        <v>19</v>
      </c>
      <c r="L576" s="270"/>
      <c r="M576" s="271" t="s">
        <v>19</v>
      </c>
      <c r="N576" s="272" t="s">
        <v>43</v>
      </c>
      <c r="O576" s="87"/>
      <c r="P576" s="209">
        <f>O576*H576</f>
        <v>0</v>
      </c>
      <c r="Q576" s="209">
        <v>9.0000000000000006E-05</v>
      </c>
      <c r="R576" s="209">
        <f>Q576*H576</f>
        <v>9.0000000000000006E-05</v>
      </c>
      <c r="S576" s="209">
        <v>0</v>
      </c>
      <c r="T576" s="210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11" t="s">
        <v>342</v>
      </c>
      <c r="AT576" s="211" t="s">
        <v>458</v>
      </c>
      <c r="AU576" s="211" t="s">
        <v>79</v>
      </c>
      <c r="AY576" s="20" t="s">
        <v>131</v>
      </c>
      <c r="BE576" s="212">
        <f>IF(N576="základní",J576,0)</f>
        <v>0</v>
      </c>
      <c r="BF576" s="212">
        <f>IF(N576="snížená",J576,0)</f>
        <v>0</v>
      </c>
      <c r="BG576" s="212">
        <f>IF(N576="zákl. přenesená",J576,0)</f>
        <v>0</v>
      </c>
      <c r="BH576" s="212">
        <f>IF(N576="sníž. přenesená",J576,0)</f>
        <v>0</v>
      </c>
      <c r="BI576" s="212">
        <f>IF(N576="nulová",J576,0)</f>
        <v>0</v>
      </c>
      <c r="BJ576" s="20" t="s">
        <v>77</v>
      </c>
      <c r="BK576" s="212">
        <f>ROUND(I576*H576,2)</f>
        <v>0</v>
      </c>
      <c r="BL576" s="20" t="s">
        <v>229</v>
      </c>
      <c r="BM576" s="211" t="s">
        <v>869</v>
      </c>
    </row>
    <row r="577" s="2" customFormat="1" ht="24.15" customHeight="1">
      <c r="A577" s="41"/>
      <c r="B577" s="42"/>
      <c r="C577" s="200" t="s">
        <v>870</v>
      </c>
      <c r="D577" s="200" t="s">
        <v>133</v>
      </c>
      <c r="E577" s="201" t="s">
        <v>871</v>
      </c>
      <c r="F577" s="202" t="s">
        <v>872</v>
      </c>
      <c r="G577" s="203" t="s">
        <v>387</v>
      </c>
      <c r="H577" s="204">
        <v>1</v>
      </c>
      <c r="I577" s="205"/>
      <c r="J577" s="206">
        <f>ROUND(I577*H577,2)</f>
        <v>0</v>
      </c>
      <c r="K577" s="202" t="s">
        <v>19</v>
      </c>
      <c r="L577" s="47"/>
      <c r="M577" s="207" t="s">
        <v>19</v>
      </c>
      <c r="N577" s="208" t="s">
        <v>43</v>
      </c>
      <c r="O577" s="87"/>
      <c r="P577" s="209">
        <f>O577*H577</f>
        <v>0</v>
      </c>
      <c r="Q577" s="209">
        <v>0</v>
      </c>
      <c r="R577" s="209">
        <f>Q577*H577</f>
        <v>0</v>
      </c>
      <c r="S577" s="209">
        <v>0</v>
      </c>
      <c r="T577" s="210">
        <f>S577*H577</f>
        <v>0</v>
      </c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R577" s="211" t="s">
        <v>229</v>
      </c>
      <c r="AT577" s="211" t="s">
        <v>133</v>
      </c>
      <c r="AU577" s="211" t="s">
        <v>79</v>
      </c>
      <c r="AY577" s="20" t="s">
        <v>131</v>
      </c>
      <c r="BE577" s="212">
        <f>IF(N577="základní",J577,0)</f>
        <v>0</v>
      </c>
      <c r="BF577" s="212">
        <f>IF(N577="snížená",J577,0)</f>
        <v>0</v>
      </c>
      <c r="BG577" s="212">
        <f>IF(N577="zákl. přenesená",J577,0)</f>
        <v>0</v>
      </c>
      <c r="BH577" s="212">
        <f>IF(N577="sníž. přenesená",J577,0)</f>
        <v>0</v>
      </c>
      <c r="BI577" s="212">
        <f>IF(N577="nulová",J577,0)</f>
        <v>0</v>
      </c>
      <c r="BJ577" s="20" t="s">
        <v>77</v>
      </c>
      <c r="BK577" s="212">
        <f>ROUND(I577*H577,2)</f>
        <v>0</v>
      </c>
      <c r="BL577" s="20" t="s">
        <v>229</v>
      </c>
      <c r="BM577" s="211" t="s">
        <v>873</v>
      </c>
    </row>
    <row r="578" s="2" customFormat="1" ht="16.5" customHeight="1">
      <c r="A578" s="41"/>
      <c r="B578" s="42"/>
      <c r="C578" s="263" t="s">
        <v>874</v>
      </c>
      <c r="D578" s="263" t="s">
        <v>458</v>
      </c>
      <c r="E578" s="264" t="s">
        <v>875</v>
      </c>
      <c r="F578" s="265" t="s">
        <v>876</v>
      </c>
      <c r="G578" s="266" t="s">
        <v>387</v>
      </c>
      <c r="H578" s="267">
        <v>1</v>
      </c>
      <c r="I578" s="268"/>
      <c r="J578" s="269">
        <f>ROUND(I578*H578,2)</f>
        <v>0</v>
      </c>
      <c r="K578" s="265" t="s">
        <v>19</v>
      </c>
      <c r="L578" s="270"/>
      <c r="M578" s="271" t="s">
        <v>19</v>
      </c>
      <c r="N578" s="272" t="s">
        <v>43</v>
      </c>
      <c r="O578" s="87"/>
      <c r="P578" s="209">
        <f>O578*H578</f>
        <v>0</v>
      </c>
      <c r="Q578" s="209">
        <v>0.00010000000000000001</v>
      </c>
      <c r="R578" s="209">
        <f>Q578*H578</f>
        <v>0.00010000000000000001</v>
      </c>
      <c r="S578" s="209">
        <v>0</v>
      </c>
      <c r="T578" s="210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1" t="s">
        <v>342</v>
      </c>
      <c r="AT578" s="211" t="s">
        <v>458</v>
      </c>
      <c r="AU578" s="211" t="s">
        <v>79</v>
      </c>
      <c r="AY578" s="20" t="s">
        <v>131</v>
      </c>
      <c r="BE578" s="212">
        <f>IF(N578="základní",J578,0)</f>
        <v>0</v>
      </c>
      <c r="BF578" s="212">
        <f>IF(N578="snížená",J578,0)</f>
        <v>0</v>
      </c>
      <c r="BG578" s="212">
        <f>IF(N578="zákl. přenesená",J578,0)</f>
        <v>0</v>
      </c>
      <c r="BH578" s="212">
        <f>IF(N578="sníž. přenesená",J578,0)</f>
        <v>0</v>
      </c>
      <c r="BI578" s="212">
        <f>IF(N578="nulová",J578,0)</f>
        <v>0</v>
      </c>
      <c r="BJ578" s="20" t="s">
        <v>77</v>
      </c>
      <c r="BK578" s="212">
        <f>ROUND(I578*H578,2)</f>
        <v>0</v>
      </c>
      <c r="BL578" s="20" t="s">
        <v>229</v>
      </c>
      <c r="BM578" s="211" t="s">
        <v>877</v>
      </c>
    </row>
    <row r="579" s="2" customFormat="1" ht="16.5" customHeight="1">
      <c r="A579" s="41"/>
      <c r="B579" s="42"/>
      <c r="C579" s="200" t="s">
        <v>878</v>
      </c>
      <c r="D579" s="200" t="s">
        <v>133</v>
      </c>
      <c r="E579" s="201" t="s">
        <v>879</v>
      </c>
      <c r="F579" s="202" t="s">
        <v>880</v>
      </c>
      <c r="G579" s="203" t="s">
        <v>387</v>
      </c>
      <c r="H579" s="204">
        <v>1</v>
      </c>
      <c r="I579" s="205"/>
      <c r="J579" s="206">
        <f>ROUND(I579*H579,2)</f>
        <v>0</v>
      </c>
      <c r="K579" s="202" t="s">
        <v>19</v>
      </c>
      <c r="L579" s="47"/>
      <c r="M579" s="207" t="s">
        <v>19</v>
      </c>
      <c r="N579" s="208" t="s">
        <v>43</v>
      </c>
      <c r="O579" s="87"/>
      <c r="P579" s="209">
        <f>O579*H579</f>
        <v>0</v>
      </c>
      <c r="Q579" s="209">
        <v>0</v>
      </c>
      <c r="R579" s="209">
        <f>Q579*H579</f>
        <v>0</v>
      </c>
      <c r="S579" s="209">
        <v>0</v>
      </c>
      <c r="T579" s="210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11" t="s">
        <v>229</v>
      </c>
      <c r="AT579" s="211" t="s">
        <v>133</v>
      </c>
      <c r="AU579" s="211" t="s">
        <v>79</v>
      </c>
      <c r="AY579" s="20" t="s">
        <v>131</v>
      </c>
      <c r="BE579" s="212">
        <f>IF(N579="základní",J579,0)</f>
        <v>0</v>
      </c>
      <c r="BF579" s="212">
        <f>IF(N579="snížená",J579,0)</f>
        <v>0</v>
      </c>
      <c r="BG579" s="212">
        <f>IF(N579="zákl. přenesená",J579,0)</f>
        <v>0</v>
      </c>
      <c r="BH579" s="212">
        <f>IF(N579="sníž. přenesená",J579,0)</f>
        <v>0</v>
      </c>
      <c r="BI579" s="212">
        <f>IF(N579="nulová",J579,0)</f>
        <v>0</v>
      </c>
      <c r="BJ579" s="20" t="s">
        <v>77</v>
      </c>
      <c r="BK579" s="212">
        <f>ROUND(I579*H579,2)</f>
        <v>0</v>
      </c>
      <c r="BL579" s="20" t="s">
        <v>229</v>
      </c>
      <c r="BM579" s="211" t="s">
        <v>881</v>
      </c>
    </row>
    <row r="580" s="2" customFormat="1" ht="16.5" customHeight="1">
      <c r="A580" s="41"/>
      <c r="B580" s="42"/>
      <c r="C580" s="263" t="s">
        <v>882</v>
      </c>
      <c r="D580" s="263" t="s">
        <v>458</v>
      </c>
      <c r="E580" s="264" t="s">
        <v>883</v>
      </c>
      <c r="F580" s="265" t="s">
        <v>884</v>
      </c>
      <c r="G580" s="266" t="s">
        <v>387</v>
      </c>
      <c r="H580" s="267">
        <v>1</v>
      </c>
      <c r="I580" s="268"/>
      <c r="J580" s="269">
        <f>ROUND(I580*H580,2)</f>
        <v>0</v>
      </c>
      <c r="K580" s="265" t="s">
        <v>19</v>
      </c>
      <c r="L580" s="270"/>
      <c r="M580" s="271" t="s">
        <v>19</v>
      </c>
      <c r="N580" s="272" t="s">
        <v>43</v>
      </c>
      <c r="O580" s="87"/>
      <c r="P580" s="209">
        <f>O580*H580</f>
        <v>0</v>
      </c>
      <c r="Q580" s="209">
        <v>0.0010499999999999999</v>
      </c>
      <c r="R580" s="209">
        <f>Q580*H580</f>
        <v>0.0010499999999999999</v>
      </c>
      <c r="S580" s="209">
        <v>0</v>
      </c>
      <c r="T580" s="210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1" t="s">
        <v>342</v>
      </c>
      <c r="AT580" s="211" t="s">
        <v>458</v>
      </c>
      <c r="AU580" s="211" t="s">
        <v>79</v>
      </c>
      <c r="AY580" s="20" t="s">
        <v>131</v>
      </c>
      <c r="BE580" s="212">
        <f>IF(N580="základní",J580,0)</f>
        <v>0</v>
      </c>
      <c r="BF580" s="212">
        <f>IF(N580="snížená",J580,0)</f>
        <v>0</v>
      </c>
      <c r="BG580" s="212">
        <f>IF(N580="zákl. přenesená",J580,0)</f>
        <v>0</v>
      </c>
      <c r="BH580" s="212">
        <f>IF(N580="sníž. přenesená",J580,0)</f>
        <v>0</v>
      </c>
      <c r="BI580" s="212">
        <f>IF(N580="nulová",J580,0)</f>
        <v>0</v>
      </c>
      <c r="BJ580" s="20" t="s">
        <v>77</v>
      </c>
      <c r="BK580" s="212">
        <f>ROUND(I580*H580,2)</f>
        <v>0</v>
      </c>
      <c r="BL580" s="20" t="s">
        <v>229</v>
      </c>
      <c r="BM580" s="211" t="s">
        <v>885</v>
      </c>
    </row>
    <row r="581" s="2" customFormat="1" ht="16.5" customHeight="1">
      <c r="A581" s="41"/>
      <c r="B581" s="42"/>
      <c r="C581" s="200" t="s">
        <v>886</v>
      </c>
      <c r="D581" s="200" t="s">
        <v>133</v>
      </c>
      <c r="E581" s="201" t="s">
        <v>887</v>
      </c>
      <c r="F581" s="202" t="s">
        <v>888</v>
      </c>
      <c r="G581" s="203" t="s">
        <v>387</v>
      </c>
      <c r="H581" s="204">
        <v>1</v>
      </c>
      <c r="I581" s="205"/>
      <c r="J581" s="206">
        <f>ROUND(I581*H581,2)</f>
        <v>0</v>
      </c>
      <c r="K581" s="202" t="s">
        <v>19</v>
      </c>
      <c r="L581" s="47"/>
      <c r="M581" s="207" t="s">
        <v>19</v>
      </c>
      <c r="N581" s="208" t="s">
        <v>43</v>
      </c>
      <c r="O581" s="87"/>
      <c r="P581" s="209">
        <f>O581*H581</f>
        <v>0</v>
      </c>
      <c r="Q581" s="209">
        <v>0</v>
      </c>
      <c r="R581" s="209">
        <f>Q581*H581</f>
        <v>0</v>
      </c>
      <c r="S581" s="209">
        <v>0</v>
      </c>
      <c r="T581" s="210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11" t="s">
        <v>229</v>
      </c>
      <c r="AT581" s="211" t="s">
        <v>133</v>
      </c>
      <c r="AU581" s="211" t="s">
        <v>79</v>
      </c>
      <c r="AY581" s="20" t="s">
        <v>131</v>
      </c>
      <c r="BE581" s="212">
        <f>IF(N581="základní",J581,0)</f>
        <v>0</v>
      </c>
      <c r="BF581" s="212">
        <f>IF(N581="snížená",J581,0)</f>
        <v>0</v>
      </c>
      <c r="BG581" s="212">
        <f>IF(N581="zákl. přenesená",J581,0)</f>
        <v>0</v>
      </c>
      <c r="BH581" s="212">
        <f>IF(N581="sníž. přenesená",J581,0)</f>
        <v>0</v>
      </c>
      <c r="BI581" s="212">
        <f>IF(N581="nulová",J581,0)</f>
        <v>0</v>
      </c>
      <c r="BJ581" s="20" t="s">
        <v>77</v>
      </c>
      <c r="BK581" s="212">
        <f>ROUND(I581*H581,2)</f>
        <v>0</v>
      </c>
      <c r="BL581" s="20" t="s">
        <v>229</v>
      </c>
      <c r="BM581" s="211" t="s">
        <v>889</v>
      </c>
    </row>
    <row r="582" s="2" customFormat="1" ht="16.5" customHeight="1">
      <c r="A582" s="41"/>
      <c r="B582" s="42"/>
      <c r="C582" s="263" t="s">
        <v>890</v>
      </c>
      <c r="D582" s="263" t="s">
        <v>458</v>
      </c>
      <c r="E582" s="264" t="s">
        <v>891</v>
      </c>
      <c r="F582" s="265" t="s">
        <v>892</v>
      </c>
      <c r="G582" s="266" t="s">
        <v>387</v>
      </c>
      <c r="H582" s="267">
        <v>1</v>
      </c>
      <c r="I582" s="268"/>
      <c r="J582" s="269">
        <f>ROUND(I582*H582,2)</f>
        <v>0</v>
      </c>
      <c r="K582" s="265" t="s">
        <v>19</v>
      </c>
      <c r="L582" s="270"/>
      <c r="M582" s="271" t="s">
        <v>19</v>
      </c>
      <c r="N582" s="272" t="s">
        <v>43</v>
      </c>
      <c r="O582" s="87"/>
      <c r="P582" s="209">
        <f>O582*H582</f>
        <v>0</v>
      </c>
      <c r="Q582" s="209">
        <v>0</v>
      </c>
      <c r="R582" s="209">
        <f>Q582*H582</f>
        <v>0</v>
      </c>
      <c r="S582" s="209">
        <v>0</v>
      </c>
      <c r="T582" s="210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11" t="s">
        <v>342</v>
      </c>
      <c r="AT582" s="211" t="s">
        <v>458</v>
      </c>
      <c r="AU582" s="211" t="s">
        <v>79</v>
      </c>
      <c r="AY582" s="20" t="s">
        <v>131</v>
      </c>
      <c r="BE582" s="212">
        <f>IF(N582="základní",J582,0)</f>
        <v>0</v>
      </c>
      <c r="BF582" s="212">
        <f>IF(N582="snížená",J582,0)</f>
        <v>0</v>
      </c>
      <c r="BG582" s="212">
        <f>IF(N582="zákl. přenesená",J582,0)</f>
        <v>0</v>
      </c>
      <c r="BH582" s="212">
        <f>IF(N582="sníž. přenesená",J582,0)</f>
        <v>0</v>
      </c>
      <c r="BI582" s="212">
        <f>IF(N582="nulová",J582,0)</f>
        <v>0</v>
      </c>
      <c r="BJ582" s="20" t="s">
        <v>77</v>
      </c>
      <c r="BK582" s="212">
        <f>ROUND(I582*H582,2)</f>
        <v>0</v>
      </c>
      <c r="BL582" s="20" t="s">
        <v>229</v>
      </c>
      <c r="BM582" s="211" t="s">
        <v>893</v>
      </c>
    </row>
    <row r="583" s="2" customFormat="1" ht="24.15" customHeight="1">
      <c r="A583" s="41"/>
      <c r="B583" s="42"/>
      <c r="C583" s="200" t="s">
        <v>894</v>
      </c>
      <c r="D583" s="200" t="s">
        <v>133</v>
      </c>
      <c r="E583" s="201" t="s">
        <v>895</v>
      </c>
      <c r="F583" s="202" t="s">
        <v>896</v>
      </c>
      <c r="G583" s="203" t="s">
        <v>387</v>
      </c>
      <c r="H583" s="204">
        <v>4</v>
      </c>
      <c r="I583" s="205"/>
      <c r="J583" s="206">
        <f>ROUND(I583*H583,2)</f>
        <v>0</v>
      </c>
      <c r="K583" s="202" t="s">
        <v>19</v>
      </c>
      <c r="L583" s="47"/>
      <c r="M583" s="207" t="s">
        <v>19</v>
      </c>
      <c r="N583" s="208" t="s">
        <v>43</v>
      </c>
      <c r="O583" s="87"/>
      <c r="P583" s="209">
        <f>O583*H583</f>
        <v>0</v>
      </c>
      <c r="Q583" s="209">
        <v>0</v>
      </c>
      <c r="R583" s="209">
        <f>Q583*H583</f>
        <v>0</v>
      </c>
      <c r="S583" s="209">
        <v>0</v>
      </c>
      <c r="T583" s="210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11" t="s">
        <v>229</v>
      </c>
      <c r="AT583" s="211" t="s">
        <v>133</v>
      </c>
      <c r="AU583" s="211" t="s">
        <v>79</v>
      </c>
      <c r="AY583" s="20" t="s">
        <v>131</v>
      </c>
      <c r="BE583" s="212">
        <f>IF(N583="základní",J583,0)</f>
        <v>0</v>
      </c>
      <c r="BF583" s="212">
        <f>IF(N583="snížená",J583,0)</f>
        <v>0</v>
      </c>
      <c r="BG583" s="212">
        <f>IF(N583="zákl. přenesená",J583,0)</f>
        <v>0</v>
      </c>
      <c r="BH583" s="212">
        <f>IF(N583="sníž. přenesená",J583,0)</f>
        <v>0</v>
      </c>
      <c r="BI583" s="212">
        <f>IF(N583="nulová",J583,0)</f>
        <v>0</v>
      </c>
      <c r="BJ583" s="20" t="s">
        <v>77</v>
      </c>
      <c r="BK583" s="212">
        <f>ROUND(I583*H583,2)</f>
        <v>0</v>
      </c>
      <c r="BL583" s="20" t="s">
        <v>229</v>
      </c>
      <c r="BM583" s="211" t="s">
        <v>897</v>
      </c>
    </row>
    <row r="584" s="2" customFormat="1" ht="16.5" customHeight="1">
      <c r="A584" s="41"/>
      <c r="B584" s="42"/>
      <c r="C584" s="263" t="s">
        <v>898</v>
      </c>
      <c r="D584" s="263" t="s">
        <v>458</v>
      </c>
      <c r="E584" s="264" t="s">
        <v>899</v>
      </c>
      <c r="F584" s="265" t="s">
        <v>900</v>
      </c>
      <c r="G584" s="266" t="s">
        <v>387</v>
      </c>
      <c r="H584" s="267">
        <v>4</v>
      </c>
      <c r="I584" s="268"/>
      <c r="J584" s="269">
        <f>ROUND(I584*H584,2)</f>
        <v>0</v>
      </c>
      <c r="K584" s="265" t="s">
        <v>19</v>
      </c>
      <c r="L584" s="270"/>
      <c r="M584" s="271" t="s">
        <v>19</v>
      </c>
      <c r="N584" s="272" t="s">
        <v>43</v>
      </c>
      <c r="O584" s="87"/>
      <c r="P584" s="209">
        <f>O584*H584</f>
        <v>0</v>
      </c>
      <c r="Q584" s="209">
        <v>0.001</v>
      </c>
      <c r="R584" s="209">
        <f>Q584*H584</f>
        <v>0.0040000000000000001</v>
      </c>
      <c r="S584" s="209">
        <v>0</v>
      </c>
      <c r="T584" s="210">
        <f>S584*H584</f>
        <v>0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11" t="s">
        <v>342</v>
      </c>
      <c r="AT584" s="211" t="s">
        <v>458</v>
      </c>
      <c r="AU584" s="211" t="s">
        <v>79</v>
      </c>
      <c r="AY584" s="20" t="s">
        <v>131</v>
      </c>
      <c r="BE584" s="212">
        <f>IF(N584="základní",J584,0)</f>
        <v>0</v>
      </c>
      <c r="BF584" s="212">
        <f>IF(N584="snížená",J584,0)</f>
        <v>0</v>
      </c>
      <c r="BG584" s="212">
        <f>IF(N584="zákl. přenesená",J584,0)</f>
        <v>0</v>
      </c>
      <c r="BH584" s="212">
        <f>IF(N584="sníž. přenesená",J584,0)</f>
        <v>0</v>
      </c>
      <c r="BI584" s="212">
        <f>IF(N584="nulová",J584,0)</f>
        <v>0</v>
      </c>
      <c r="BJ584" s="20" t="s">
        <v>77</v>
      </c>
      <c r="BK584" s="212">
        <f>ROUND(I584*H584,2)</f>
        <v>0</v>
      </c>
      <c r="BL584" s="20" t="s">
        <v>229</v>
      </c>
      <c r="BM584" s="211" t="s">
        <v>901</v>
      </c>
    </row>
    <row r="585" s="2" customFormat="1" ht="24.15" customHeight="1">
      <c r="A585" s="41"/>
      <c r="B585" s="42"/>
      <c r="C585" s="200" t="s">
        <v>902</v>
      </c>
      <c r="D585" s="200" t="s">
        <v>133</v>
      </c>
      <c r="E585" s="201" t="s">
        <v>903</v>
      </c>
      <c r="F585" s="202" t="s">
        <v>904</v>
      </c>
      <c r="G585" s="203" t="s">
        <v>387</v>
      </c>
      <c r="H585" s="204">
        <v>1</v>
      </c>
      <c r="I585" s="205"/>
      <c r="J585" s="206">
        <f>ROUND(I585*H585,2)</f>
        <v>0</v>
      </c>
      <c r="K585" s="202" t="s">
        <v>19</v>
      </c>
      <c r="L585" s="47"/>
      <c r="M585" s="207" t="s">
        <v>19</v>
      </c>
      <c r="N585" s="208" t="s">
        <v>43</v>
      </c>
      <c r="O585" s="87"/>
      <c r="P585" s="209">
        <f>O585*H585</f>
        <v>0</v>
      </c>
      <c r="Q585" s="209">
        <v>0</v>
      </c>
      <c r="R585" s="209">
        <f>Q585*H585</f>
        <v>0</v>
      </c>
      <c r="S585" s="209">
        <v>0</v>
      </c>
      <c r="T585" s="210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1" t="s">
        <v>229</v>
      </c>
      <c r="AT585" s="211" t="s">
        <v>133</v>
      </c>
      <c r="AU585" s="211" t="s">
        <v>79</v>
      </c>
      <c r="AY585" s="20" t="s">
        <v>131</v>
      </c>
      <c r="BE585" s="212">
        <f>IF(N585="základní",J585,0)</f>
        <v>0</v>
      </c>
      <c r="BF585" s="212">
        <f>IF(N585="snížená",J585,0)</f>
        <v>0</v>
      </c>
      <c r="BG585" s="212">
        <f>IF(N585="zákl. přenesená",J585,0)</f>
        <v>0</v>
      </c>
      <c r="BH585" s="212">
        <f>IF(N585="sníž. přenesená",J585,0)</f>
        <v>0</v>
      </c>
      <c r="BI585" s="212">
        <f>IF(N585="nulová",J585,0)</f>
        <v>0</v>
      </c>
      <c r="BJ585" s="20" t="s">
        <v>77</v>
      </c>
      <c r="BK585" s="212">
        <f>ROUND(I585*H585,2)</f>
        <v>0</v>
      </c>
      <c r="BL585" s="20" t="s">
        <v>229</v>
      </c>
      <c r="BM585" s="211" t="s">
        <v>905</v>
      </c>
    </row>
    <row r="586" s="2" customFormat="1" ht="16.5" customHeight="1">
      <c r="A586" s="41"/>
      <c r="B586" s="42"/>
      <c r="C586" s="200" t="s">
        <v>906</v>
      </c>
      <c r="D586" s="200" t="s">
        <v>133</v>
      </c>
      <c r="E586" s="201" t="s">
        <v>907</v>
      </c>
      <c r="F586" s="202" t="s">
        <v>908</v>
      </c>
      <c r="G586" s="203" t="s">
        <v>909</v>
      </c>
      <c r="H586" s="204">
        <v>1</v>
      </c>
      <c r="I586" s="205"/>
      <c r="J586" s="206">
        <f>ROUND(I586*H586,2)</f>
        <v>0</v>
      </c>
      <c r="K586" s="202" t="s">
        <v>19</v>
      </c>
      <c r="L586" s="47"/>
      <c r="M586" s="207" t="s">
        <v>19</v>
      </c>
      <c r="N586" s="208" t="s">
        <v>43</v>
      </c>
      <c r="O586" s="87"/>
      <c r="P586" s="209">
        <f>O586*H586</f>
        <v>0</v>
      </c>
      <c r="Q586" s="209">
        <v>0</v>
      </c>
      <c r="R586" s="209">
        <f>Q586*H586</f>
        <v>0</v>
      </c>
      <c r="S586" s="209">
        <v>0</v>
      </c>
      <c r="T586" s="210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1" t="s">
        <v>229</v>
      </c>
      <c r="AT586" s="211" t="s">
        <v>133</v>
      </c>
      <c r="AU586" s="211" t="s">
        <v>79</v>
      </c>
      <c r="AY586" s="20" t="s">
        <v>131</v>
      </c>
      <c r="BE586" s="212">
        <f>IF(N586="základní",J586,0)</f>
        <v>0</v>
      </c>
      <c r="BF586" s="212">
        <f>IF(N586="snížená",J586,0)</f>
        <v>0</v>
      </c>
      <c r="BG586" s="212">
        <f>IF(N586="zákl. přenesená",J586,0)</f>
        <v>0</v>
      </c>
      <c r="BH586" s="212">
        <f>IF(N586="sníž. přenesená",J586,0)</f>
        <v>0</v>
      </c>
      <c r="BI586" s="212">
        <f>IF(N586="nulová",J586,0)</f>
        <v>0</v>
      </c>
      <c r="BJ586" s="20" t="s">
        <v>77</v>
      </c>
      <c r="BK586" s="212">
        <f>ROUND(I586*H586,2)</f>
        <v>0</v>
      </c>
      <c r="BL586" s="20" t="s">
        <v>229</v>
      </c>
      <c r="BM586" s="211" t="s">
        <v>910</v>
      </c>
    </row>
    <row r="587" s="2" customFormat="1" ht="24.15" customHeight="1">
      <c r="A587" s="41"/>
      <c r="B587" s="42"/>
      <c r="C587" s="200" t="s">
        <v>911</v>
      </c>
      <c r="D587" s="200" t="s">
        <v>133</v>
      </c>
      <c r="E587" s="201" t="s">
        <v>912</v>
      </c>
      <c r="F587" s="202" t="s">
        <v>913</v>
      </c>
      <c r="G587" s="203" t="s">
        <v>734</v>
      </c>
      <c r="H587" s="273"/>
      <c r="I587" s="205"/>
      <c r="J587" s="206">
        <f>ROUND(I587*H587,2)</f>
        <v>0</v>
      </c>
      <c r="K587" s="202" t="s">
        <v>137</v>
      </c>
      <c r="L587" s="47"/>
      <c r="M587" s="207" t="s">
        <v>19</v>
      </c>
      <c r="N587" s="208" t="s">
        <v>43</v>
      </c>
      <c r="O587" s="87"/>
      <c r="P587" s="209">
        <f>O587*H587</f>
        <v>0</v>
      </c>
      <c r="Q587" s="209">
        <v>0</v>
      </c>
      <c r="R587" s="209">
        <f>Q587*H587</f>
        <v>0</v>
      </c>
      <c r="S587" s="209">
        <v>0</v>
      </c>
      <c r="T587" s="210">
        <f>S587*H587</f>
        <v>0</v>
      </c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R587" s="211" t="s">
        <v>229</v>
      </c>
      <c r="AT587" s="211" t="s">
        <v>133</v>
      </c>
      <c r="AU587" s="211" t="s">
        <v>79</v>
      </c>
      <c r="AY587" s="20" t="s">
        <v>131</v>
      </c>
      <c r="BE587" s="212">
        <f>IF(N587="základní",J587,0)</f>
        <v>0</v>
      </c>
      <c r="BF587" s="212">
        <f>IF(N587="snížená",J587,0)</f>
        <v>0</v>
      </c>
      <c r="BG587" s="212">
        <f>IF(N587="zákl. přenesená",J587,0)</f>
        <v>0</v>
      </c>
      <c r="BH587" s="212">
        <f>IF(N587="sníž. přenesená",J587,0)</f>
        <v>0</v>
      </c>
      <c r="BI587" s="212">
        <f>IF(N587="nulová",J587,0)</f>
        <v>0</v>
      </c>
      <c r="BJ587" s="20" t="s">
        <v>77</v>
      </c>
      <c r="BK587" s="212">
        <f>ROUND(I587*H587,2)</f>
        <v>0</v>
      </c>
      <c r="BL587" s="20" t="s">
        <v>229</v>
      </c>
      <c r="BM587" s="211" t="s">
        <v>914</v>
      </c>
    </row>
    <row r="588" s="2" customFormat="1">
      <c r="A588" s="41"/>
      <c r="B588" s="42"/>
      <c r="C588" s="43"/>
      <c r="D588" s="213" t="s">
        <v>140</v>
      </c>
      <c r="E588" s="43"/>
      <c r="F588" s="214" t="s">
        <v>915</v>
      </c>
      <c r="G588" s="43"/>
      <c r="H588" s="43"/>
      <c r="I588" s="215"/>
      <c r="J588" s="43"/>
      <c r="K588" s="43"/>
      <c r="L588" s="47"/>
      <c r="M588" s="216"/>
      <c r="N588" s="217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T588" s="20" t="s">
        <v>140</v>
      </c>
      <c r="AU588" s="20" t="s">
        <v>79</v>
      </c>
    </row>
    <row r="589" s="12" customFormat="1" ht="22.8" customHeight="1">
      <c r="A589" s="12"/>
      <c r="B589" s="184"/>
      <c r="C589" s="185"/>
      <c r="D589" s="186" t="s">
        <v>71</v>
      </c>
      <c r="E589" s="198" t="s">
        <v>916</v>
      </c>
      <c r="F589" s="198" t="s">
        <v>917</v>
      </c>
      <c r="G589" s="185"/>
      <c r="H589" s="185"/>
      <c r="I589" s="188"/>
      <c r="J589" s="199">
        <f>BK589</f>
        <v>0</v>
      </c>
      <c r="K589" s="185"/>
      <c r="L589" s="190"/>
      <c r="M589" s="191"/>
      <c r="N589" s="192"/>
      <c r="O589" s="192"/>
      <c r="P589" s="193">
        <f>SUM(P590:P595)</f>
        <v>0</v>
      </c>
      <c r="Q589" s="192"/>
      <c r="R589" s="193">
        <f>SUM(R590:R595)</f>
        <v>0.018652999999999996</v>
      </c>
      <c r="S589" s="192"/>
      <c r="T589" s="194">
        <f>SUM(T590:T595)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95" t="s">
        <v>79</v>
      </c>
      <c r="AT589" s="196" t="s">
        <v>71</v>
      </c>
      <c r="AU589" s="196" t="s">
        <v>77</v>
      </c>
      <c r="AY589" s="195" t="s">
        <v>131</v>
      </c>
      <c r="BK589" s="197">
        <f>SUM(BK590:BK595)</f>
        <v>0</v>
      </c>
    </row>
    <row r="590" s="2" customFormat="1" ht="24.15" customHeight="1">
      <c r="A590" s="41"/>
      <c r="B590" s="42"/>
      <c r="C590" s="200" t="s">
        <v>918</v>
      </c>
      <c r="D590" s="200" t="s">
        <v>133</v>
      </c>
      <c r="E590" s="201" t="s">
        <v>919</v>
      </c>
      <c r="F590" s="202" t="s">
        <v>920</v>
      </c>
      <c r="G590" s="203" t="s">
        <v>136</v>
      </c>
      <c r="H590" s="204">
        <v>1.1499999999999999</v>
      </c>
      <c r="I590" s="205"/>
      <c r="J590" s="206">
        <f>ROUND(I590*H590,2)</f>
        <v>0</v>
      </c>
      <c r="K590" s="202" t="s">
        <v>137</v>
      </c>
      <c r="L590" s="47"/>
      <c r="M590" s="207" t="s">
        <v>19</v>
      </c>
      <c r="N590" s="208" t="s">
        <v>43</v>
      </c>
      <c r="O590" s="87"/>
      <c r="P590" s="209">
        <f>O590*H590</f>
        <v>0</v>
      </c>
      <c r="Q590" s="209">
        <v>0.016219999999999998</v>
      </c>
      <c r="R590" s="209">
        <f>Q590*H590</f>
        <v>0.018652999999999996</v>
      </c>
      <c r="S590" s="209">
        <v>0</v>
      </c>
      <c r="T590" s="210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11" t="s">
        <v>229</v>
      </c>
      <c r="AT590" s="211" t="s">
        <v>133</v>
      </c>
      <c r="AU590" s="211" t="s">
        <v>79</v>
      </c>
      <c r="AY590" s="20" t="s">
        <v>131</v>
      </c>
      <c r="BE590" s="212">
        <f>IF(N590="základní",J590,0)</f>
        <v>0</v>
      </c>
      <c r="BF590" s="212">
        <f>IF(N590="snížená",J590,0)</f>
        <v>0</v>
      </c>
      <c r="BG590" s="212">
        <f>IF(N590="zákl. přenesená",J590,0)</f>
        <v>0</v>
      </c>
      <c r="BH590" s="212">
        <f>IF(N590="sníž. přenesená",J590,0)</f>
        <v>0</v>
      </c>
      <c r="BI590" s="212">
        <f>IF(N590="nulová",J590,0)</f>
        <v>0</v>
      </c>
      <c r="BJ590" s="20" t="s">
        <v>77</v>
      </c>
      <c r="BK590" s="212">
        <f>ROUND(I590*H590,2)</f>
        <v>0</v>
      </c>
      <c r="BL590" s="20" t="s">
        <v>229</v>
      </c>
      <c r="BM590" s="211" t="s">
        <v>921</v>
      </c>
    </row>
    <row r="591" s="2" customFormat="1">
      <c r="A591" s="41"/>
      <c r="B591" s="42"/>
      <c r="C591" s="43"/>
      <c r="D591" s="213" t="s">
        <v>140</v>
      </c>
      <c r="E591" s="43"/>
      <c r="F591" s="214" t="s">
        <v>922</v>
      </c>
      <c r="G591" s="43"/>
      <c r="H591" s="43"/>
      <c r="I591" s="215"/>
      <c r="J591" s="43"/>
      <c r="K591" s="43"/>
      <c r="L591" s="47"/>
      <c r="M591" s="216"/>
      <c r="N591" s="217"/>
      <c r="O591" s="87"/>
      <c r="P591" s="87"/>
      <c r="Q591" s="87"/>
      <c r="R591" s="87"/>
      <c r="S591" s="87"/>
      <c r="T591" s="88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T591" s="20" t="s">
        <v>140</v>
      </c>
      <c r="AU591" s="20" t="s">
        <v>79</v>
      </c>
    </row>
    <row r="592" s="13" customFormat="1">
      <c r="A592" s="13"/>
      <c r="B592" s="218"/>
      <c r="C592" s="219"/>
      <c r="D592" s="220" t="s">
        <v>142</v>
      </c>
      <c r="E592" s="221" t="s">
        <v>19</v>
      </c>
      <c r="F592" s="222" t="s">
        <v>923</v>
      </c>
      <c r="G592" s="219"/>
      <c r="H592" s="221" t="s">
        <v>19</v>
      </c>
      <c r="I592" s="223"/>
      <c r="J592" s="219"/>
      <c r="K592" s="219"/>
      <c r="L592" s="224"/>
      <c r="M592" s="225"/>
      <c r="N592" s="226"/>
      <c r="O592" s="226"/>
      <c r="P592" s="226"/>
      <c r="Q592" s="226"/>
      <c r="R592" s="226"/>
      <c r="S592" s="226"/>
      <c r="T592" s="227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28" t="s">
        <v>142</v>
      </c>
      <c r="AU592" s="228" t="s">
        <v>79</v>
      </c>
      <c r="AV592" s="13" t="s">
        <v>77</v>
      </c>
      <c r="AW592" s="13" t="s">
        <v>33</v>
      </c>
      <c r="AX592" s="13" t="s">
        <v>72</v>
      </c>
      <c r="AY592" s="228" t="s">
        <v>131</v>
      </c>
    </row>
    <row r="593" s="14" customFormat="1">
      <c r="A593" s="14"/>
      <c r="B593" s="229"/>
      <c r="C593" s="230"/>
      <c r="D593" s="220" t="s">
        <v>142</v>
      </c>
      <c r="E593" s="231" t="s">
        <v>19</v>
      </c>
      <c r="F593" s="232" t="s">
        <v>924</v>
      </c>
      <c r="G593" s="230"/>
      <c r="H593" s="233">
        <v>1.1499999999999999</v>
      </c>
      <c r="I593" s="234"/>
      <c r="J593" s="230"/>
      <c r="K593" s="230"/>
      <c r="L593" s="235"/>
      <c r="M593" s="236"/>
      <c r="N593" s="237"/>
      <c r="O593" s="237"/>
      <c r="P593" s="237"/>
      <c r="Q593" s="237"/>
      <c r="R593" s="237"/>
      <c r="S593" s="237"/>
      <c r="T593" s="238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39" t="s">
        <v>142</v>
      </c>
      <c r="AU593" s="239" t="s">
        <v>79</v>
      </c>
      <c r="AV593" s="14" t="s">
        <v>79</v>
      </c>
      <c r="AW593" s="14" t="s">
        <v>33</v>
      </c>
      <c r="AX593" s="14" t="s">
        <v>77</v>
      </c>
      <c r="AY593" s="239" t="s">
        <v>131</v>
      </c>
    </row>
    <row r="594" s="2" customFormat="1" ht="24.15" customHeight="1">
      <c r="A594" s="41"/>
      <c r="B594" s="42"/>
      <c r="C594" s="200" t="s">
        <v>925</v>
      </c>
      <c r="D594" s="200" t="s">
        <v>133</v>
      </c>
      <c r="E594" s="201" t="s">
        <v>926</v>
      </c>
      <c r="F594" s="202" t="s">
        <v>927</v>
      </c>
      <c r="G594" s="203" t="s">
        <v>734</v>
      </c>
      <c r="H594" s="273"/>
      <c r="I594" s="205"/>
      <c r="J594" s="206">
        <f>ROUND(I594*H594,2)</f>
        <v>0</v>
      </c>
      <c r="K594" s="202" t="s">
        <v>137</v>
      </c>
      <c r="L594" s="47"/>
      <c r="M594" s="207" t="s">
        <v>19</v>
      </c>
      <c r="N594" s="208" t="s">
        <v>43</v>
      </c>
      <c r="O594" s="87"/>
      <c r="P594" s="209">
        <f>O594*H594</f>
        <v>0</v>
      </c>
      <c r="Q594" s="209">
        <v>0</v>
      </c>
      <c r="R594" s="209">
        <f>Q594*H594</f>
        <v>0</v>
      </c>
      <c r="S594" s="209">
        <v>0</v>
      </c>
      <c r="T594" s="210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211" t="s">
        <v>229</v>
      </c>
      <c r="AT594" s="211" t="s">
        <v>133</v>
      </c>
      <c r="AU594" s="211" t="s">
        <v>79</v>
      </c>
      <c r="AY594" s="20" t="s">
        <v>131</v>
      </c>
      <c r="BE594" s="212">
        <f>IF(N594="základní",J594,0)</f>
        <v>0</v>
      </c>
      <c r="BF594" s="212">
        <f>IF(N594="snížená",J594,0)</f>
        <v>0</v>
      </c>
      <c r="BG594" s="212">
        <f>IF(N594="zákl. přenesená",J594,0)</f>
        <v>0</v>
      </c>
      <c r="BH594" s="212">
        <f>IF(N594="sníž. přenesená",J594,0)</f>
        <v>0</v>
      </c>
      <c r="BI594" s="212">
        <f>IF(N594="nulová",J594,0)</f>
        <v>0</v>
      </c>
      <c r="BJ594" s="20" t="s">
        <v>77</v>
      </c>
      <c r="BK594" s="212">
        <f>ROUND(I594*H594,2)</f>
        <v>0</v>
      </c>
      <c r="BL594" s="20" t="s">
        <v>229</v>
      </c>
      <c r="BM594" s="211" t="s">
        <v>928</v>
      </c>
    </row>
    <row r="595" s="2" customFormat="1">
      <c r="A595" s="41"/>
      <c r="B595" s="42"/>
      <c r="C595" s="43"/>
      <c r="D595" s="213" t="s">
        <v>140</v>
      </c>
      <c r="E595" s="43"/>
      <c r="F595" s="214" t="s">
        <v>929</v>
      </c>
      <c r="G595" s="43"/>
      <c r="H595" s="43"/>
      <c r="I595" s="215"/>
      <c r="J595" s="43"/>
      <c r="K595" s="43"/>
      <c r="L595" s="47"/>
      <c r="M595" s="216"/>
      <c r="N595" s="217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140</v>
      </c>
      <c r="AU595" s="20" t="s">
        <v>79</v>
      </c>
    </row>
    <row r="596" s="12" customFormat="1" ht="22.8" customHeight="1">
      <c r="A596" s="12"/>
      <c r="B596" s="184"/>
      <c r="C596" s="185"/>
      <c r="D596" s="186" t="s">
        <v>71</v>
      </c>
      <c r="E596" s="198" t="s">
        <v>930</v>
      </c>
      <c r="F596" s="198" t="s">
        <v>931</v>
      </c>
      <c r="G596" s="185"/>
      <c r="H596" s="185"/>
      <c r="I596" s="188"/>
      <c r="J596" s="199">
        <f>BK596</f>
        <v>0</v>
      </c>
      <c r="K596" s="185"/>
      <c r="L596" s="190"/>
      <c r="M596" s="191"/>
      <c r="N596" s="192"/>
      <c r="O596" s="192"/>
      <c r="P596" s="193">
        <f>SUM(P597:P611)</f>
        <v>0</v>
      </c>
      <c r="Q596" s="192"/>
      <c r="R596" s="193">
        <f>SUM(R597:R611)</f>
        <v>0.0302096</v>
      </c>
      <c r="S596" s="192"/>
      <c r="T596" s="194">
        <f>SUM(T597:T611)</f>
        <v>0.0057114000000000002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195" t="s">
        <v>79</v>
      </c>
      <c r="AT596" s="196" t="s">
        <v>71</v>
      </c>
      <c r="AU596" s="196" t="s">
        <v>77</v>
      </c>
      <c r="AY596" s="195" t="s">
        <v>131</v>
      </c>
      <c r="BK596" s="197">
        <f>SUM(BK597:BK611)</f>
        <v>0</v>
      </c>
    </row>
    <row r="597" s="2" customFormat="1" ht="16.5" customHeight="1">
      <c r="A597" s="41"/>
      <c r="B597" s="42"/>
      <c r="C597" s="200" t="s">
        <v>932</v>
      </c>
      <c r="D597" s="200" t="s">
        <v>133</v>
      </c>
      <c r="E597" s="201" t="s">
        <v>933</v>
      </c>
      <c r="F597" s="202" t="s">
        <v>934</v>
      </c>
      <c r="G597" s="203" t="s">
        <v>308</v>
      </c>
      <c r="H597" s="204">
        <v>3.4199999999999999</v>
      </c>
      <c r="I597" s="205"/>
      <c r="J597" s="206">
        <f>ROUND(I597*H597,2)</f>
        <v>0</v>
      </c>
      <c r="K597" s="202" t="s">
        <v>137</v>
      </c>
      <c r="L597" s="47"/>
      <c r="M597" s="207" t="s">
        <v>19</v>
      </c>
      <c r="N597" s="208" t="s">
        <v>43</v>
      </c>
      <c r="O597" s="87"/>
      <c r="P597" s="209">
        <f>O597*H597</f>
        <v>0</v>
      </c>
      <c r="Q597" s="209">
        <v>0</v>
      </c>
      <c r="R597" s="209">
        <f>Q597*H597</f>
        <v>0</v>
      </c>
      <c r="S597" s="209">
        <v>0.00167</v>
      </c>
      <c r="T597" s="210">
        <f>S597*H597</f>
        <v>0.0057114000000000002</v>
      </c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R597" s="211" t="s">
        <v>229</v>
      </c>
      <c r="AT597" s="211" t="s">
        <v>133</v>
      </c>
      <c r="AU597" s="211" t="s">
        <v>79</v>
      </c>
      <c r="AY597" s="20" t="s">
        <v>131</v>
      </c>
      <c r="BE597" s="212">
        <f>IF(N597="základní",J597,0)</f>
        <v>0</v>
      </c>
      <c r="BF597" s="212">
        <f>IF(N597="snížená",J597,0)</f>
        <v>0</v>
      </c>
      <c r="BG597" s="212">
        <f>IF(N597="zákl. přenesená",J597,0)</f>
        <v>0</v>
      </c>
      <c r="BH597" s="212">
        <f>IF(N597="sníž. přenesená",J597,0)</f>
        <v>0</v>
      </c>
      <c r="BI597" s="212">
        <f>IF(N597="nulová",J597,0)</f>
        <v>0</v>
      </c>
      <c r="BJ597" s="20" t="s">
        <v>77</v>
      </c>
      <c r="BK597" s="212">
        <f>ROUND(I597*H597,2)</f>
        <v>0</v>
      </c>
      <c r="BL597" s="20" t="s">
        <v>229</v>
      </c>
      <c r="BM597" s="211" t="s">
        <v>935</v>
      </c>
    </row>
    <row r="598" s="2" customFormat="1">
      <c r="A598" s="41"/>
      <c r="B598" s="42"/>
      <c r="C598" s="43"/>
      <c r="D598" s="213" t="s">
        <v>140</v>
      </c>
      <c r="E598" s="43"/>
      <c r="F598" s="214" t="s">
        <v>936</v>
      </c>
      <c r="G598" s="43"/>
      <c r="H598" s="43"/>
      <c r="I598" s="215"/>
      <c r="J598" s="43"/>
      <c r="K598" s="43"/>
      <c r="L598" s="47"/>
      <c r="M598" s="216"/>
      <c r="N598" s="217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20" t="s">
        <v>140</v>
      </c>
      <c r="AU598" s="20" t="s">
        <v>79</v>
      </c>
    </row>
    <row r="599" s="14" customFormat="1">
      <c r="A599" s="14"/>
      <c r="B599" s="229"/>
      <c r="C599" s="230"/>
      <c r="D599" s="220" t="s">
        <v>142</v>
      </c>
      <c r="E599" s="231" t="s">
        <v>19</v>
      </c>
      <c r="F599" s="232" t="s">
        <v>937</v>
      </c>
      <c r="G599" s="230"/>
      <c r="H599" s="233">
        <v>3.4199999999999999</v>
      </c>
      <c r="I599" s="234"/>
      <c r="J599" s="230"/>
      <c r="K599" s="230"/>
      <c r="L599" s="235"/>
      <c r="M599" s="236"/>
      <c r="N599" s="237"/>
      <c r="O599" s="237"/>
      <c r="P599" s="237"/>
      <c r="Q599" s="237"/>
      <c r="R599" s="237"/>
      <c r="S599" s="237"/>
      <c r="T599" s="238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39" t="s">
        <v>142</v>
      </c>
      <c r="AU599" s="239" t="s">
        <v>79</v>
      </c>
      <c r="AV599" s="14" t="s">
        <v>79</v>
      </c>
      <c r="AW599" s="14" t="s">
        <v>33</v>
      </c>
      <c r="AX599" s="14" t="s">
        <v>77</v>
      </c>
      <c r="AY599" s="239" t="s">
        <v>131</v>
      </c>
    </row>
    <row r="600" s="2" customFormat="1" ht="16.5" customHeight="1">
      <c r="A600" s="41"/>
      <c r="B600" s="42"/>
      <c r="C600" s="200" t="s">
        <v>938</v>
      </c>
      <c r="D600" s="200" t="s">
        <v>133</v>
      </c>
      <c r="E600" s="201" t="s">
        <v>939</v>
      </c>
      <c r="F600" s="202" t="s">
        <v>940</v>
      </c>
      <c r="G600" s="203" t="s">
        <v>308</v>
      </c>
      <c r="H600" s="204">
        <v>5.3399999999999999</v>
      </c>
      <c r="I600" s="205"/>
      <c r="J600" s="206">
        <f>ROUND(I600*H600,2)</f>
        <v>0</v>
      </c>
      <c r="K600" s="202" t="s">
        <v>137</v>
      </c>
      <c r="L600" s="47"/>
      <c r="M600" s="207" t="s">
        <v>19</v>
      </c>
      <c r="N600" s="208" t="s">
        <v>43</v>
      </c>
      <c r="O600" s="87"/>
      <c r="P600" s="209">
        <f>O600*H600</f>
        <v>0</v>
      </c>
      <c r="Q600" s="209">
        <v>0.00059000000000000003</v>
      </c>
      <c r="R600" s="209">
        <f>Q600*H600</f>
        <v>0.0031505999999999999</v>
      </c>
      <c r="S600" s="209">
        <v>0</v>
      </c>
      <c r="T600" s="210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1" t="s">
        <v>229</v>
      </c>
      <c r="AT600" s="211" t="s">
        <v>133</v>
      </c>
      <c r="AU600" s="211" t="s">
        <v>79</v>
      </c>
      <c r="AY600" s="20" t="s">
        <v>131</v>
      </c>
      <c r="BE600" s="212">
        <f>IF(N600="základní",J600,0)</f>
        <v>0</v>
      </c>
      <c r="BF600" s="212">
        <f>IF(N600="snížená",J600,0)</f>
        <v>0</v>
      </c>
      <c r="BG600" s="212">
        <f>IF(N600="zákl. přenesená",J600,0)</f>
        <v>0</v>
      </c>
      <c r="BH600" s="212">
        <f>IF(N600="sníž. přenesená",J600,0)</f>
        <v>0</v>
      </c>
      <c r="BI600" s="212">
        <f>IF(N600="nulová",J600,0)</f>
        <v>0</v>
      </c>
      <c r="BJ600" s="20" t="s">
        <v>77</v>
      </c>
      <c r="BK600" s="212">
        <f>ROUND(I600*H600,2)</f>
        <v>0</v>
      </c>
      <c r="BL600" s="20" t="s">
        <v>229</v>
      </c>
      <c r="BM600" s="211" t="s">
        <v>941</v>
      </c>
    </row>
    <row r="601" s="2" customFormat="1">
      <c r="A601" s="41"/>
      <c r="B601" s="42"/>
      <c r="C601" s="43"/>
      <c r="D601" s="213" t="s">
        <v>140</v>
      </c>
      <c r="E601" s="43"/>
      <c r="F601" s="214" t="s">
        <v>942</v>
      </c>
      <c r="G601" s="43"/>
      <c r="H601" s="43"/>
      <c r="I601" s="215"/>
      <c r="J601" s="43"/>
      <c r="K601" s="43"/>
      <c r="L601" s="47"/>
      <c r="M601" s="216"/>
      <c r="N601" s="217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20" t="s">
        <v>140</v>
      </c>
      <c r="AU601" s="20" t="s">
        <v>79</v>
      </c>
    </row>
    <row r="602" s="14" customFormat="1">
      <c r="A602" s="14"/>
      <c r="B602" s="229"/>
      <c r="C602" s="230"/>
      <c r="D602" s="220" t="s">
        <v>142</v>
      </c>
      <c r="E602" s="231" t="s">
        <v>19</v>
      </c>
      <c r="F602" s="232" t="s">
        <v>943</v>
      </c>
      <c r="G602" s="230"/>
      <c r="H602" s="233">
        <v>5.3399999999999999</v>
      </c>
      <c r="I602" s="234"/>
      <c r="J602" s="230"/>
      <c r="K602" s="230"/>
      <c r="L602" s="235"/>
      <c r="M602" s="236"/>
      <c r="N602" s="237"/>
      <c r="O602" s="237"/>
      <c r="P602" s="237"/>
      <c r="Q602" s="237"/>
      <c r="R602" s="237"/>
      <c r="S602" s="237"/>
      <c r="T602" s="238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39" t="s">
        <v>142</v>
      </c>
      <c r="AU602" s="239" t="s">
        <v>79</v>
      </c>
      <c r="AV602" s="14" t="s">
        <v>79</v>
      </c>
      <c r="AW602" s="14" t="s">
        <v>33</v>
      </c>
      <c r="AX602" s="14" t="s">
        <v>77</v>
      </c>
      <c r="AY602" s="239" t="s">
        <v>131</v>
      </c>
    </row>
    <row r="603" s="2" customFormat="1" ht="21.75" customHeight="1">
      <c r="A603" s="41"/>
      <c r="B603" s="42"/>
      <c r="C603" s="200" t="s">
        <v>944</v>
      </c>
      <c r="D603" s="200" t="s">
        <v>133</v>
      </c>
      <c r="E603" s="201" t="s">
        <v>945</v>
      </c>
      <c r="F603" s="202" t="s">
        <v>946</v>
      </c>
      <c r="G603" s="203" t="s">
        <v>308</v>
      </c>
      <c r="H603" s="204">
        <v>2.2999999999999998</v>
      </c>
      <c r="I603" s="205"/>
      <c r="J603" s="206">
        <f>ROUND(I603*H603,2)</f>
        <v>0</v>
      </c>
      <c r="K603" s="202" t="s">
        <v>137</v>
      </c>
      <c r="L603" s="47"/>
      <c r="M603" s="207" t="s">
        <v>19</v>
      </c>
      <c r="N603" s="208" t="s">
        <v>43</v>
      </c>
      <c r="O603" s="87"/>
      <c r="P603" s="209">
        <f>O603*H603</f>
        <v>0</v>
      </c>
      <c r="Q603" s="209">
        <v>0.00063000000000000003</v>
      </c>
      <c r="R603" s="209">
        <f>Q603*H603</f>
        <v>0.001449</v>
      </c>
      <c r="S603" s="209">
        <v>0</v>
      </c>
      <c r="T603" s="210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11" t="s">
        <v>229</v>
      </c>
      <c r="AT603" s="211" t="s">
        <v>133</v>
      </c>
      <c r="AU603" s="211" t="s">
        <v>79</v>
      </c>
      <c r="AY603" s="20" t="s">
        <v>131</v>
      </c>
      <c r="BE603" s="212">
        <f>IF(N603="základní",J603,0)</f>
        <v>0</v>
      </c>
      <c r="BF603" s="212">
        <f>IF(N603="snížená",J603,0)</f>
        <v>0</v>
      </c>
      <c r="BG603" s="212">
        <f>IF(N603="zákl. přenesená",J603,0)</f>
        <v>0</v>
      </c>
      <c r="BH603" s="212">
        <f>IF(N603="sníž. přenesená",J603,0)</f>
        <v>0</v>
      </c>
      <c r="BI603" s="212">
        <f>IF(N603="nulová",J603,0)</f>
        <v>0</v>
      </c>
      <c r="BJ603" s="20" t="s">
        <v>77</v>
      </c>
      <c r="BK603" s="212">
        <f>ROUND(I603*H603,2)</f>
        <v>0</v>
      </c>
      <c r="BL603" s="20" t="s">
        <v>229</v>
      </c>
      <c r="BM603" s="211" t="s">
        <v>947</v>
      </c>
    </row>
    <row r="604" s="2" customFormat="1">
      <c r="A604" s="41"/>
      <c r="B604" s="42"/>
      <c r="C604" s="43"/>
      <c r="D604" s="213" t="s">
        <v>140</v>
      </c>
      <c r="E604" s="43"/>
      <c r="F604" s="214" t="s">
        <v>948</v>
      </c>
      <c r="G604" s="43"/>
      <c r="H604" s="43"/>
      <c r="I604" s="215"/>
      <c r="J604" s="43"/>
      <c r="K604" s="43"/>
      <c r="L604" s="47"/>
      <c r="M604" s="216"/>
      <c r="N604" s="217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140</v>
      </c>
      <c r="AU604" s="20" t="s">
        <v>79</v>
      </c>
    </row>
    <row r="605" s="2" customFormat="1" ht="16.5" customHeight="1">
      <c r="A605" s="41"/>
      <c r="B605" s="42"/>
      <c r="C605" s="200" t="s">
        <v>949</v>
      </c>
      <c r="D605" s="200" t="s">
        <v>133</v>
      </c>
      <c r="E605" s="201" t="s">
        <v>950</v>
      </c>
      <c r="F605" s="202" t="s">
        <v>951</v>
      </c>
      <c r="G605" s="203" t="s">
        <v>308</v>
      </c>
      <c r="H605" s="204">
        <v>2.2999999999999998</v>
      </c>
      <c r="I605" s="205"/>
      <c r="J605" s="206">
        <f>ROUND(I605*H605,2)</f>
        <v>0</v>
      </c>
      <c r="K605" s="202" t="s">
        <v>137</v>
      </c>
      <c r="L605" s="47"/>
      <c r="M605" s="207" t="s">
        <v>19</v>
      </c>
      <c r="N605" s="208" t="s">
        <v>43</v>
      </c>
      <c r="O605" s="87"/>
      <c r="P605" s="209">
        <f>O605*H605</f>
        <v>0</v>
      </c>
      <c r="Q605" s="209">
        <v>0.00089999999999999998</v>
      </c>
      <c r="R605" s="209">
        <f>Q605*H605</f>
        <v>0.0020699999999999998</v>
      </c>
      <c r="S605" s="209">
        <v>0</v>
      </c>
      <c r="T605" s="210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1" t="s">
        <v>229</v>
      </c>
      <c r="AT605" s="211" t="s">
        <v>133</v>
      </c>
      <c r="AU605" s="211" t="s">
        <v>79</v>
      </c>
      <c r="AY605" s="20" t="s">
        <v>131</v>
      </c>
      <c r="BE605" s="212">
        <f>IF(N605="základní",J605,0)</f>
        <v>0</v>
      </c>
      <c r="BF605" s="212">
        <f>IF(N605="snížená",J605,0)</f>
        <v>0</v>
      </c>
      <c r="BG605" s="212">
        <f>IF(N605="zákl. přenesená",J605,0)</f>
        <v>0</v>
      </c>
      <c r="BH605" s="212">
        <f>IF(N605="sníž. přenesená",J605,0)</f>
        <v>0</v>
      </c>
      <c r="BI605" s="212">
        <f>IF(N605="nulová",J605,0)</f>
        <v>0</v>
      </c>
      <c r="BJ605" s="20" t="s">
        <v>77</v>
      </c>
      <c r="BK605" s="212">
        <f>ROUND(I605*H605,2)</f>
        <v>0</v>
      </c>
      <c r="BL605" s="20" t="s">
        <v>229</v>
      </c>
      <c r="BM605" s="211" t="s">
        <v>952</v>
      </c>
    </row>
    <row r="606" s="2" customFormat="1">
      <c r="A606" s="41"/>
      <c r="B606" s="42"/>
      <c r="C606" s="43"/>
      <c r="D606" s="213" t="s">
        <v>140</v>
      </c>
      <c r="E606" s="43"/>
      <c r="F606" s="214" t="s">
        <v>953</v>
      </c>
      <c r="G606" s="43"/>
      <c r="H606" s="43"/>
      <c r="I606" s="215"/>
      <c r="J606" s="43"/>
      <c r="K606" s="43"/>
      <c r="L606" s="47"/>
      <c r="M606" s="216"/>
      <c r="N606" s="217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140</v>
      </c>
      <c r="AU606" s="20" t="s">
        <v>79</v>
      </c>
    </row>
    <row r="607" s="2" customFormat="1" ht="16.5" customHeight="1">
      <c r="A607" s="41"/>
      <c r="B607" s="42"/>
      <c r="C607" s="200" t="s">
        <v>954</v>
      </c>
      <c r="D607" s="200" t="s">
        <v>133</v>
      </c>
      <c r="E607" s="201" t="s">
        <v>955</v>
      </c>
      <c r="F607" s="202" t="s">
        <v>956</v>
      </c>
      <c r="G607" s="203" t="s">
        <v>387</v>
      </c>
      <c r="H607" s="204">
        <v>1</v>
      </c>
      <c r="I607" s="205"/>
      <c r="J607" s="206">
        <f>ROUND(I607*H607,2)</f>
        <v>0</v>
      </c>
      <c r="K607" s="202" t="s">
        <v>19</v>
      </c>
      <c r="L607" s="47"/>
      <c r="M607" s="207" t="s">
        <v>19</v>
      </c>
      <c r="N607" s="208" t="s">
        <v>43</v>
      </c>
      <c r="O607" s="87"/>
      <c r="P607" s="209">
        <f>O607*H607</f>
        <v>0</v>
      </c>
      <c r="Q607" s="209">
        <v>0.00016000000000000001</v>
      </c>
      <c r="R607" s="209">
        <f>Q607*H607</f>
        <v>0.00016000000000000001</v>
      </c>
      <c r="S607" s="209">
        <v>0</v>
      </c>
      <c r="T607" s="210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11" t="s">
        <v>229</v>
      </c>
      <c r="AT607" s="211" t="s">
        <v>133</v>
      </c>
      <c r="AU607" s="211" t="s">
        <v>79</v>
      </c>
      <c r="AY607" s="20" t="s">
        <v>131</v>
      </c>
      <c r="BE607" s="212">
        <f>IF(N607="základní",J607,0)</f>
        <v>0</v>
      </c>
      <c r="BF607" s="212">
        <f>IF(N607="snížená",J607,0)</f>
        <v>0</v>
      </c>
      <c r="BG607" s="212">
        <f>IF(N607="zákl. přenesená",J607,0)</f>
        <v>0</v>
      </c>
      <c r="BH607" s="212">
        <f>IF(N607="sníž. přenesená",J607,0)</f>
        <v>0</v>
      </c>
      <c r="BI607" s="212">
        <f>IF(N607="nulová",J607,0)</f>
        <v>0</v>
      </c>
      <c r="BJ607" s="20" t="s">
        <v>77</v>
      </c>
      <c r="BK607" s="212">
        <f>ROUND(I607*H607,2)</f>
        <v>0</v>
      </c>
      <c r="BL607" s="20" t="s">
        <v>229</v>
      </c>
      <c r="BM607" s="211" t="s">
        <v>957</v>
      </c>
    </row>
    <row r="608" s="2" customFormat="1" ht="16.5" customHeight="1">
      <c r="A608" s="41"/>
      <c r="B608" s="42"/>
      <c r="C608" s="200" t="s">
        <v>958</v>
      </c>
      <c r="D608" s="200" t="s">
        <v>133</v>
      </c>
      <c r="E608" s="201" t="s">
        <v>959</v>
      </c>
      <c r="F608" s="202" t="s">
        <v>960</v>
      </c>
      <c r="G608" s="203" t="s">
        <v>308</v>
      </c>
      <c r="H608" s="204">
        <v>14</v>
      </c>
      <c r="I608" s="205"/>
      <c r="J608" s="206">
        <f>ROUND(I608*H608,2)</f>
        <v>0</v>
      </c>
      <c r="K608" s="202" t="s">
        <v>19</v>
      </c>
      <c r="L608" s="47"/>
      <c r="M608" s="207" t="s">
        <v>19</v>
      </c>
      <c r="N608" s="208" t="s">
        <v>43</v>
      </c>
      <c r="O608" s="87"/>
      <c r="P608" s="209">
        <f>O608*H608</f>
        <v>0</v>
      </c>
      <c r="Q608" s="209">
        <v>0.00167</v>
      </c>
      <c r="R608" s="209">
        <f>Q608*H608</f>
        <v>0.023380000000000001</v>
      </c>
      <c r="S608" s="209">
        <v>0</v>
      </c>
      <c r="T608" s="210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1" t="s">
        <v>229</v>
      </c>
      <c r="AT608" s="211" t="s">
        <v>133</v>
      </c>
      <c r="AU608" s="211" t="s">
        <v>79</v>
      </c>
      <c r="AY608" s="20" t="s">
        <v>131</v>
      </c>
      <c r="BE608" s="212">
        <f>IF(N608="základní",J608,0)</f>
        <v>0</v>
      </c>
      <c r="BF608" s="212">
        <f>IF(N608="snížená",J608,0)</f>
        <v>0</v>
      </c>
      <c r="BG608" s="212">
        <f>IF(N608="zákl. přenesená",J608,0)</f>
        <v>0</v>
      </c>
      <c r="BH608" s="212">
        <f>IF(N608="sníž. přenesená",J608,0)</f>
        <v>0</v>
      </c>
      <c r="BI608" s="212">
        <f>IF(N608="nulová",J608,0)</f>
        <v>0</v>
      </c>
      <c r="BJ608" s="20" t="s">
        <v>77</v>
      </c>
      <c r="BK608" s="212">
        <f>ROUND(I608*H608,2)</f>
        <v>0</v>
      </c>
      <c r="BL608" s="20" t="s">
        <v>229</v>
      </c>
      <c r="BM608" s="211" t="s">
        <v>961</v>
      </c>
    </row>
    <row r="609" s="2" customFormat="1" ht="16.5" customHeight="1">
      <c r="A609" s="41"/>
      <c r="B609" s="42"/>
      <c r="C609" s="200" t="s">
        <v>962</v>
      </c>
      <c r="D609" s="200" t="s">
        <v>133</v>
      </c>
      <c r="E609" s="201" t="s">
        <v>963</v>
      </c>
      <c r="F609" s="202" t="s">
        <v>964</v>
      </c>
      <c r="G609" s="203" t="s">
        <v>308</v>
      </c>
      <c r="H609" s="204">
        <v>2.2999999999999998</v>
      </c>
      <c r="I609" s="205"/>
      <c r="J609" s="206">
        <f>ROUND(I609*H609,2)</f>
        <v>0</v>
      </c>
      <c r="K609" s="202" t="s">
        <v>19</v>
      </c>
      <c r="L609" s="47"/>
      <c r="M609" s="207" t="s">
        <v>19</v>
      </c>
      <c r="N609" s="208" t="s">
        <v>43</v>
      </c>
      <c r="O609" s="87"/>
      <c r="P609" s="209">
        <f>O609*H609</f>
        <v>0</v>
      </c>
      <c r="Q609" s="209">
        <v>0</v>
      </c>
      <c r="R609" s="209">
        <f>Q609*H609</f>
        <v>0</v>
      </c>
      <c r="S609" s="209">
        <v>0</v>
      </c>
      <c r="T609" s="210">
        <f>S609*H609</f>
        <v>0</v>
      </c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R609" s="211" t="s">
        <v>229</v>
      </c>
      <c r="AT609" s="211" t="s">
        <v>133</v>
      </c>
      <c r="AU609" s="211" t="s">
        <v>79</v>
      </c>
      <c r="AY609" s="20" t="s">
        <v>131</v>
      </c>
      <c r="BE609" s="212">
        <f>IF(N609="základní",J609,0)</f>
        <v>0</v>
      </c>
      <c r="BF609" s="212">
        <f>IF(N609="snížená",J609,0)</f>
        <v>0</v>
      </c>
      <c r="BG609" s="212">
        <f>IF(N609="zákl. přenesená",J609,0)</f>
        <v>0</v>
      </c>
      <c r="BH609" s="212">
        <f>IF(N609="sníž. přenesená",J609,0)</f>
        <v>0</v>
      </c>
      <c r="BI609" s="212">
        <f>IF(N609="nulová",J609,0)</f>
        <v>0</v>
      </c>
      <c r="BJ609" s="20" t="s">
        <v>77</v>
      </c>
      <c r="BK609" s="212">
        <f>ROUND(I609*H609,2)</f>
        <v>0</v>
      </c>
      <c r="BL609" s="20" t="s">
        <v>229</v>
      </c>
      <c r="BM609" s="211" t="s">
        <v>965</v>
      </c>
    </row>
    <row r="610" s="2" customFormat="1" ht="24.15" customHeight="1">
      <c r="A610" s="41"/>
      <c r="B610" s="42"/>
      <c r="C610" s="200" t="s">
        <v>966</v>
      </c>
      <c r="D610" s="200" t="s">
        <v>133</v>
      </c>
      <c r="E610" s="201" t="s">
        <v>967</v>
      </c>
      <c r="F610" s="202" t="s">
        <v>968</v>
      </c>
      <c r="G610" s="203" t="s">
        <v>734</v>
      </c>
      <c r="H610" s="273"/>
      <c r="I610" s="205"/>
      <c r="J610" s="206">
        <f>ROUND(I610*H610,2)</f>
        <v>0</v>
      </c>
      <c r="K610" s="202" t="s">
        <v>137</v>
      </c>
      <c r="L610" s="47"/>
      <c r="M610" s="207" t="s">
        <v>19</v>
      </c>
      <c r="N610" s="208" t="s">
        <v>43</v>
      </c>
      <c r="O610" s="87"/>
      <c r="P610" s="209">
        <f>O610*H610</f>
        <v>0</v>
      </c>
      <c r="Q610" s="209">
        <v>0</v>
      </c>
      <c r="R610" s="209">
        <f>Q610*H610</f>
        <v>0</v>
      </c>
      <c r="S610" s="209">
        <v>0</v>
      </c>
      <c r="T610" s="210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11" t="s">
        <v>229</v>
      </c>
      <c r="AT610" s="211" t="s">
        <v>133</v>
      </c>
      <c r="AU610" s="211" t="s">
        <v>79</v>
      </c>
      <c r="AY610" s="20" t="s">
        <v>131</v>
      </c>
      <c r="BE610" s="212">
        <f>IF(N610="základní",J610,0)</f>
        <v>0</v>
      </c>
      <c r="BF610" s="212">
        <f>IF(N610="snížená",J610,0)</f>
        <v>0</v>
      </c>
      <c r="BG610" s="212">
        <f>IF(N610="zákl. přenesená",J610,0)</f>
        <v>0</v>
      </c>
      <c r="BH610" s="212">
        <f>IF(N610="sníž. přenesená",J610,0)</f>
        <v>0</v>
      </c>
      <c r="BI610" s="212">
        <f>IF(N610="nulová",J610,0)</f>
        <v>0</v>
      </c>
      <c r="BJ610" s="20" t="s">
        <v>77</v>
      </c>
      <c r="BK610" s="212">
        <f>ROUND(I610*H610,2)</f>
        <v>0</v>
      </c>
      <c r="BL610" s="20" t="s">
        <v>229</v>
      </c>
      <c r="BM610" s="211" t="s">
        <v>969</v>
      </c>
    </row>
    <row r="611" s="2" customFormat="1">
      <c r="A611" s="41"/>
      <c r="B611" s="42"/>
      <c r="C611" s="43"/>
      <c r="D611" s="213" t="s">
        <v>140</v>
      </c>
      <c r="E611" s="43"/>
      <c r="F611" s="214" t="s">
        <v>970</v>
      </c>
      <c r="G611" s="43"/>
      <c r="H611" s="43"/>
      <c r="I611" s="215"/>
      <c r="J611" s="43"/>
      <c r="K611" s="43"/>
      <c r="L611" s="47"/>
      <c r="M611" s="216"/>
      <c r="N611" s="217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140</v>
      </c>
      <c r="AU611" s="20" t="s">
        <v>79</v>
      </c>
    </row>
    <row r="612" s="12" customFormat="1" ht="22.8" customHeight="1">
      <c r="A612" s="12"/>
      <c r="B612" s="184"/>
      <c r="C612" s="185"/>
      <c r="D612" s="186" t="s">
        <v>71</v>
      </c>
      <c r="E612" s="198" t="s">
        <v>971</v>
      </c>
      <c r="F612" s="198" t="s">
        <v>972</v>
      </c>
      <c r="G612" s="185"/>
      <c r="H612" s="185"/>
      <c r="I612" s="188"/>
      <c r="J612" s="199">
        <f>BK612</f>
        <v>0</v>
      </c>
      <c r="K612" s="185"/>
      <c r="L612" s="190"/>
      <c r="M612" s="191"/>
      <c r="N612" s="192"/>
      <c r="O612" s="192"/>
      <c r="P612" s="193">
        <f>SUM(P613:P615)</f>
        <v>0</v>
      </c>
      <c r="Q612" s="192"/>
      <c r="R612" s="193">
        <f>SUM(R613:R615)</f>
        <v>0</v>
      </c>
      <c r="S612" s="192"/>
      <c r="T612" s="194">
        <f>SUM(T613:T615)</f>
        <v>0.0068399999999999997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R612" s="195" t="s">
        <v>79</v>
      </c>
      <c r="AT612" s="196" t="s">
        <v>71</v>
      </c>
      <c r="AU612" s="196" t="s">
        <v>77</v>
      </c>
      <c r="AY612" s="195" t="s">
        <v>131</v>
      </c>
      <c r="BK612" s="197">
        <f>SUM(BK613:BK615)</f>
        <v>0</v>
      </c>
    </row>
    <row r="613" s="2" customFormat="1" ht="16.5" customHeight="1">
      <c r="A613" s="41"/>
      <c r="B613" s="42"/>
      <c r="C613" s="200" t="s">
        <v>973</v>
      </c>
      <c r="D613" s="200" t="s">
        <v>133</v>
      </c>
      <c r="E613" s="201" t="s">
        <v>974</v>
      </c>
      <c r="F613" s="202" t="s">
        <v>975</v>
      </c>
      <c r="G613" s="203" t="s">
        <v>308</v>
      </c>
      <c r="H613" s="204">
        <v>3.4199999999999999</v>
      </c>
      <c r="I613" s="205"/>
      <c r="J613" s="206">
        <f>ROUND(I613*H613,2)</f>
        <v>0</v>
      </c>
      <c r="K613" s="202" t="s">
        <v>137</v>
      </c>
      <c r="L613" s="47"/>
      <c r="M613" s="207" t="s">
        <v>19</v>
      </c>
      <c r="N613" s="208" t="s">
        <v>43</v>
      </c>
      <c r="O613" s="87"/>
      <c r="P613" s="209">
        <f>O613*H613</f>
        <v>0</v>
      </c>
      <c r="Q613" s="209">
        <v>0</v>
      </c>
      <c r="R613" s="209">
        <f>Q613*H613</f>
        <v>0</v>
      </c>
      <c r="S613" s="209">
        <v>0.002</v>
      </c>
      <c r="T613" s="210">
        <f>S613*H613</f>
        <v>0.0068399999999999997</v>
      </c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R613" s="211" t="s">
        <v>229</v>
      </c>
      <c r="AT613" s="211" t="s">
        <v>133</v>
      </c>
      <c r="AU613" s="211" t="s">
        <v>79</v>
      </c>
      <c r="AY613" s="20" t="s">
        <v>131</v>
      </c>
      <c r="BE613" s="212">
        <f>IF(N613="základní",J613,0)</f>
        <v>0</v>
      </c>
      <c r="BF613" s="212">
        <f>IF(N613="snížená",J613,0)</f>
        <v>0</v>
      </c>
      <c r="BG613" s="212">
        <f>IF(N613="zákl. přenesená",J613,0)</f>
        <v>0</v>
      </c>
      <c r="BH613" s="212">
        <f>IF(N613="sníž. přenesená",J613,0)</f>
        <v>0</v>
      </c>
      <c r="BI613" s="212">
        <f>IF(N613="nulová",J613,0)</f>
        <v>0</v>
      </c>
      <c r="BJ613" s="20" t="s">
        <v>77</v>
      </c>
      <c r="BK613" s="212">
        <f>ROUND(I613*H613,2)</f>
        <v>0</v>
      </c>
      <c r="BL613" s="20" t="s">
        <v>229</v>
      </c>
      <c r="BM613" s="211" t="s">
        <v>976</v>
      </c>
    </row>
    <row r="614" s="2" customFormat="1">
      <c r="A614" s="41"/>
      <c r="B614" s="42"/>
      <c r="C614" s="43"/>
      <c r="D614" s="213" t="s">
        <v>140</v>
      </c>
      <c r="E614" s="43"/>
      <c r="F614" s="214" t="s">
        <v>977</v>
      </c>
      <c r="G614" s="43"/>
      <c r="H614" s="43"/>
      <c r="I614" s="215"/>
      <c r="J614" s="43"/>
      <c r="K614" s="43"/>
      <c r="L614" s="47"/>
      <c r="M614" s="216"/>
      <c r="N614" s="217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0" t="s">
        <v>140</v>
      </c>
      <c r="AU614" s="20" t="s">
        <v>79</v>
      </c>
    </row>
    <row r="615" s="14" customFormat="1">
      <c r="A615" s="14"/>
      <c r="B615" s="229"/>
      <c r="C615" s="230"/>
      <c r="D615" s="220" t="s">
        <v>142</v>
      </c>
      <c r="E615" s="231" t="s">
        <v>19</v>
      </c>
      <c r="F615" s="232" t="s">
        <v>937</v>
      </c>
      <c r="G615" s="230"/>
      <c r="H615" s="233">
        <v>3.4199999999999999</v>
      </c>
      <c r="I615" s="234"/>
      <c r="J615" s="230"/>
      <c r="K615" s="230"/>
      <c r="L615" s="235"/>
      <c r="M615" s="236"/>
      <c r="N615" s="237"/>
      <c r="O615" s="237"/>
      <c r="P615" s="237"/>
      <c r="Q615" s="237"/>
      <c r="R615" s="237"/>
      <c r="S615" s="237"/>
      <c r="T615" s="238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39" t="s">
        <v>142</v>
      </c>
      <c r="AU615" s="239" t="s">
        <v>79</v>
      </c>
      <c r="AV615" s="14" t="s">
        <v>79</v>
      </c>
      <c r="AW615" s="14" t="s">
        <v>33</v>
      </c>
      <c r="AX615" s="14" t="s">
        <v>77</v>
      </c>
      <c r="AY615" s="239" t="s">
        <v>131</v>
      </c>
    </row>
    <row r="616" s="12" customFormat="1" ht="22.8" customHeight="1">
      <c r="A616" s="12"/>
      <c r="B616" s="184"/>
      <c r="C616" s="185"/>
      <c r="D616" s="186" t="s">
        <v>71</v>
      </c>
      <c r="E616" s="198" t="s">
        <v>978</v>
      </c>
      <c r="F616" s="198" t="s">
        <v>979</v>
      </c>
      <c r="G616" s="185"/>
      <c r="H616" s="185"/>
      <c r="I616" s="188"/>
      <c r="J616" s="199">
        <f>BK616</f>
        <v>0</v>
      </c>
      <c r="K616" s="185"/>
      <c r="L616" s="190"/>
      <c r="M616" s="191"/>
      <c r="N616" s="192"/>
      <c r="O616" s="192"/>
      <c r="P616" s="193">
        <f>SUM(P617:P621)</f>
        <v>0</v>
      </c>
      <c r="Q616" s="192"/>
      <c r="R616" s="193">
        <f>SUM(R617:R621)</f>
        <v>0.038539999999999998</v>
      </c>
      <c r="S616" s="192"/>
      <c r="T616" s="194">
        <f>SUM(T617:T621)</f>
        <v>0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195" t="s">
        <v>79</v>
      </c>
      <c r="AT616" s="196" t="s">
        <v>71</v>
      </c>
      <c r="AU616" s="196" t="s">
        <v>77</v>
      </c>
      <c r="AY616" s="195" t="s">
        <v>131</v>
      </c>
      <c r="BK616" s="197">
        <f>SUM(BK617:BK621)</f>
        <v>0</v>
      </c>
    </row>
    <row r="617" s="2" customFormat="1" ht="24.15" customHeight="1">
      <c r="A617" s="41"/>
      <c r="B617" s="42"/>
      <c r="C617" s="200" t="s">
        <v>980</v>
      </c>
      <c r="D617" s="200" t="s">
        <v>133</v>
      </c>
      <c r="E617" s="201" t="s">
        <v>981</v>
      </c>
      <c r="F617" s="202" t="s">
        <v>982</v>
      </c>
      <c r="G617" s="203" t="s">
        <v>387</v>
      </c>
      <c r="H617" s="204">
        <v>1</v>
      </c>
      <c r="I617" s="205"/>
      <c r="J617" s="206">
        <f>ROUND(I617*H617,2)</f>
        <v>0</v>
      </c>
      <c r="K617" s="202" t="s">
        <v>137</v>
      </c>
      <c r="L617" s="47"/>
      <c r="M617" s="207" t="s">
        <v>19</v>
      </c>
      <c r="N617" s="208" t="s">
        <v>43</v>
      </c>
      <c r="O617" s="87"/>
      <c r="P617" s="209">
        <f>O617*H617</f>
        <v>0</v>
      </c>
      <c r="Q617" s="209">
        <v>4.0000000000000003E-05</v>
      </c>
      <c r="R617" s="209">
        <f>Q617*H617</f>
        <v>4.0000000000000003E-05</v>
      </c>
      <c r="S617" s="209">
        <v>0</v>
      </c>
      <c r="T617" s="210">
        <f>S617*H617</f>
        <v>0</v>
      </c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R617" s="211" t="s">
        <v>229</v>
      </c>
      <c r="AT617" s="211" t="s">
        <v>133</v>
      </c>
      <c r="AU617" s="211" t="s">
        <v>79</v>
      </c>
      <c r="AY617" s="20" t="s">
        <v>131</v>
      </c>
      <c r="BE617" s="212">
        <f>IF(N617="základní",J617,0)</f>
        <v>0</v>
      </c>
      <c r="BF617" s="212">
        <f>IF(N617="snížená",J617,0)</f>
        <v>0</v>
      </c>
      <c r="BG617" s="212">
        <f>IF(N617="zákl. přenesená",J617,0)</f>
        <v>0</v>
      </c>
      <c r="BH617" s="212">
        <f>IF(N617="sníž. přenesená",J617,0)</f>
        <v>0</v>
      </c>
      <c r="BI617" s="212">
        <f>IF(N617="nulová",J617,0)</f>
        <v>0</v>
      </c>
      <c r="BJ617" s="20" t="s">
        <v>77</v>
      </c>
      <c r="BK617" s="212">
        <f>ROUND(I617*H617,2)</f>
        <v>0</v>
      </c>
      <c r="BL617" s="20" t="s">
        <v>229</v>
      </c>
      <c r="BM617" s="211" t="s">
        <v>983</v>
      </c>
    </row>
    <row r="618" s="2" customFormat="1">
      <c r="A618" s="41"/>
      <c r="B618" s="42"/>
      <c r="C618" s="43"/>
      <c r="D618" s="213" t="s">
        <v>140</v>
      </c>
      <c r="E618" s="43"/>
      <c r="F618" s="214" t="s">
        <v>984</v>
      </c>
      <c r="G618" s="43"/>
      <c r="H618" s="43"/>
      <c r="I618" s="215"/>
      <c r="J618" s="43"/>
      <c r="K618" s="43"/>
      <c r="L618" s="47"/>
      <c r="M618" s="216"/>
      <c r="N618" s="217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140</v>
      </c>
      <c r="AU618" s="20" t="s">
        <v>79</v>
      </c>
    </row>
    <row r="619" s="2" customFormat="1" ht="16.5" customHeight="1">
      <c r="A619" s="41"/>
      <c r="B619" s="42"/>
      <c r="C619" s="263" t="s">
        <v>985</v>
      </c>
      <c r="D619" s="263" t="s">
        <v>458</v>
      </c>
      <c r="E619" s="264" t="s">
        <v>986</v>
      </c>
      <c r="F619" s="265" t="s">
        <v>987</v>
      </c>
      <c r="G619" s="266" t="s">
        <v>387</v>
      </c>
      <c r="H619" s="267">
        <v>1</v>
      </c>
      <c r="I619" s="268"/>
      <c r="J619" s="269">
        <f>ROUND(I619*H619,2)</f>
        <v>0</v>
      </c>
      <c r="K619" s="265" t="s">
        <v>19</v>
      </c>
      <c r="L619" s="270"/>
      <c r="M619" s="271" t="s">
        <v>19</v>
      </c>
      <c r="N619" s="272" t="s">
        <v>43</v>
      </c>
      <c r="O619" s="87"/>
      <c r="P619" s="209">
        <f>O619*H619</f>
        <v>0</v>
      </c>
      <c r="Q619" s="209">
        <v>0.0385</v>
      </c>
      <c r="R619" s="209">
        <f>Q619*H619</f>
        <v>0.0385</v>
      </c>
      <c r="S619" s="209">
        <v>0</v>
      </c>
      <c r="T619" s="210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1" t="s">
        <v>342</v>
      </c>
      <c r="AT619" s="211" t="s">
        <v>458</v>
      </c>
      <c r="AU619" s="211" t="s">
        <v>79</v>
      </c>
      <c r="AY619" s="20" t="s">
        <v>131</v>
      </c>
      <c r="BE619" s="212">
        <f>IF(N619="základní",J619,0)</f>
        <v>0</v>
      </c>
      <c r="BF619" s="212">
        <f>IF(N619="snížená",J619,0)</f>
        <v>0</v>
      </c>
      <c r="BG619" s="212">
        <f>IF(N619="zákl. přenesená",J619,0)</f>
        <v>0</v>
      </c>
      <c r="BH619" s="212">
        <f>IF(N619="sníž. přenesená",J619,0)</f>
        <v>0</v>
      </c>
      <c r="BI619" s="212">
        <f>IF(N619="nulová",J619,0)</f>
        <v>0</v>
      </c>
      <c r="BJ619" s="20" t="s">
        <v>77</v>
      </c>
      <c r="BK619" s="212">
        <f>ROUND(I619*H619,2)</f>
        <v>0</v>
      </c>
      <c r="BL619" s="20" t="s">
        <v>229</v>
      </c>
      <c r="BM619" s="211" t="s">
        <v>988</v>
      </c>
    </row>
    <row r="620" s="2" customFormat="1" ht="24.15" customHeight="1">
      <c r="A620" s="41"/>
      <c r="B620" s="42"/>
      <c r="C620" s="200" t="s">
        <v>989</v>
      </c>
      <c r="D620" s="200" t="s">
        <v>133</v>
      </c>
      <c r="E620" s="201" t="s">
        <v>990</v>
      </c>
      <c r="F620" s="202" t="s">
        <v>991</v>
      </c>
      <c r="G620" s="203" t="s">
        <v>734</v>
      </c>
      <c r="H620" s="273"/>
      <c r="I620" s="205"/>
      <c r="J620" s="206">
        <f>ROUND(I620*H620,2)</f>
        <v>0</v>
      </c>
      <c r="K620" s="202" t="s">
        <v>137</v>
      </c>
      <c r="L620" s="47"/>
      <c r="M620" s="207" t="s">
        <v>19</v>
      </c>
      <c r="N620" s="208" t="s">
        <v>43</v>
      </c>
      <c r="O620" s="87"/>
      <c r="P620" s="209">
        <f>O620*H620</f>
        <v>0</v>
      </c>
      <c r="Q620" s="209">
        <v>0</v>
      </c>
      <c r="R620" s="209">
        <f>Q620*H620</f>
        <v>0</v>
      </c>
      <c r="S620" s="209">
        <v>0</v>
      </c>
      <c r="T620" s="210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11" t="s">
        <v>229</v>
      </c>
      <c r="AT620" s="211" t="s">
        <v>133</v>
      </c>
      <c r="AU620" s="211" t="s">
        <v>79</v>
      </c>
      <c r="AY620" s="20" t="s">
        <v>131</v>
      </c>
      <c r="BE620" s="212">
        <f>IF(N620="základní",J620,0)</f>
        <v>0</v>
      </c>
      <c r="BF620" s="212">
        <f>IF(N620="snížená",J620,0)</f>
        <v>0</v>
      </c>
      <c r="BG620" s="212">
        <f>IF(N620="zákl. přenesená",J620,0)</f>
        <v>0</v>
      </c>
      <c r="BH620" s="212">
        <f>IF(N620="sníž. přenesená",J620,0)</f>
        <v>0</v>
      </c>
      <c r="BI620" s="212">
        <f>IF(N620="nulová",J620,0)</f>
        <v>0</v>
      </c>
      <c r="BJ620" s="20" t="s">
        <v>77</v>
      </c>
      <c r="BK620" s="212">
        <f>ROUND(I620*H620,2)</f>
        <v>0</v>
      </c>
      <c r="BL620" s="20" t="s">
        <v>229</v>
      </c>
      <c r="BM620" s="211" t="s">
        <v>992</v>
      </c>
    </row>
    <row r="621" s="2" customFormat="1">
      <c r="A621" s="41"/>
      <c r="B621" s="42"/>
      <c r="C621" s="43"/>
      <c r="D621" s="213" t="s">
        <v>140</v>
      </c>
      <c r="E621" s="43"/>
      <c r="F621" s="214" t="s">
        <v>993</v>
      </c>
      <c r="G621" s="43"/>
      <c r="H621" s="43"/>
      <c r="I621" s="215"/>
      <c r="J621" s="43"/>
      <c r="K621" s="43"/>
      <c r="L621" s="47"/>
      <c r="M621" s="216"/>
      <c r="N621" s="217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20" t="s">
        <v>140</v>
      </c>
      <c r="AU621" s="20" t="s">
        <v>79</v>
      </c>
    </row>
    <row r="622" s="12" customFormat="1" ht="22.8" customHeight="1">
      <c r="A622" s="12"/>
      <c r="B622" s="184"/>
      <c r="C622" s="185"/>
      <c r="D622" s="186" t="s">
        <v>71</v>
      </c>
      <c r="E622" s="198" t="s">
        <v>994</v>
      </c>
      <c r="F622" s="198" t="s">
        <v>995</v>
      </c>
      <c r="G622" s="185"/>
      <c r="H622" s="185"/>
      <c r="I622" s="188"/>
      <c r="J622" s="199">
        <f>BK622</f>
        <v>0</v>
      </c>
      <c r="K622" s="185"/>
      <c r="L622" s="190"/>
      <c r="M622" s="191"/>
      <c r="N622" s="192"/>
      <c r="O622" s="192"/>
      <c r="P622" s="193">
        <f>SUM(P623:P693)</f>
        <v>0</v>
      </c>
      <c r="Q622" s="192"/>
      <c r="R622" s="193">
        <f>SUM(R623:R693)</f>
        <v>0.17327134999999999</v>
      </c>
      <c r="S622" s="192"/>
      <c r="T622" s="194">
        <f>SUM(T623:T693)</f>
        <v>0.0515732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195" t="s">
        <v>79</v>
      </c>
      <c r="AT622" s="196" t="s">
        <v>71</v>
      </c>
      <c r="AU622" s="196" t="s">
        <v>77</v>
      </c>
      <c r="AY622" s="195" t="s">
        <v>131</v>
      </c>
      <c r="BK622" s="197">
        <f>SUM(BK623:BK693)</f>
        <v>0</v>
      </c>
    </row>
    <row r="623" s="2" customFormat="1" ht="16.5" customHeight="1">
      <c r="A623" s="41"/>
      <c r="B623" s="42"/>
      <c r="C623" s="200" t="s">
        <v>996</v>
      </c>
      <c r="D623" s="200" t="s">
        <v>133</v>
      </c>
      <c r="E623" s="201" t="s">
        <v>997</v>
      </c>
      <c r="F623" s="202" t="s">
        <v>998</v>
      </c>
      <c r="G623" s="203" t="s">
        <v>136</v>
      </c>
      <c r="H623" s="204">
        <v>0.93400000000000005</v>
      </c>
      <c r="I623" s="205"/>
      <c r="J623" s="206">
        <f>ROUND(I623*H623,2)</f>
        <v>0</v>
      </c>
      <c r="K623" s="202" t="s">
        <v>137</v>
      </c>
      <c r="L623" s="47"/>
      <c r="M623" s="207" t="s">
        <v>19</v>
      </c>
      <c r="N623" s="208" t="s">
        <v>43</v>
      </c>
      <c r="O623" s="87"/>
      <c r="P623" s="209">
        <f>O623*H623</f>
        <v>0</v>
      </c>
      <c r="Q623" s="209">
        <v>0</v>
      </c>
      <c r="R623" s="209">
        <f>Q623*H623</f>
        <v>0</v>
      </c>
      <c r="S623" s="209">
        <v>0.035299999999999998</v>
      </c>
      <c r="T623" s="210">
        <f>S623*H623</f>
        <v>0.032970199999999998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11" t="s">
        <v>229</v>
      </c>
      <c r="AT623" s="211" t="s">
        <v>133</v>
      </c>
      <c r="AU623" s="211" t="s">
        <v>79</v>
      </c>
      <c r="AY623" s="20" t="s">
        <v>131</v>
      </c>
      <c r="BE623" s="212">
        <f>IF(N623="základní",J623,0)</f>
        <v>0</v>
      </c>
      <c r="BF623" s="212">
        <f>IF(N623="snížená",J623,0)</f>
        <v>0</v>
      </c>
      <c r="BG623" s="212">
        <f>IF(N623="zákl. přenesená",J623,0)</f>
        <v>0</v>
      </c>
      <c r="BH623" s="212">
        <f>IF(N623="sníž. přenesená",J623,0)</f>
        <v>0</v>
      </c>
      <c r="BI623" s="212">
        <f>IF(N623="nulová",J623,0)</f>
        <v>0</v>
      </c>
      <c r="BJ623" s="20" t="s">
        <v>77</v>
      </c>
      <c r="BK623" s="212">
        <f>ROUND(I623*H623,2)</f>
        <v>0</v>
      </c>
      <c r="BL623" s="20" t="s">
        <v>229</v>
      </c>
      <c r="BM623" s="211" t="s">
        <v>999</v>
      </c>
    </row>
    <row r="624" s="2" customFormat="1">
      <c r="A624" s="41"/>
      <c r="B624" s="42"/>
      <c r="C624" s="43"/>
      <c r="D624" s="213" t="s">
        <v>140</v>
      </c>
      <c r="E624" s="43"/>
      <c r="F624" s="214" t="s">
        <v>1000</v>
      </c>
      <c r="G624" s="43"/>
      <c r="H624" s="43"/>
      <c r="I624" s="215"/>
      <c r="J624" s="43"/>
      <c r="K624" s="43"/>
      <c r="L624" s="47"/>
      <c r="M624" s="216"/>
      <c r="N624" s="217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140</v>
      </c>
      <c r="AU624" s="20" t="s">
        <v>79</v>
      </c>
    </row>
    <row r="625" s="13" customFormat="1">
      <c r="A625" s="13"/>
      <c r="B625" s="218"/>
      <c r="C625" s="219"/>
      <c r="D625" s="220" t="s">
        <v>142</v>
      </c>
      <c r="E625" s="221" t="s">
        <v>19</v>
      </c>
      <c r="F625" s="222" t="s">
        <v>318</v>
      </c>
      <c r="G625" s="219"/>
      <c r="H625" s="221" t="s">
        <v>19</v>
      </c>
      <c r="I625" s="223"/>
      <c r="J625" s="219"/>
      <c r="K625" s="219"/>
      <c r="L625" s="224"/>
      <c r="M625" s="225"/>
      <c r="N625" s="226"/>
      <c r="O625" s="226"/>
      <c r="P625" s="226"/>
      <c r="Q625" s="226"/>
      <c r="R625" s="226"/>
      <c r="S625" s="226"/>
      <c r="T625" s="227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28" t="s">
        <v>142</v>
      </c>
      <c r="AU625" s="228" t="s">
        <v>79</v>
      </c>
      <c r="AV625" s="13" t="s">
        <v>77</v>
      </c>
      <c r="AW625" s="13" t="s">
        <v>33</v>
      </c>
      <c r="AX625" s="13" t="s">
        <v>72</v>
      </c>
      <c r="AY625" s="228" t="s">
        <v>131</v>
      </c>
    </row>
    <row r="626" s="14" customFormat="1">
      <c r="A626" s="14"/>
      <c r="B626" s="229"/>
      <c r="C626" s="230"/>
      <c r="D626" s="220" t="s">
        <v>142</v>
      </c>
      <c r="E626" s="231" t="s">
        <v>19</v>
      </c>
      <c r="F626" s="232" t="s">
        <v>1001</v>
      </c>
      <c r="G626" s="230"/>
      <c r="H626" s="233">
        <v>0.443</v>
      </c>
      <c r="I626" s="234"/>
      <c r="J626" s="230"/>
      <c r="K626" s="230"/>
      <c r="L626" s="235"/>
      <c r="M626" s="236"/>
      <c r="N626" s="237"/>
      <c r="O626" s="237"/>
      <c r="P626" s="237"/>
      <c r="Q626" s="237"/>
      <c r="R626" s="237"/>
      <c r="S626" s="237"/>
      <c r="T626" s="238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39" t="s">
        <v>142</v>
      </c>
      <c r="AU626" s="239" t="s">
        <v>79</v>
      </c>
      <c r="AV626" s="14" t="s">
        <v>79</v>
      </c>
      <c r="AW626" s="14" t="s">
        <v>33</v>
      </c>
      <c r="AX626" s="14" t="s">
        <v>72</v>
      </c>
      <c r="AY626" s="239" t="s">
        <v>131</v>
      </c>
    </row>
    <row r="627" s="13" customFormat="1">
      <c r="A627" s="13"/>
      <c r="B627" s="218"/>
      <c r="C627" s="219"/>
      <c r="D627" s="220" t="s">
        <v>142</v>
      </c>
      <c r="E627" s="221" t="s">
        <v>19</v>
      </c>
      <c r="F627" s="222" t="s">
        <v>382</v>
      </c>
      <c r="G627" s="219"/>
      <c r="H627" s="221" t="s">
        <v>19</v>
      </c>
      <c r="I627" s="223"/>
      <c r="J627" s="219"/>
      <c r="K627" s="219"/>
      <c r="L627" s="224"/>
      <c r="M627" s="225"/>
      <c r="N627" s="226"/>
      <c r="O627" s="226"/>
      <c r="P627" s="226"/>
      <c r="Q627" s="226"/>
      <c r="R627" s="226"/>
      <c r="S627" s="226"/>
      <c r="T627" s="227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28" t="s">
        <v>142</v>
      </c>
      <c r="AU627" s="228" t="s">
        <v>79</v>
      </c>
      <c r="AV627" s="13" t="s">
        <v>77</v>
      </c>
      <c r="AW627" s="13" t="s">
        <v>33</v>
      </c>
      <c r="AX627" s="13" t="s">
        <v>72</v>
      </c>
      <c r="AY627" s="228" t="s">
        <v>131</v>
      </c>
    </row>
    <row r="628" s="14" customFormat="1">
      <c r="A628" s="14"/>
      <c r="B628" s="229"/>
      <c r="C628" s="230"/>
      <c r="D628" s="220" t="s">
        <v>142</v>
      </c>
      <c r="E628" s="231" t="s">
        <v>19</v>
      </c>
      <c r="F628" s="232" t="s">
        <v>1002</v>
      </c>
      <c r="G628" s="230"/>
      <c r="H628" s="233">
        <v>0.253</v>
      </c>
      <c r="I628" s="234"/>
      <c r="J628" s="230"/>
      <c r="K628" s="230"/>
      <c r="L628" s="235"/>
      <c r="M628" s="236"/>
      <c r="N628" s="237"/>
      <c r="O628" s="237"/>
      <c r="P628" s="237"/>
      <c r="Q628" s="237"/>
      <c r="R628" s="237"/>
      <c r="S628" s="237"/>
      <c r="T628" s="238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39" t="s">
        <v>142</v>
      </c>
      <c r="AU628" s="239" t="s">
        <v>79</v>
      </c>
      <c r="AV628" s="14" t="s">
        <v>79</v>
      </c>
      <c r="AW628" s="14" t="s">
        <v>33</v>
      </c>
      <c r="AX628" s="14" t="s">
        <v>72</v>
      </c>
      <c r="AY628" s="239" t="s">
        <v>131</v>
      </c>
    </row>
    <row r="629" s="13" customFormat="1">
      <c r="A629" s="13"/>
      <c r="B629" s="218"/>
      <c r="C629" s="219"/>
      <c r="D629" s="220" t="s">
        <v>142</v>
      </c>
      <c r="E629" s="221" t="s">
        <v>19</v>
      </c>
      <c r="F629" s="222" t="s">
        <v>383</v>
      </c>
      <c r="G629" s="219"/>
      <c r="H629" s="221" t="s">
        <v>19</v>
      </c>
      <c r="I629" s="223"/>
      <c r="J629" s="219"/>
      <c r="K629" s="219"/>
      <c r="L629" s="224"/>
      <c r="M629" s="225"/>
      <c r="N629" s="226"/>
      <c r="O629" s="226"/>
      <c r="P629" s="226"/>
      <c r="Q629" s="226"/>
      <c r="R629" s="226"/>
      <c r="S629" s="226"/>
      <c r="T629" s="227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28" t="s">
        <v>142</v>
      </c>
      <c r="AU629" s="228" t="s">
        <v>79</v>
      </c>
      <c r="AV629" s="13" t="s">
        <v>77</v>
      </c>
      <c r="AW629" s="13" t="s">
        <v>33</v>
      </c>
      <c r="AX629" s="13" t="s">
        <v>72</v>
      </c>
      <c r="AY629" s="228" t="s">
        <v>131</v>
      </c>
    </row>
    <row r="630" s="14" customFormat="1">
      <c r="A630" s="14"/>
      <c r="B630" s="229"/>
      <c r="C630" s="230"/>
      <c r="D630" s="220" t="s">
        <v>142</v>
      </c>
      <c r="E630" s="231" t="s">
        <v>19</v>
      </c>
      <c r="F630" s="232" t="s">
        <v>1003</v>
      </c>
      <c r="G630" s="230"/>
      <c r="H630" s="233">
        <v>0.23799999999999999</v>
      </c>
      <c r="I630" s="234"/>
      <c r="J630" s="230"/>
      <c r="K630" s="230"/>
      <c r="L630" s="235"/>
      <c r="M630" s="236"/>
      <c r="N630" s="237"/>
      <c r="O630" s="237"/>
      <c r="P630" s="237"/>
      <c r="Q630" s="237"/>
      <c r="R630" s="237"/>
      <c r="S630" s="237"/>
      <c r="T630" s="23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39" t="s">
        <v>142</v>
      </c>
      <c r="AU630" s="239" t="s">
        <v>79</v>
      </c>
      <c r="AV630" s="14" t="s">
        <v>79</v>
      </c>
      <c r="AW630" s="14" t="s">
        <v>33</v>
      </c>
      <c r="AX630" s="14" t="s">
        <v>72</v>
      </c>
      <c r="AY630" s="239" t="s">
        <v>131</v>
      </c>
    </row>
    <row r="631" s="15" customFormat="1">
      <c r="A631" s="15"/>
      <c r="B631" s="240"/>
      <c r="C631" s="241"/>
      <c r="D631" s="220" t="s">
        <v>142</v>
      </c>
      <c r="E631" s="242" t="s">
        <v>19</v>
      </c>
      <c r="F631" s="243" t="s">
        <v>155</v>
      </c>
      <c r="G631" s="241"/>
      <c r="H631" s="244">
        <v>0.93399999999999994</v>
      </c>
      <c r="I631" s="245"/>
      <c r="J631" s="241"/>
      <c r="K631" s="241"/>
      <c r="L631" s="246"/>
      <c r="M631" s="247"/>
      <c r="N631" s="248"/>
      <c r="O631" s="248"/>
      <c r="P631" s="248"/>
      <c r="Q631" s="248"/>
      <c r="R631" s="248"/>
      <c r="S631" s="248"/>
      <c r="T631" s="249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50" t="s">
        <v>142</v>
      </c>
      <c r="AU631" s="250" t="s">
        <v>79</v>
      </c>
      <c r="AV631" s="15" t="s">
        <v>138</v>
      </c>
      <c r="AW631" s="15" t="s">
        <v>33</v>
      </c>
      <c r="AX631" s="15" t="s">
        <v>77</v>
      </c>
      <c r="AY631" s="250" t="s">
        <v>131</v>
      </c>
    </row>
    <row r="632" s="2" customFormat="1" ht="16.5" customHeight="1">
      <c r="A632" s="41"/>
      <c r="B632" s="42"/>
      <c r="C632" s="200" t="s">
        <v>1004</v>
      </c>
      <c r="D632" s="200" t="s">
        <v>133</v>
      </c>
      <c r="E632" s="201" t="s">
        <v>1005</v>
      </c>
      <c r="F632" s="202" t="s">
        <v>1006</v>
      </c>
      <c r="G632" s="203" t="s">
        <v>308</v>
      </c>
      <c r="H632" s="204">
        <v>5.7240000000000002</v>
      </c>
      <c r="I632" s="205"/>
      <c r="J632" s="206">
        <f>ROUND(I632*H632,2)</f>
        <v>0</v>
      </c>
      <c r="K632" s="202" t="s">
        <v>137</v>
      </c>
      <c r="L632" s="47"/>
      <c r="M632" s="207" t="s">
        <v>19</v>
      </c>
      <c r="N632" s="208" t="s">
        <v>43</v>
      </c>
      <c r="O632" s="87"/>
      <c r="P632" s="209">
        <f>O632*H632</f>
        <v>0</v>
      </c>
      <c r="Q632" s="209">
        <v>0</v>
      </c>
      <c r="R632" s="209">
        <f>Q632*H632</f>
        <v>0</v>
      </c>
      <c r="S632" s="209">
        <v>0.0032499999999999999</v>
      </c>
      <c r="T632" s="210">
        <f>S632*H632</f>
        <v>0.018603000000000001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11" t="s">
        <v>229</v>
      </c>
      <c r="AT632" s="211" t="s">
        <v>133</v>
      </c>
      <c r="AU632" s="211" t="s">
        <v>79</v>
      </c>
      <c r="AY632" s="20" t="s">
        <v>131</v>
      </c>
      <c r="BE632" s="212">
        <f>IF(N632="základní",J632,0)</f>
        <v>0</v>
      </c>
      <c r="BF632" s="212">
        <f>IF(N632="snížená",J632,0)</f>
        <v>0</v>
      </c>
      <c r="BG632" s="212">
        <f>IF(N632="zákl. přenesená",J632,0)</f>
        <v>0</v>
      </c>
      <c r="BH632" s="212">
        <f>IF(N632="sníž. přenesená",J632,0)</f>
        <v>0</v>
      </c>
      <c r="BI632" s="212">
        <f>IF(N632="nulová",J632,0)</f>
        <v>0</v>
      </c>
      <c r="BJ632" s="20" t="s">
        <v>77</v>
      </c>
      <c r="BK632" s="212">
        <f>ROUND(I632*H632,2)</f>
        <v>0</v>
      </c>
      <c r="BL632" s="20" t="s">
        <v>229</v>
      </c>
      <c r="BM632" s="211" t="s">
        <v>1007</v>
      </c>
    </row>
    <row r="633" s="2" customFormat="1">
      <c r="A633" s="41"/>
      <c r="B633" s="42"/>
      <c r="C633" s="43"/>
      <c r="D633" s="213" t="s">
        <v>140</v>
      </c>
      <c r="E633" s="43"/>
      <c r="F633" s="214" t="s">
        <v>1008</v>
      </c>
      <c r="G633" s="43"/>
      <c r="H633" s="43"/>
      <c r="I633" s="215"/>
      <c r="J633" s="43"/>
      <c r="K633" s="43"/>
      <c r="L633" s="47"/>
      <c r="M633" s="216"/>
      <c r="N633" s="217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140</v>
      </c>
      <c r="AU633" s="20" t="s">
        <v>79</v>
      </c>
    </row>
    <row r="634" s="13" customFormat="1">
      <c r="A634" s="13"/>
      <c r="B634" s="218"/>
      <c r="C634" s="219"/>
      <c r="D634" s="220" t="s">
        <v>142</v>
      </c>
      <c r="E634" s="221" t="s">
        <v>19</v>
      </c>
      <c r="F634" s="222" t="s">
        <v>318</v>
      </c>
      <c r="G634" s="219"/>
      <c r="H634" s="221" t="s">
        <v>19</v>
      </c>
      <c r="I634" s="223"/>
      <c r="J634" s="219"/>
      <c r="K634" s="219"/>
      <c r="L634" s="224"/>
      <c r="M634" s="225"/>
      <c r="N634" s="226"/>
      <c r="O634" s="226"/>
      <c r="P634" s="226"/>
      <c r="Q634" s="226"/>
      <c r="R634" s="226"/>
      <c r="S634" s="226"/>
      <c r="T634" s="227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28" t="s">
        <v>142</v>
      </c>
      <c r="AU634" s="228" t="s">
        <v>79</v>
      </c>
      <c r="AV634" s="13" t="s">
        <v>77</v>
      </c>
      <c r="AW634" s="13" t="s">
        <v>33</v>
      </c>
      <c r="AX634" s="13" t="s">
        <v>72</v>
      </c>
      <c r="AY634" s="228" t="s">
        <v>131</v>
      </c>
    </row>
    <row r="635" s="14" customFormat="1">
      <c r="A635" s="14"/>
      <c r="B635" s="229"/>
      <c r="C635" s="230"/>
      <c r="D635" s="220" t="s">
        <v>142</v>
      </c>
      <c r="E635" s="231" t="s">
        <v>19</v>
      </c>
      <c r="F635" s="232" t="s">
        <v>1009</v>
      </c>
      <c r="G635" s="230"/>
      <c r="H635" s="233">
        <v>2.0840000000000001</v>
      </c>
      <c r="I635" s="234"/>
      <c r="J635" s="230"/>
      <c r="K635" s="230"/>
      <c r="L635" s="235"/>
      <c r="M635" s="236"/>
      <c r="N635" s="237"/>
      <c r="O635" s="237"/>
      <c r="P635" s="237"/>
      <c r="Q635" s="237"/>
      <c r="R635" s="237"/>
      <c r="S635" s="237"/>
      <c r="T635" s="238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39" t="s">
        <v>142</v>
      </c>
      <c r="AU635" s="239" t="s">
        <v>79</v>
      </c>
      <c r="AV635" s="14" t="s">
        <v>79</v>
      </c>
      <c r="AW635" s="14" t="s">
        <v>33</v>
      </c>
      <c r="AX635" s="14" t="s">
        <v>72</v>
      </c>
      <c r="AY635" s="239" t="s">
        <v>131</v>
      </c>
    </row>
    <row r="636" s="13" customFormat="1">
      <c r="A636" s="13"/>
      <c r="B636" s="218"/>
      <c r="C636" s="219"/>
      <c r="D636" s="220" t="s">
        <v>142</v>
      </c>
      <c r="E636" s="221" t="s">
        <v>19</v>
      </c>
      <c r="F636" s="222" t="s">
        <v>382</v>
      </c>
      <c r="G636" s="219"/>
      <c r="H636" s="221" t="s">
        <v>19</v>
      </c>
      <c r="I636" s="223"/>
      <c r="J636" s="219"/>
      <c r="K636" s="219"/>
      <c r="L636" s="224"/>
      <c r="M636" s="225"/>
      <c r="N636" s="226"/>
      <c r="O636" s="226"/>
      <c r="P636" s="226"/>
      <c r="Q636" s="226"/>
      <c r="R636" s="226"/>
      <c r="S636" s="226"/>
      <c r="T636" s="227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28" t="s">
        <v>142</v>
      </c>
      <c r="AU636" s="228" t="s">
        <v>79</v>
      </c>
      <c r="AV636" s="13" t="s">
        <v>77</v>
      </c>
      <c r="AW636" s="13" t="s">
        <v>33</v>
      </c>
      <c r="AX636" s="13" t="s">
        <v>72</v>
      </c>
      <c r="AY636" s="228" t="s">
        <v>131</v>
      </c>
    </row>
    <row r="637" s="14" customFormat="1">
      <c r="A637" s="14"/>
      <c r="B637" s="229"/>
      <c r="C637" s="230"/>
      <c r="D637" s="220" t="s">
        <v>142</v>
      </c>
      <c r="E637" s="231" t="s">
        <v>19</v>
      </c>
      <c r="F637" s="232" t="s">
        <v>1010</v>
      </c>
      <c r="G637" s="230"/>
      <c r="H637" s="233">
        <v>1.8300000000000001</v>
      </c>
      <c r="I637" s="234"/>
      <c r="J637" s="230"/>
      <c r="K637" s="230"/>
      <c r="L637" s="235"/>
      <c r="M637" s="236"/>
      <c r="N637" s="237"/>
      <c r="O637" s="237"/>
      <c r="P637" s="237"/>
      <c r="Q637" s="237"/>
      <c r="R637" s="237"/>
      <c r="S637" s="237"/>
      <c r="T637" s="238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39" t="s">
        <v>142</v>
      </c>
      <c r="AU637" s="239" t="s">
        <v>79</v>
      </c>
      <c r="AV637" s="14" t="s">
        <v>79</v>
      </c>
      <c r="AW637" s="14" t="s">
        <v>33</v>
      </c>
      <c r="AX637" s="14" t="s">
        <v>72</v>
      </c>
      <c r="AY637" s="239" t="s">
        <v>131</v>
      </c>
    </row>
    <row r="638" s="13" customFormat="1">
      <c r="A638" s="13"/>
      <c r="B638" s="218"/>
      <c r="C638" s="219"/>
      <c r="D638" s="220" t="s">
        <v>142</v>
      </c>
      <c r="E638" s="221" t="s">
        <v>19</v>
      </c>
      <c r="F638" s="222" t="s">
        <v>383</v>
      </c>
      <c r="G638" s="219"/>
      <c r="H638" s="221" t="s">
        <v>19</v>
      </c>
      <c r="I638" s="223"/>
      <c r="J638" s="219"/>
      <c r="K638" s="219"/>
      <c r="L638" s="224"/>
      <c r="M638" s="225"/>
      <c r="N638" s="226"/>
      <c r="O638" s="226"/>
      <c r="P638" s="226"/>
      <c r="Q638" s="226"/>
      <c r="R638" s="226"/>
      <c r="S638" s="226"/>
      <c r="T638" s="227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28" t="s">
        <v>142</v>
      </c>
      <c r="AU638" s="228" t="s">
        <v>79</v>
      </c>
      <c r="AV638" s="13" t="s">
        <v>77</v>
      </c>
      <c r="AW638" s="13" t="s">
        <v>33</v>
      </c>
      <c r="AX638" s="13" t="s">
        <v>72</v>
      </c>
      <c r="AY638" s="228" t="s">
        <v>131</v>
      </c>
    </row>
    <row r="639" s="14" customFormat="1">
      <c r="A639" s="14"/>
      <c r="B639" s="229"/>
      <c r="C639" s="230"/>
      <c r="D639" s="220" t="s">
        <v>142</v>
      </c>
      <c r="E639" s="231" t="s">
        <v>19</v>
      </c>
      <c r="F639" s="232" t="s">
        <v>1011</v>
      </c>
      <c r="G639" s="230"/>
      <c r="H639" s="233">
        <v>1.8100000000000001</v>
      </c>
      <c r="I639" s="234"/>
      <c r="J639" s="230"/>
      <c r="K639" s="230"/>
      <c r="L639" s="235"/>
      <c r="M639" s="236"/>
      <c r="N639" s="237"/>
      <c r="O639" s="237"/>
      <c r="P639" s="237"/>
      <c r="Q639" s="237"/>
      <c r="R639" s="237"/>
      <c r="S639" s="237"/>
      <c r="T639" s="238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39" t="s">
        <v>142</v>
      </c>
      <c r="AU639" s="239" t="s">
        <v>79</v>
      </c>
      <c r="AV639" s="14" t="s">
        <v>79</v>
      </c>
      <c r="AW639" s="14" t="s">
        <v>33</v>
      </c>
      <c r="AX639" s="14" t="s">
        <v>72</v>
      </c>
      <c r="AY639" s="239" t="s">
        <v>131</v>
      </c>
    </row>
    <row r="640" s="15" customFormat="1">
      <c r="A640" s="15"/>
      <c r="B640" s="240"/>
      <c r="C640" s="241"/>
      <c r="D640" s="220" t="s">
        <v>142</v>
      </c>
      <c r="E640" s="242" t="s">
        <v>19</v>
      </c>
      <c r="F640" s="243" t="s">
        <v>155</v>
      </c>
      <c r="G640" s="241"/>
      <c r="H640" s="244">
        <v>5.7240000000000002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9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50" t="s">
        <v>142</v>
      </c>
      <c r="AU640" s="250" t="s">
        <v>79</v>
      </c>
      <c r="AV640" s="15" t="s">
        <v>138</v>
      </c>
      <c r="AW640" s="15" t="s">
        <v>33</v>
      </c>
      <c r="AX640" s="15" t="s">
        <v>77</v>
      </c>
      <c r="AY640" s="250" t="s">
        <v>131</v>
      </c>
    </row>
    <row r="641" s="2" customFormat="1" ht="16.5" customHeight="1">
      <c r="A641" s="41"/>
      <c r="B641" s="42"/>
      <c r="C641" s="200" t="s">
        <v>1012</v>
      </c>
      <c r="D641" s="200" t="s">
        <v>133</v>
      </c>
      <c r="E641" s="201" t="s">
        <v>1013</v>
      </c>
      <c r="F641" s="202" t="s">
        <v>1014</v>
      </c>
      <c r="G641" s="203" t="s">
        <v>136</v>
      </c>
      <c r="H641" s="204">
        <v>7.8780000000000001</v>
      </c>
      <c r="I641" s="205"/>
      <c r="J641" s="206">
        <f>ROUND(I641*H641,2)</f>
        <v>0</v>
      </c>
      <c r="K641" s="202" t="s">
        <v>137</v>
      </c>
      <c r="L641" s="47"/>
      <c r="M641" s="207" t="s">
        <v>19</v>
      </c>
      <c r="N641" s="208" t="s">
        <v>43</v>
      </c>
      <c r="O641" s="87"/>
      <c r="P641" s="209">
        <f>O641*H641</f>
        <v>0</v>
      </c>
      <c r="Q641" s="209">
        <v>0.00029999999999999997</v>
      </c>
      <c r="R641" s="209">
        <f>Q641*H641</f>
        <v>0.0023633999999999999</v>
      </c>
      <c r="S641" s="209">
        <v>0</v>
      </c>
      <c r="T641" s="210">
        <f>S641*H641</f>
        <v>0</v>
      </c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R641" s="211" t="s">
        <v>229</v>
      </c>
      <c r="AT641" s="211" t="s">
        <v>133</v>
      </c>
      <c r="AU641" s="211" t="s">
        <v>79</v>
      </c>
      <c r="AY641" s="20" t="s">
        <v>131</v>
      </c>
      <c r="BE641" s="212">
        <f>IF(N641="základní",J641,0)</f>
        <v>0</v>
      </c>
      <c r="BF641" s="212">
        <f>IF(N641="snížená",J641,0)</f>
        <v>0</v>
      </c>
      <c r="BG641" s="212">
        <f>IF(N641="zákl. přenesená",J641,0)</f>
        <v>0</v>
      </c>
      <c r="BH641" s="212">
        <f>IF(N641="sníž. přenesená",J641,0)</f>
        <v>0</v>
      </c>
      <c r="BI641" s="212">
        <f>IF(N641="nulová",J641,0)</f>
        <v>0</v>
      </c>
      <c r="BJ641" s="20" t="s">
        <v>77</v>
      </c>
      <c r="BK641" s="212">
        <f>ROUND(I641*H641,2)</f>
        <v>0</v>
      </c>
      <c r="BL641" s="20" t="s">
        <v>229</v>
      </c>
      <c r="BM641" s="211" t="s">
        <v>1015</v>
      </c>
    </row>
    <row r="642" s="2" customFormat="1">
      <c r="A642" s="41"/>
      <c r="B642" s="42"/>
      <c r="C642" s="43"/>
      <c r="D642" s="213" t="s">
        <v>140</v>
      </c>
      <c r="E642" s="43"/>
      <c r="F642" s="214" t="s">
        <v>1016</v>
      </c>
      <c r="G642" s="43"/>
      <c r="H642" s="43"/>
      <c r="I642" s="215"/>
      <c r="J642" s="43"/>
      <c r="K642" s="43"/>
      <c r="L642" s="47"/>
      <c r="M642" s="216"/>
      <c r="N642" s="217"/>
      <c r="O642" s="87"/>
      <c r="P642" s="87"/>
      <c r="Q642" s="87"/>
      <c r="R642" s="87"/>
      <c r="S642" s="87"/>
      <c r="T642" s="88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T642" s="20" t="s">
        <v>140</v>
      </c>
      <c r="AU642" s="20" t="s">
        <v>79</v>
      </c>
    </row>
    <row r="643" s="13" customFormat="1">
      <c r="A643" s="13"/>
      <c r="B643" s="218"/>
      <c r="C643" s="219"/>
      <c r="D643" s="220" t="s">
        <v>142</v>
      </c>
      <c r="E643" s="221" t="s">
        <v>19</v>
      </c>
      <c r="F643" s="222" t="s">
        <v>1017</v>
      </c>
      <c r="G643" s="219"/>
      <c r="H643" s="221" t="s">
        <v>19</v>
      </c>
      <c r="I643" s="223"/>
      <c r="J643" s="219"/>
      <c r="K643" s="219"/>
      <c r="L643" s="224"/>
      <c r="M643" s="225"/>
      <c r="N643" s="226"/>
      <c r="O643" s="226"/>
      <c r="P643" s="226"/>
      <c r="Q643" s="226"/>
      <c r="R643" s="226"/>
      <c r="S643" s="226"/>
      <c r="T643" s="227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28" t="s">
        <v>142</v>
      </c>
      <c r="AU643" s="228" t="s">
        <v>79</v>
      </c>
      <c r="AV643" s="13" t="s">
        <v>77</v>
      </c>
      <c r="AW643" s="13" t="s">
        <v>33</v>
      </c>
      <c r="AX643" s="13" t="s">
        <v>72</v>
      </c>
      <c r="AY643" s="228" t="s">
        <v>131</v>
      </c>
    </row>
    <row r="644" s="13" customFormat="1">
      <c r="A644" s="13"/>
      <c r="B644" s="218"/>
      <c r="C644" s="219"/>
      <c r="D644" s="220" t="s">
        <v>142</v>
      </c>
      <c r="E644" s="221" t="s">
        <v>19</v>
      </c>
      <c r="F644" s="222" t="s">
        <v>318</v>
      </c>
      <c r="G644" s="219"/>
      <c r="H644" s="221" t="s">
        <v>19</v>
      </c>
      <c r="I644" s="223"/>
      <c r="J644" s="219"/>
      <c r="K644" s="219"/>
      <c r="L644" s="224"/>
      <c r="M644" s="225"/>
      <c r="N644" s="226"/>
      <c r="O644" s="226"/>
      <c r="P644" s="226"/>
      <c r="Q644" s="226"/>
      <c r="R644" s="226"/>
      <c r="S644" s="226"/>
      <c r="T644" s="227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28" t="s">
        <v>142</v>
      </c>
      <c r="AU644" s="228" t="s">
        <v>79</v>
      </c>
      <c r="AV644" s="13" t="s">
        <v>77</v>
      </c>
      <c r="AW644" s="13" t="s">
        <v>33</v>
      </c>
      <c r="AX644" s="13" t="s">
        <v>72</v>
      </c>
      <c r="AY644" s="228" t="s">
        <v>131</v>
      </c>
    </row>
    <row r="645" s="14" customFormat="1">
      <c r="A645" s="14"/>
      <c r="B645" s="229"/>
      <c r="C645" s="230"/>
      <c r="D645" s="220" t="s">
        <v>142</v>
      </c>
      <c r="E645" s="231" t="s">
        <v>19</v>
      </c>
      <c r="F645" s="232" t="s">
        <v>1018</v>
      </c>
      <c r="G645" s="230"/>
      <c r="H645" s="233">
        <v>0.61199999999999999</v>
      </c>
      <c r="I645" s="234"/>
      <c r="J645" s="230"/>
      <c r="K645" s="230"/>
      <c r="L645" s="235"/>
      <c r="M645" s="236"/>
      <c r="N645" s="237"/>
      <c r="O645" s="237"/>
      <c r="P645" s="237"/>
      <c r="Q645" s="237"/>
      <c r="R645" s="237"/>
      <c r="S645" s="237"/>
      <c r="T645" s="238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39" t="s">
        <v>142</v>
      </c>
      <c r="AU645" s="239" t="s">
        <v>79</v>
      </c>
      <c r="AV645" s="14" t="s">
        <v>79</v>
      </c>
      <c r="AW645" s="14" t="s">
        <v>33</v>
      </c>
      <c r="AX645" s="14" t="s">
        <v>72</v>
      </c>
      <c r="AY645" s="239" t="s">
        <v>131</v>
      </c>
    </row>
    <row r="646" s="14" customFormat="1">
      <c r="A646" s="14"/>
      <c r="B646" s="229"/>
      <c r="C646" s="230"/>
      <c r="D646" s="220" t="s">
        <v>142</v>
      </c>
      <c r="E646" s="231" t="s">
        <v>19</v>
      </c>
      <c r="F646" s="232" t="s">
        <v>1019</v>
      </c>
      <c r="G646" s="230"/>
      <c r="H646" s="233">
        <v>0.82399999999999995</v>
      </c>
      <c r="I646" s="234"/>
      <c r="J646" s="230"/>
      <c r="K646" s="230"/>
      <c r="L646" s="235"/>
      <c r="M646" s="236"/>
      <c r="N646" s="237"/>
      <c r="O646" s="237"/>
      <c r="P646" s="237"/>
      <c r="Q646" s="237"/>
      <c r="R646" s="237"/>
      <c r="S646" s="237"/>
      <c r="T646" s="238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39" t="s">
        <v>142</v>
      </c>
      <c r="AU646" s="239" t="s">
        <v>79</v>
      </c>
      <c r="AV646" s="14" t="s">
        <v>79</v>
      </c>
      <c r="AW646" s="14" t="s">
        <v>33</v>
      </c>
      <c r="AX646" s="14" t="s">
        <v>72</v>
      </c>
      <c r="AY646" s="239" t="s">
        <v>131</v>
      </c>
    </row>
    <row r="647" s="13" customFormat="1">
      <c r="A647" s="13"/>
      <c r="B647" s="218"/>
      <c r="C647" s="219"/>
      <c r="D647" s="220" t="s">
        <v>142</v>
      </c>
      <c r="E647" s="221" t="s">
        <v>19</v>
      </c>
      <c r="F647" s="222" t="s">
        <v>382</v>
      </c>
      <c r="G647" s="219"/>
      <c r="H647" s="221" t="s">
        <v>19</v>
      </c>
      <c r="I647" s="223"/>
      <c r="J647" s="219"/>
      <c r="K647" s="219"/>
      <c r="L647" s="224"/>
      <c r="M647" s="225"/>
      <c r="N647" s="226"/>
      <c r="O647" s="226"/>
      <c r="P647" s="226"/>
      <c r="Q647" s="226"/>
      <c r="R647" s="226"/>
      <c r="S647" s="226"/>
      <c r="T647" s="227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28" t="s">
        <v>142</v>
      </c>
      <c r="AU647" s="228" t="s">
        <v>79</v>
      </c>
      <c r="AV647" s="13" t="s">
        <v>77</v>
      </c>
      <c r="AW647" s="13" t="s">
        <v>33</v>
      </c>
      <c r="AX647" s="13" t="s">
        <v>72</v>
      </c>
      <c r="AY647" s="228" t="s">
        <v>131</v>
      </c>
    </row>
    <row r="648" s="14" customFormat="1">
      <c r="A648" s="14"/>
      <c r="B648" s="229"/>
      <c r="C648" s="230"/>
      <c r="D648" s="220" t="s">
        <v>142</v>
      </c>
      <c r="E648" s="231" t="s">
        <v>19</v>
      </c>
      <c r="F648" s="232" t="s">
        <v>1020</v>
      </c>
      <c r="G648" s="230"/>
      <c r="H648" s="233">
        <v>0.44700000000000001</v>
      </c>
      <c r="I648" s="234"/>
      <c r="J648" s="230"/>
      <c r="K648" s="230"/>
      <c r="L648" s="235"/>
      <c r="M648" s="236"/>
      <c r="N648" s="237"/>
      <c r="O648" s="237"/>
      <c r="P648" s="237"/>
      <c r="Q648" s="237"/>
      <c r="R648" s="237"/>
      <c r="S648" s="237"/>
      <c r="T648" s="238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39" t="s">
        <v>142</v>
      </c>
      <c r="AU648" s="239" t="s">
        <v>79</v>
      </c>
      <c r="AV648" s="14" t="s">
        <v>79</v>
      </c>
      <c r="AW648" s="14" t="s">
        <v>33</v>
      </c>
      <c r="AX648" s="14" t="s">
        <v>72</v>
      </c>
      <c r="AY648" s="239" t="s">
        <v>131</v>
      </c>
    </row>
    <row r="649" s="14" customFormat="1">
      <c r="A649" s="14"/>
      <c r="B649" s="229"/>
      <c r="C649" s="230"/>
      <c r="D649" s="220" t="s">
        <v>142</v>
      </c>
      <c r="E649" s="231" t="s">
        <v>19</v>
      </c>
      <c r="F649" s="232" t="s">
        <v>1021</v>
      </c>
      <c r="G649" s="230"/>
      <c r="H649" s="233">
        <v>0.433</v>
      </c>
      <c r="I649" s="234"/>
      <c r="J649" s="230"/>
      <c r="K649" s="230"/>
      <c r="L649" s="235"/>
      <c r="M649" s="236"/>
      <c r="N649" s="237"/>
      <c r="O649" s="237"/>
      <c r="P649" s="237"/>
      <c r="Q649" s="237"/>
      <c r="R649" s="237"/>
      <c r="S649" s="237"/>
      <c r="T649" s="238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39" t="s">
        <v>142</v>
      </c>
      <c r="AU649" s="239" t="s">
        <v>79</v>
      </c>
      <c r="AV649" s="14" t="s">
        <v>79</v>
      </c>
      <c r="AW649" s="14" t="s">
        <v>33</v>
      </c>
      <c r="AX649" s="14" t="s">
        <v>72</v>
      </c>
      <c r="AY649" s="239" t="s">
        <v>131</v>
      </c>
    </row>
    <row r="650" s="14" customFormat="1">
      <c r="A650" s="14"/>
      <c r="B650" s="229"/>
      <c r="C650" s="230"/>
      <c r="D650" s="220" t="s">
        <v>142</v>
      </c>
      <c r="E650" s="231" t="s">
        <v>19</v>
      </c>
      <c r="F650" s="232" t="s">
        <v>1022</v>
      </c>
      <c r="G650" s="230"/>
      <c r="H650" s="233">
        <v>0.378</v>
      </c>
      <c r="I650" s="234"/>
      <c r="J650" s="230"/>
      <c r="K650" s="230"/>
      <c r="L650" s="235"/>
      <c r="M650" s="236"/>
      <c r="N650" s="237"/>
      <c r="O650" s="237"/>
      <c r="P650" s="237"/>
      <c r="Q650" s="237"/>
      <c r="R650" s="237"/>
      <c r="S650" s="237"/>
      <c r="T650" s="238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39" t="s">
        <v>142</v>
      </c>
      <c r="AU650" s="239" t="s">
        <v>79</v>
      </c>
      <c r="AV650" s="14" t="s">
        <v>79</v>
      </c>
      <c r="AW650" s="14" t="s">
        <v>33</v>
      </c>
      <c r="AX650" s="14" t="s">
        <v>72</v>
      </c>
      <c r="AY650" s="239" t="s">
        <v>131</v>
      </c>
    </row>
    <row r="651" s="13" customFormat="1">
      <c r="A651" s="13"/>
      <c r="B651" s="218"/>
      <c r="C651" s="219"/>
      <c r="D651" s="220" t="s">
        <v>142</v>
      </c>
      <c r="E651" s="221" t="s">
        <v>19</v>
      </c>
      <c r="F651" s="222" t="s">
        <v>383</v>
      </c>
      <c r="G651" s="219"/>
      <c r="H651" s="221" t="s">
        <v>19</v>
      </c>
      <c r="I651" s="223"/>
      <c r="J651" s="219"/>
      <c r="K651" s="219"/>
      <c r="L651" s="224"/>
      <c r="M651" s="225"/>
      <c r="N651" s="226"/>
      <c r="O651" s="226"/>
      <c r="P651" s="226"/>
      <c r="Q651" s="226"/>
      <c r="R651" s="226"/>
      <c r="S651" s="226"/>
      <c r="T651" s="227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28" t="s">
        <v>142</v>
      </c>
      <c r="AU651" s="228" t="s">
        <v>79</v>
      </c>
      <c r="AV651" s="13" t="s">
        <v>77</v>
      </c>
      <c r="AW651" s="13" t="s">
        <v>33</v>
      </c>
      <c r="AX651" s="13" t="s">
        <v>72</v>
      </c>
      <c r="AY651" s="228" t="s">
        <v>131</v>
      </c>
    </row>
    <row r="652" s="14" customFormat="1">
      <c r="A652" s="14"/>
      <c r="B652" s="229"/>
      <c r="C652" s="230"/>
      <c r="D652" s="220" t="s">
        <v>142</v>
      </c>
      <c r="E652" s="231" t="s">
        <v>19</v>
      </c>
      <c r="F652" s="232" t="s">
        <v>1023</v>
      </c>
      <c r="G652" s="230"/>
      <c r="H652" s="233">
        <v>0.47699999999999998</v>
      </c>
      <c r="I652" s="234"/>
      <c r="J652" s="230"/>
      <c r="K652" s="230"/>
      <c r="L652" s="235"/>
      <c r="M652" s="236"/>
      <c r="N652" s="237"/>
      <c r="O652" s="237"/>
      <c r="P652" s="237"/>
      <c r="Q652" s="237"/>
      <c r="R652" s="237"/>
      <c r="S652" s="237"/>
      <c r="T652" s="238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39" t="s">
        <v>142</v>
      </c>
      <c r="AU652" s="239" t="s">
        <v>79</v>
      </c>
      <c r="AV652" s="14" t="s">
        <v>79</v>
      </c>
      <c r="AW652" s="14" t="s">
        <v>33</v>
      </c>
      <c r="AX652" s="14" t="s">
        <v>72</v>
      </c>
      <c r="AY652" s="239" t="s">
        <v>131</v>
      </c>
    </row>
    <row r="653" s="14" customFormat="1">
      <c r="A653" s="14"/>
      <c r="B653" s="229"/>
      <c r="C653" s="230"/>
      <c r="D653" s="220" t="s">
        <v>142</v>
      </c>
      <c r="E653" s="231" t="s">
        <v>19</v>
      </c>
      <c r="F653" s="232" t="s">
        <v>1024</v>
      </c>
      <c r="G653" s="230"/>
      <c r="H653" s="233">
        <v>0.39000000000000001</v>
      </c>
      <c r="I653" s="234"/>
      <c r="J653" s="230"/>
      <c r="K653" s="230"/>
      <c r="L653" s="235"/>
      <c r="M653" s="236"/>
      <c r="N653" s="237"/>
      <c r="O653" s="237"/>
      <c r="P653" s="237"/>
      <c r="Q653" s="237"/>
      <c r="R653" s="237"/>
      <c r="S653" s="237"/>
      <c r="T653" s="238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39" t="s">
        <v>142</v>
      </c>
      <c r="AU653" s="239" t="s">
        <v>79</v>
      </c>
      <c r="AV653" s="14" t="s">
        <v>79</v>
      </c>
      <c r="AW653" s="14" t="s">
        <v>33</v>
      </c>
      <c r="AX653" s="14" t="s">
        <v>72</v>
      </c>
      <c r="AY653" s="239" t="s">
        <v>131</v>
      </c>
    </row>
    <row r="654" s="14" customFormat="1">
      <c r="A654" s="14"/>
      <c r="B654" s="229"/>
      <c r="C654" s="230"/>
      <c r="D654" s="220" t="s">
        <v>142</v>
      </c>
      <c r="E654" s="231" t="s">
        <v>19</v>
      </c>
      <c r="F654" s="232" t="s">
        <v>1022</v>
      </c>
      <c r="G654" s="230"/>
      <c r="H654" s="233">
        <v>0.378</v>
      </c>
      <c r="I654" s="234"/>
      <c r="J654" s="230"/>
      <c r="K654" s="230"/>
      <c r="L654" s="235"/>
      <c r="M654" s="236"/>
      <c r="N654" s="237"/>
      <c r="O654" s="237"/>
      <c r="P654" s="237"/>
      <c r="Q654" s="237"/>
      <c r="R654" s="237"/>
      <c r="S654" s="237"/>
      <c r="T654" s="238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39" t="s">
        <v>142</v>
      </c>
      <c r="AU654" s="239" t="s">
        <v>79</v>
      </c>
      <c r="AV654" s="14" t="s">
        <v>79</v>
      </c>
      <c r="AW654" s="14" t="s">
        <v>33</v>
      </c>
      <c r="AX654" s="14" t="s">
        <v>72</v>
      </c>
      <c r="AY654" s="239" t="s">
        <v>131</v>
      </c>
    </row>
    <row r="655" s="16" customFormat="1">
      <c r="A655" s="16"/>
      <c r="B655" s="252"/>
      <c r="C655" s="253"/>
      <c r="D655" s="220" t="s">
        <v>142</v>
      </c>
      <c r="E655" s="254" t="s">
        <v>19</v>
      </c>
      <c r="F655" s="255" t="s">
        <v>454</v>
      </c>
      <c r="G655" s="253"/>
      <c r="H655" s="256">
        <v>3.9390000000000001</v>
      </c>
      <c r="I655" s="257"/>
      <c r="J655" s="253"/>
      <c r="K655" s="253"/>
      <c r="L655" s="258"/>
      <c r="M655" s="259"/>
      <c r="N655" s="260"/>
      <c r="O655" s="260"/>
      <c r="P655" s="260"/>
      <c r="Q655" s="260"/>
      <c r="R655" s="260"/>
      <c r="S655" s="260"/>
      <c r="T655" s="261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262" t="s">
        <v>142</v>
      </c>
      <c r="AU655" s="262" t="s">
        <v>79</v>
      </c>
      <c r="AV655" s="16" t="s">
        <v>156</v>
      </c>
      <c r="AW655" s="16" t="s">
        <v>33</v>
      </c>
      <c r="AX655" s="16" t="s">
        <v>72</v>
      </c>
      <c r="AY655" s="262" t="s">
        <v>131</v>
      </c>
    </row>
    <row r="656" s="13" customFormat="1">
      <c r="A656" s="13"/>
      <c r="B656" s="218"/>
      <c r="C656" s="219"/>
      <c r="D656" s="220" t="s">
        <v>142</v>
      </c>
      <c r="E656" s="221" t="s">
        <v>19</v>
      </c>
      <c r="F656" s="222" t="s">
        <v>1025</v>
      </c>
      <c r="G656" s="219"/>
      <c r="H656" s="221" t="s">
        <v>19</v>
      </c>
      <c r="I656" s="223"/>
      <c r="J656" s="219"/>
      <c r="K656" s="219"/>
      <c r="L656" s="224"/>
      <c r="M656" s="225"/>
      <c r="N656" s="226"/>
      <c r="O656" s="226"/>
      <c r="P656" s="226"/>
      <c r="Q656" s="226"/>
      <c r="R656" s="226"/>
      <c r="S656" s="226"/>
      <c r="T656" s="227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28" t="s">
        <v>142</v>
      </c>
      <c r="AU656" s="228" t="s">
        <v>79</v>
      </c>
      <c r="AV656" s="13" t="s">
        <v>77</v>
      </c>
      <c r="AW656" s="13" t="s">
        <v>33</v>
      </c>
      <c r="AX656" s="13" t="s">
        <v>72</v>
      </c>
      <c r="AY656" s="228" t="s">
        <v>131</v>
      </c>
    </row>
    <row r="657" s="14" customFormat="1">
      <c r="A657" s="14"/>
      <c r="B657" s="229"/>
      <c r="C657" s="230"/>
      <c r="D657" s="220" t="s">
        <v>142</v>
      </c>
      <c r="E657" s="231" t="s">
        <v>19</v>
      </c>
      <c r="F657" s="232" t="s">
        <v>1026</v>
      </c>
      <c r="G657" s="230"/>
      <c r="H657" s="233">
        <v>3.9390000000000001</v>
      </c>
      <c r="I657" s="234"/>
      <c r="J657" s="230"/>
      <c r="K657" s="230"/>
      <c r="L657" s="235"/>
      <c r="M657" s="236"/>
      <c r="N657" s="237"/>
      <c r="O657" s="237"/>
      <c r="P657" s="237"/>
      <c r="Q657" s="237"/>
      <c r="R657" s="237"/>
      <c r="S657" s="237"/>
      <c r="T657" s="238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39" t="s">
        <v>142</v>
      </c>
      <c r="AU657" s="239" t="s">
        <v>79</v>
      </c>
      <c r="AV657" s="14" t="s">
        <v>79</v>
      </c>
      <c r="AW657" s="14" t="s">
        <v>33</v>
      </c>
      <c r="AX657" s="14" t="s">
        <v>72</v>
      </c>
      <c r="AY657" s="239" t="s">
        <v>131</v>
      </c>
    </row>
    <row r="658" s="16" customFormat="1">
      <c r="A658" s="16"/>
      <c r="B658" s="252"/>
      <c r="C658" s="253"/>
      <c r="D658" s="220" t="s">
        <v>142</v>
      </c>
      <c r="E658" s="254" t="s">
        <v>19</v>
      </c>
      <c r="F658" s="255" t="s">
        <v>454</v>
      </c>
      <c r="G658" s="253"/>
      <c r="H658" s="256">
        <v>3.9390000000000001</v>
      </c>
      <c r="I658" s="257"/>
      <c r="J658" s="253"/>
      <c r="K658" s="253"/>
      <c r="L658" s="258"/>
      <c r="M658" s="259"/>
      <c r="N658" s="260"/>
      <c r="O658" s="260"/>
      <c r="P658" s="260"/>
      <c r="Q658" s="260"/>
      <c r="R658" s="260"/>
      <c r="S658" s="260"/>
      <c r="T658" s="261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T658" s="262" t="s">
        <v>142</v>
      </c>
      <c r="AU658" s="262" t="s">
        <v>79</v>
      </c>
      <c r="AV658" s="16" t="s">
        <v>156</v>
      </c>
      <c r="AW658" s="16" t="s">
        <v>33</v>
      </c>
      <c r="AX658" s="16" t="s">
        <v>72</v>
      </c>
      <c r="AY658" s="262" t="s">
        <v>131</v>
      </c>
    </row>
    <row r="659" s="15" customFormat="1">
      <c r="A659" s="15"/>
      <c r="B659" s="240"/>
      <c r="C659" s="241"/>
      <c r="D659" s="220" t="s">
        <v>142</v>
      </c>
      <c r="E659" s="242" t="s">
        <v>19</v>
      </c>
      <c r="F659" s="243" t="s">
        <v>155</v>
      </c>
      <c r="G659" s="241"/>
      <c r="H659" s="244">
        <v>7.8780000000000001</v>
      </c>
      <c r="I659" s="245"/>
      <c r="J659" s="241"/>
      <c r="K659" s="241"/>
      <c r="L659" s="246"/>
      <c r="M659" s="247"/>
      <c r="N659" s="248"/>
      <c r="O659" s="248"/>
      <c r="P659" s="248"/>
      <c r="Q659" s="248"/>
      <c r="R659" s="248"/>
      <c r="S659" s="248"/>
      <c r="T659" s="249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50" t="s">
        <v>142</v>
      </c>
      <c r="AU659" s="250" t="s">
        <v>79</v>
      </c>
      <c r="AV659" s="15" t="s">
        <v>138</v>
      </c>
      <c r="AW659" s="15" t="s">
        <v>33</v>
      </c>
      <c r="AX659" s="15" t="s">
        <v>77</v>
      </c>
      <c r="AY659" s="250" t="s">
        <v>131</v>
      </c>
    </row>
    <row r="660" s="2" customFormat="1" ht="24.15" customHeight="1">
      <c r="A660" s="41"/>
      <c r="B660" s="42"/>
      <c r="C660" s="200" t="s">
        <v>1027</v>
      </c>
      <c r="D660" s="200" t="s">
        <v>133</v>
      </c>
      <c r="E660" s="201" t="s">
        <v>1028</v>
      </c>
      <c r="F660" s="202" t="s">
        <v>1029</v>
      </c>
      <c r="G660" s="203" t="s">
        <v>136</v>
      </c>
      <c r="H660" s="204">
        <v>3.9390000000000001</v>
      </c>
      <c r="I660" s="205"/>
      <c r="J660" s="206">
        <f>ROUND(I660*H660,2)</f>
        <v>0</v>
      </c>
      <c r="K660" s="202" t="s">
        <v>137</v>
      </c>
      <c r="L660" s="47"/>
      <c r="M660" s="207" t="s">
        <v>19</v>
      </c>
      <c r="N660" s="208" t="s">
        <v>43</v>
      </c>
      <c r="O660" s="87"/>
      <c r="P660" s="209">
        <f>O660*H660</f>
        <v>0</v>
      </c>
      <c r="Q660" s="209">
        <v>0.0075799999999999999</v>
      </c>
      <c r="R660" s="209">
        <f>Q660*H660</f>
        <v>0.029857620000000001</v>
      </c>
      <c r="S660" s="209">
        <v>0</v>
      </c>
      <c r="T660" s="210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1" t="s">
        <v>229</v>
      </c>
      <c r="AT660" s="211" t="s">
        <v>133</v>
      </c>
      <c r="AU660" s="211" t="s">
        <v>79</v>
      </c>
      <c r="AY660" s="20" t="s">
        <v>131</v>
      </c>
      <c r="BE660" s="212">
        <f>IF(N660="základní",J660,0)</f>
        <v>0</v>
      </c>
      <c r="BF660" s="212">
        <f>IF(N660="snížená",J660,0)</f>
        <v>0</v>
      </c>
      <c r="BG660" s="212">
        <f>IF(N660="zákl. přenesená",J660,0)</f>
        <v>0</v>
      </c>
      <c r="BH660" s="212">
        <f>IF(N660="sníž. přenesená",J660,0)</f>
        <v>0</v>
      </c>
      <c r="BI660" s="212">
        <f>IF(N660="nulová",J660,0)</f>
        <v>0</v>
      </c>
      <c r="BJ660" s="20" t="s">
        <v>77</v>
      </c>
      <c r="BK660" s="212">
        <f>ROUND(I660*H660,2)</f>
        <v>0</v>
      </c>
      <c r="BL660" s="20" t="s">
        <v>229</v>
      </c>
      <c r="BM660" s="211" t="s">
        <v>1030</v>
      </c>
    </row>
    <row r="661" s="2" customFormat="1">
      <c r="A661" s="41"/>
      <c r="B661" s="42"/>
      <c r="C661" s="43"/>
      <c r="D661" s="213" t="s">
        <v>140</v>
      </c>
      <c r="E661" s="43"/>
      <c r="F661" s="214" t="s">
        <v>1031</v>
      </c>
      <c r="G661" s="43"/>
      <c r="H661" s="43"/>
      <c r="I661" s="215"/>
      <c r="J661" s="43"/>
      <c r="K661" s="43"/>
      <c r="L661" s="47"/>
      <c r="M661" s="216"/>
      <c r="N661" s="217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140</v>
      </c>
      <c r="AU661" s="20" t="s">
        <v>79</v>
      </c>
    </row>
    <row r="662" s="2" customFormat="1" ht="24.15" customHeight="1">
      <c r="A662" s="41"/>
      <c r="B662" s="42"/>
      <c r="C662" s="200" t="s">
        <v>1032</v>
      </c>
      <c r="D662" s="200" t="s">
        <v>133</v>
      </c>
      <c r="E662" s="201" t="s">
        <v>1033</v>
      </c>
      <c r="F662" s="202" t="s">
        <v>1034</v>
      </c>
      <c r="G662" s="203" t="s">
        <v>136</v>
      </c>
      <c r="H662" s="204">
        <v>3.9390000000000001</v>
      </c>
      <c r="I662" s="205"/>
      <c r="J662" s="206">
        <f>ROUND(I662*H662,2)</f>
        <v>0</v>
      </c>
      <c r="K662" s="202" t="s">
        <v>137</v>
      </c>
      <c r="L662" s="47"/>
      <c r="M662" s="207" t="s">
        <v>19</v>
      </c>
      <c r="N662" s="208" t="s">
        <v>43</v>
      </c>
      <c r="O662" s="87"/>
      <c r="P662" s="209">
        <f>O662*H662</f>
        <v>0</v>
      </c>
      <c r="Q662" s="209">
        <v>0.0059500000000000004</v>
      </c>
      <c r="R662" s="209">
        <f>Q662*H662</f>
        <v>0.023437050000000001</v>
      </c>
      <c r="S662" s="209">
        <v>0</v>
      </c>
      <c r="T662" s="210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11" t="s">
        <v>229</v>
      </c>
      <c r="AT662" s="211" t="s">
        <v>133</v>
      </c>
      <c r="AU662" s="211" t="s">
        <v>79</v>
      </c>
      <c r="AY662" s="20" t="s">
        <v>131</v>
      </c>
      <c r="BE662" s="212">
        <f>IF(N662="základní",J662,0)</f>
        <v>0</v>
      </c>
      <c r="BF662" s="212">
        <f>IF(N662="snížená",J662,0)</f>
        <v>0</v>
      </c>
      <c r="BG662" s="212">
        <f>IF(N662="zákl. přenesená",J662,0)</f>
        <v>0</v>
      </c>
      <c r="BH662" s="212">
        <f>IF(N662="sníž. přenesená",J662,0)</f>
        <v>0</v>
      </c>
      <c r="BI662" s="212">
        <f>IF(N662="nulová",J662,0)</f>
        <v>0</v>
      </c>
      <c r="BJ662" s="20" t="s">
        <v>77</v>
      </c>
      <c r="BK662" s="212">
        <f>ROUND(I662*H662,2)</f>
        <v>0</v>
      </c>
      <c r="BL662" s="20" t="s">
        <v>229</v>
      </c>
      <c r="BM662" s="211" t="s">
        <v>1035</v>
      </c>
    </row>
    <row r="663" s="2" customFormat="1">
      <c r="A663" s="41"/>
      <c r="B663" s="42"/>
      <c r="C663" s="43"/>
      <c r="D663" s="213" t="s">
        <v>140</v>
      </c>
      <c r="E663" s="43"/>
      <c r="F663" s="214" t="s">
        <v>1036</v>
      </c>
      <c r="G663" s="43"/>
      <c r="H663" s="43"/>
      <c r="I663" s="215"/>
      <c r="J663" s="43"/>
      <c r="K663" s="43"/>
      <c r="L663" s="47"/>
      <c r="M663" s="216"/>
      <c r="N663" s="217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140</v>
      </c>
      <c r="AU663" s="20" t="s">
        <v>79</v>
      </c>
    </row>
    <row r="664" s="2" customFormat="1" ht="24.15" customHeight="1">
      <c r="A664" s="41"/>
      <c r="B664" s="42"/>
      <c r="C664" s="200" t="s">
        <v>1037</v>
      </c>
      <c r="D664" s="200" t="s">
        <v>133</v>
      </c>
      <c r="E664" s="201" t="s">
        <v>1038</v>
      </c>
      <c r="F664" s="202" t="s">
        <v>1039</v>
      </c>
      <c r="G664" s="203" t="s">
        <v>308</v>
      </c>
      <c r="H664" s="204">
        <v>7.0359999999999996</v>
      </c>
      <c r="I664" s="205"/>
      <c r="J664" s="206">
        <f>ROUND(I664*H664,2)</f>
        <v>0</v>
      </c>
      <c r="K664" s="202" t="s">
        <v>137</v>
      </c>
      <c r="L664" s="47"/>
      <c r="M664" s="207" t="s">
        <v>19</v>
      </c>
      <c r="N664" s="208" t="s">
        <v>43</v>
      </c>
      <c r="O664" s="87"/>
      <c r="P664" s="209">
        <f>O664*H664</f>
        <v>0</v>
      </c>
      <c r="Q664" s="209">
        <v>0.00058</v>
      </c>
      <c r="R664" s="209">
        <f>Q664*H664</f>
        <v>0.0040808799999999994</v>
      </c>
      <c r="S664" s="209">
        <v>0</v>
      </c>
      <c r="T664" s="210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11" t="s">
        <v>229</v>
      </c>
      <c r="AT664" s="211" t="s">
        <v>133</v>
      </c>
      <c r="AU664" s="211" t="s">
        <v>79</v>
      </c>
      <c r="AY664" s="20" t="s">
        <v>131</v>
      </c>
      <c r="BE664" s="212">
        <f>IF(N664="základní",J664,0)</f>
        <v>0</v>
      </c>
      <c r="BF664" s="212">
        <f>IF(N664="snížená",J664,0)</f>
        <v>0</v>
      </c>
      <c r="BG664" s="212">
        <f>IF(N664="zákl. přenesená",J664,0)</f>
        <v>0</v>
      </c>
      <c r="BH664" s="212">
        <f>IF(N664="sníž. přenesená",J664,0)</f>
        <v>0</v>
      </c>
      <c r="BI664" s="212">
        <f>IF(N664="nulová",J664,0)</f>
        <v>0</v>
      </c>
      <c r="BJ664" s="20" t="s">
        <v>77</v>
      </c>
      <c r="BK664" s="212">
        <f>ROUND(I664*H664,2)</f>
        <v>0</v>
      </c>
      <c r="BL664" s="20" t="s">
        <v>229</v>
      </c>
      <c r="BM664" s="211" t="s">
        <v>1040</v>
      </c>
    </row>
    <row r="665" s="2" customFormat="1">
      <c r="A665" s="41"/>
      <c r="B665" s="42"/>
      <c r="C665" s="43"/>
      <c r="D665" s="213" t="s">
        <v>140</v>
      </c>
      <c r="E665" s="43"/>
      <c r="F665" s="214" t="s">
        <v>1041</v>
      </c>
      <c r="G665" s="43"/>
      <c r="H665" s="43"/>
      <c r="I665" s="215"/>
      <c r="J665" s="43"/>
      <c r="K665" s="43"/>
      <c r="L665" s="47"/>
      <c r="M665" s="216"/>
      <c r="N665" s="217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20" t="s">
        <v>140</v>
      </c>
      <c r="AU665" s="20" t="s">
        <v>79</v>
      </c>
    </row>
    <row r="666" s="13" customFormat="1">
      <c r="A666" s="13"/>
      <c r="B666" s="218"/>
      <c r="C666" s="219"/>
      <c r="D666" s="220" t="s">
        <v>142</v>
      </c>
      <c r="E666" s="221" t="s">
        <v>19</v>
      </c>
      <c r="F666" s="222" t="s">
        <v>318</v>
      </c>
      <c r="G666" s="219"/>
      <c r="H666" s="221" t="s">
        <v>19</v>
      </c>
      <c r="I666" s="223"/>
      <c r="J666" s="219"/>
      <c r="K666" s="219"/>
      <c r="L666" s="224"/>
      <c r="M666" s="225"/>
      <c r="N666" s="226"/>
      <c r="O666" s="226"/>
      <c r="P666" s="226"/>
      <c r="Q666" s="226"/>
      <c r="R666" s="226"/>
      <c r="S666" s="226"/>
      <c r="T666" s="227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28" t="s">
        <v>142</v>
      </c>
      <c r="AU666" s="228" t="s">
        <v>79</v>
      </c>
      <c r="AV666" s="13" t="s">
        <v>77</v>
      </c>
      <c r="AW666" s="13" t="s">
        <v>33</v>
      </c>
      <c r="AX666" s="13" t="s">
        <v>72</v>
      </c>
      <c r="AY666" s="228" t="s">
        <v>131</v>
      </c>
    </row>
    <row r="667" s="14" customFormat="1">
      <c r="A667" s="14"/>
      <c r="B667" s="229"/>
      <c r="C667" s="230"/>
      <c r="D667" s="220" t="s">
        <v>142</v>
      </c>
      <c r="E667" s="231" t="s">
        <v>19</v>
      </c>
      <c r="F667" s="232" t="s">
        <v>1042</v>
      </c>
      <c r="G667" s="230"/>
      <c r="H667" s="233">
        <v>2.5259999999999998</v>
      </c>
      <c r="I667" s="234"/>
      <c r="J667" s="230"/>
      <c r="K667" s="230"/>
      <c r="L667" s="235"/>
      <c r="M667" s="236"/>
      <c r="N667" s="237"/>
      <c r="O667" s="237"/>
      <c r="P667" s="237"/>
      <c r="Q667" s="237"/>
      <c r="R667" s="237"/>
      <c r="S667" s="237"/>
      <c r="T667" s="238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39" t="s">
        <v>142</v>
      </c>
      <c r="AU667" s="239" t="s">
        <v>79</v>
      </c>
      <c r="AV667" s="14" t="s">
        <v>79</v>
      </c>
      <c r="AW667" s="14" t="s">
        <v>33</v>
      </c>
      <c r="AX667" s="14" t="s">
        <v>72</v>
      </c>
      <c r="AY667" s="239" t="s">
        <v>131</v>
      </c>
    </row>
    <row r="668" s="13" customFormat="1">
      <c r="A668" s="13"/>
      <c r="B668" s="218"/>
      <c r="C668" s="219"/>
      <c r="D668" s="220" t="s">
        <v>142</v>
      </c>
      <c r="E668" s="221" t="s">
        <v>19</v>
      </c>
      <c r="F668" s="222" t="s">
        <v>382</v>
      </c>
      <c r="G668" s="219"/>
      <c r="H668" s="221" t="s">
        <v>19</v>
      </c>
      <c r="I668" s="223"/>
      <c r="J668" s="219"/>
      <c r="K668" s="219"/>
      <c r="L668" s="224"/>
      <c r="M668" s="225"/>
      <c r="N668" s="226"/>
      <c r="O668" s="226"/>
      <c r="P668" s="226"/>
      <c r="Q668" s="226"/>
      <c r="R668" s="226"/>
      <c r="S668" s="226"/>
      <c r="T668" s="227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28" t="s">
        <v>142</v>
      </c>
      <c r="AU668" s="228" t="s">
        <v>79</v>
      </c>
      <c r="AV668" s="13" t="s">
        <v>77</v>
      </c>
      <c r="AW668" s="13" t="s">
        <v>33</v>
      </c>
      <c r="AX668" s="13" t="s">
        <v>72</v>
      </c>
      <c r="AY668" s="228" t="s">
        <v>131</v>
      </c>
    </row>
    <row r="669" s="14" customFormat="1">
      <c r="A669" s="14"/>
      <c r="B669" s="229"/>
      <c r="C669" s="230"/>
      <c r="D669" s="220" t="s">
        <v>142</v>
      </c>
      <c r="E669" s="231" t="s">
        <v>19</v>
      </c>
      <c r="F669" s="232" t="s">
        <v>1043</v>
      </c>
      <c r="G669" s="230"/>
      <c r="H669" s="233">
        <v>2.27</v>
      </c>
      <c r="I669" s="234"/>
      <c r="J669" s="230"/>
      <c r="K669" s="230"/>
      <c r="L669" s="235"/>
      <c r="M669" s="236"/>
      <c r="N669" s="237"/>
      <c r="O669" s="237"/>
      <c r="P669" s="237"/>
      <c r="Q669" s="237"/>
      <c r="R669" s="237"/>
      <c r="S669" s="237"/>
      <c r="T669" s="238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39" t="s">
        <v>142</v>
      </c>
      <c r="AU669" s="239" t="s">
        <v>79</v>
      </c>
      <c r="AV669" s="14" t="s">
        <v>79</v>
      </c>
      <c r="AW669" s="14" t="s">
        <v>33</v>
      </c>
      <c r="AX669" s="14" t="s">
        <v>72</v>
      </c>
      <c r="AY669" s="239" t="s">
        <v>131</v>
      </c>
    </row>
    <row r="670" s="13" customFormat="1">
      <c r="A670" s="13"/>
      <c r="B670" s="218"/>
      <c r="C670" s="219"/>
      <c r="D670" s="220" t="s">
        <v>142</v>
      </c>
      <c r="E670" s="221" t="s">
        <v>19</v>
      </c>
      <c r="F670" s="222" t="s">
        <v>383</v>
      </c>
      <c r="G670" s="219"/>
      <c r="H670" s="221" t="s">
        <v>19</v>
      </c>
      <c r="I670" s="223"/>
      <c r="J670" s="219"/>
      <c r="K670" s="219"/>
      <c r="L670" s="224"/>
      <c r="M670" s="225"/>
      <c r="N670" s="226"/>
      <c r="O670" s="226"/>
      <c r="P670" s="226"/>
      <c r="Q670" s="226"/>
      <c r="R670" s="226"/>
      <c r="S670" s="226"/>
      <c r="T670" s="227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28" t="s">
        <v>142</v>
      </c>
      <c r="AU670" s="228" t="s">
        <v>79</v>
      </c>
      <c r="AV670" s="13" t="s">
        <v>77</v>
      </c>
      <c r="AW670" s="13" t="s">
        <v>33</v>
      </c>
      <c r="AX670" s="13" t="s">
        <v>72</v>
      </c>
      <c r="AY670" s="228" t="s">
        <v>131</v>
      </c>
    </row>
    <row r="671" s="14" customFormat="1">
      <c r="A671" s="14"/>
      <c r="B671" s="229"/>
      <c r="C671" s="230"/>
      <c r="D671" s="220" t="s">
        <v>142</v>
      </c>
      <c r="E671" s="231" t="s">
        <v>19</v>
      </c>
      <c r="F671" s="232" t="s">
        <v>1044</v>
      </c>
      <c r="G671" s="230"/>
      <c r="H671" s="233">
        <v>2.2400000000000002</v>
      </c>
      <c r="I671" s="234"/>
      <c r="J671" s="230"/>
      <c r="K671" s="230"/>
      <c r="L671" s="235"/>
      <c r="M671" s="236"/>
      <c r="N671" s="237"/>
      <c r="O671" s="237"/>
      <c r="P671" s="237"/>
      <c r="Q671" s="237"/>
      <c r="R671" s="237"/>
      <c r="S671" s="237"/>
      <c r="T671" s="238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39" t="s">
        <v>142</v>
      </c>
      <c r="AU671" s="239" t="s">
        <v>79</v>
      </c>
      <c r="AV671" s="14" t="s">
        <v>79</v>
      </c>
      <c r="AW671" s="14" t="s">
        <v>33</v>
      </c>
      <c r="AX671" s="14" t="s">
        <v>72</v>
      </c>
      <c r="AY671" s="239" t="s">
        <v>131</v>
      </c>
    </row>
    <row r="672" s="15" customFormat="1">
      <c r="A672" s="15"/>
      <c r="B672" s="240"/>
      <c r="C672" s="241"/>
      <c r="D672" s="220" t="s">
        <v>142</v>
      </c>
      <c r="E672" s="242" t="s">
        <v>19</v>
      </c>
      <c r="F672" s="243" t="s">
        <v>155</v>
      </c>
      <c r="G672" s="241"/>
      <c r="H672" s="244">
        <v>7.0359999999999996</v>
      </c>
      <c r="I672" s="245"/>
      <c r="J672" s="241"/>
      <c r="K672" s="241"/>
      <c r="L672" s="246"/>
      <c r="M672" s="247"/>
      <c r="N672" s="248"/>
      <c r="O672" s="248"/>
      <c r="P672" s="248"/>
      <c r="Q672" s="248"/>
      <c r="R672" s="248"/>
      <c r="S672" s="248"/>
      <c r="T672" s="249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0" t="s">
        <v>142</v>
      </c>
      <c r="AU672" s="250" t="s">
        <v>79</v>
      </c>
      <c r="AV672" s="15" t="s">
        <v>138</v>
      </c>
      <c r="AW672" s="15" t="s">
        <v>33</v>
      </c>
      <c r="AX672" s="15" t="s">
        <v>77</v>
      </c>
      <c r="AY672" s="250" t="s">
        <v>131</v>
      </c>
    </row>
    <row r="673" s="2" customFormat="1" ht="24.15" customHeight="1">
      <c r="A673" s="41"/>
      <c r="B673" s="42"/>
      <c r="C673" s="263" t="s">
        <v>1045</v>
      </c>
      <c r="D673" s="263" t="s">
        <v>458</v>
      </c>
      <c r="E673" s="264" t="s">
        <v>1046</v>
      </c>
      <c r="F673" s="265" t="s">
        <v>1047</v>
      </c>
      <c r="G673" s="266" t="s">
        <v>136</v>
      </c>
      <c r="H673" s="267">
        <v>5.1070000000000002</v>
      </c>
      <c r="I673" s="268"/>
      <c r="J673" s="269">
        <f>ROUND(I673*H673,2)</f>
        <v>0</v>
      </c>
      <c r="K673" s="265" t="s">
        <v>19</v>
      </c>
      <c r="L673" s="270"/>
      <c r="M673" s="271" t="s">
        <v>19</v>
      </c>
      <c r="N673" s="272" t="s">
        <v>43</v>
      </c>
      <c r="O673" s="87"/>
      <c r="P673" s="209">
        <f>O673*H673</f>
        <v>0</v>
      </c>
      <c r="Q673" s="209">
        <v>0.021999999999999999</v>
      </c>
      <c r="R673" s="209">
        <f>Q673*H673</f>
        <v>0.112354</v>
      </c>
      <c r="S673" s="209">
        <v>0</v>
      </c>
      <c r="T673" s="210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1" t="s">
        <v>342</v>
      </c>
      <c r="AT673" s="211" t="s">
        <v>458</v>
      </c>
      <c r="AU673" s="211" t="s">
        <v>79</v>
      </c>
      <c r="AY673" s="20" t="s">
        <v>131</v>
      </c>
      <c r="BE673" s="212">
        <f>IF(N673="základní",J673,0)</f>
        <v>0</v>
      </c>
      <c r="BF673" s="212">
        <f>IF(N673="snížená",J673,0)</f>
        <v>0</v>
      </c>
      <c r="BG673" s="212">
        <f>IF(N673="zákl. přenesená",J673,0)</f>
        <v>0</v>
      </c>
      <c r="BH673" s="212">
        <f>IF(N673="sníž. přenesená",J673,0)</f>
        <v>0</v>
      </c>
      <c r="BI673" s="212">
        <f>IF(N673="nulová",J673,0)</f>
        <v>0</v>
      </c>
      <c r="BJ673" s="20" t="s">
        <v>77</v>
      </c>
      <c r="BK673" s="212">
        <f>ROUND(I673*H673,2)</f>
        <v>0</v>
      </c>
      <c r="BL673" s="20" t="s">
        <v>229</v>
      </c>
      <c r="BM673" s="211" t="s">
        <v>1048</v>
      </c>
    </row>
    <row r="674" s="14" customFormat="1">
      <c r="A674" s="14"/>
      <c r="B674" s="229"/>
      <c r="C674" s="230"/>
      <c r="D674" s="220" t="s">
        <v>142</v>
      </c>
      <c r="E674" s="231" t="s">
        <v>19</v>
      </c>
      <c r="F674" s="232" t="s">
        <v>1026</v>
      </c>
      <c r="G674" s="230"/>
      <c r="H674" s="233">
        <v>3.9390000000000001</v>
      </c>
      <c r="I674" s="234"/>
      <c r="J674" s="230"/>
      <c r="K674" s="230"/>
      <c r="L674" s="235"/>
      <c r="M674" s="236"/>
      <c r="N674" s="237"/>
      <c r="O674" s="237"/>
      <c r="P674" s="237"/>
      <c r="Q674" s="237"/>
      <c r="R674" s="237"/>
      <c r="S674" s="237"/>
      <c r="T674" s="238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39" t="s">
        <v>142</v>
      </c>
      <c r="AU674" s="239" t="s">
        <v>79</v>
      </c>
      <c r="AV674" s="14" t="s">
        <v>79</v>
      </c>
      <c r="AW674" s="14" t="s">
        <v>33</v>
      </c>
      <c r="AX674" s="14" t="s">
        <v>72</v>
      </c>
      <c r="AY674" s="239" t="s">
        <v>131</v>
      </c>
    </row>
    <row r="675" s="14" customFormat="1">
      <c r="A675" s="14"/>
      <c r="B675" s="229"/>
      <c r="C675" s="230"/>
      <c r="D675" s="220" t="s">
        <v>142</v>
      </c>
      <c r="E675" s="231" t="s">
        <v>19</v>
      </c>
      <c r="F675" s="232" t="s">
        <v>1049</v>
      </c>
      <c r="G675" s="230"/>
      <c r="H675" s="233">
        <v>0.70399999999999996</v>
      </c>
      <c r="I675" s="234"/>
      <c r="J675" s="230"/>
      <c r="K675" s="230"/>
      <c r="L675" s="235"/>
      <c r="M675" s="236"/>
      <c r="N675" s="237"/>
      <c r="O675" s="237"/>
      <c r="P675" s="237"/>
      <c r="Q675" s="237"/>
      <c r="R675" s="237"/>
      <c r="S675" s="237"/>
      <c r="T675" s="238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39" t="s">
        <v>142</v>
      </c>
      <c r="AU675" s="239" t="s">
        <v>79</v>
      </c>
      <c r="AV675" s="14" t="s">
        <v>79</v>
      </c>
      <c r="AW675" s="14" t="s">
        <v>33</v>
      </c>
      <c r="AX675" s="14" t="s">
        <v>72</v>
      </c>
      <c r="AY675" s="239" t="s">
        <v>131</v>
      </c>
    </row>
    <row r="676" s="15" customFormat="1">
      <c r="A676" s="15"/>
      <c r="B676" s="240"/>
      <c r="C676" s="241"/>
      <c r="D676" s="220" t="s">
        <v>142</v>
      </c>
      <c r="E676" s="242" t="s">
        <v>19</v>
      </c>
      <c r="F676" s="243" t="s">
        <v>155</v>
      </c>
      <c r="G676" s="241"/>
      <c r="H676" s="244">
        <v>4.6429999999999998</v>
      </c>
      <c r="I676" s="245"/>
      <c r="J676" s="241"/>
      <c r="K676" s="241"/>
      <c r="L676" s="246"/>
      <c r="M676" s="247"/>
      <c r="N676" s="248"/>
      <c r="O676" s="248"/>
      <c r="P676" s="248"/>
      <c r="Q676" s="248"/>
      <c r="R676" s="248"/>
      <c r="S676" s="248"/>
      <c r="T676" s="249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0" t="s">
        <v>142</v>
      </c>
      <c r="AU676" s="250" t="s">
        <v>79</v>
      </c>
      <c r="AV676" s="15" t="s">
        <v>138</v>
      </c>
      <c r="AW676" s="15" t="s">
        <v>33</v>
      </c>
      <c r="AX676" s="15" t="s">
        <v>77</v>
      </c>
      <c r="AY676" s="250" t="s">
        <v>131</v>
      </c>
    </row>
    <row r="677" s="14" customFormat="1">
      <c r="A677" s="14"/>
      <c r="B677" s="229"/>
      <c r="C677" s="230"/>
      <c r="D677" s="220" t="s">
        <v>142</v>
      </c>
      <c r="E677" s="230"/>
      <c r="F677" s="232" t="s">
        <v>1050</v>
      </c>
      <c r="G677" s="230"/>
      <c r="H677" s="233">
        <v>5.1070000000000002</v>
      </c>
      <c r="I677" s="234"/>
      <c r="J677" s="230"/>
      <c r="K677" s="230"/>
      <c r="L677" s="235"/>
      <c r="M677" s="236"/>
      <c r="N677" s="237"/>
      <c r="O677" s="237"/>
      <c r="P677" s="237"/>
      <c r="Q677" s="237"/>
      <c r="R677" s="237"/>
      <c r="S677" s="237"/>
      <c r="T677" s="238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39" t="s">
        <v>142</v>
      </c>
      <c r="AU677" s="239" t="s">
        <v>79</v>
      </c>
      <c r="AV677" s="14" t="s">
        <v>79</v>
      </c>
      <c r="AW677" s="14" t="s">
        <v>4</v>
      </c>
      <c r="AX677" s="14" t="s">
        <v>77</v>
      </c>
      <c r="AY677" s="239" t="s">
        <v>131</v>
      </c>
    </row>
    <row r="678" s="2" customFormat="1" ht="16.5" customHeight="1">
      <c r="A678" s="41"/>
      <c r="B678" s="42"/>
      <c r="C678" s="200" t="s">
        <v>1051</v>
      </c>
      <c r="D678" s="200" t="s">
        <v>133</v>
      </c>
      <c r="E678" s="201" t="s">
        <v>1052</v>
      </c>
      <c r="F678" s="202" t="s">
        <v>1053</v>
      </c>
      <c r="G678" s="203" t="s">
        <v>308</v>
      </c>
      <c r="H678" s="204">
        <v>7.0359999999999996</v>
      </c>
      <c r="I678" s="205"/>
      <c r="J678" s="206">
        <f>ROUND(I678*H678,2)</f>
        <v>0</v>
      </c>
      <c r="K678" s="202" t="s">
        <v>137</v>
      </c>
      <c r="L678" s="47"/>
      <c r="M678" s="207" t="s">
        <v>19</v>
      </c>
      <c r="N678" s="208" t="s">
        <v>43</v>
      </c>
      <c r="O678" s="87"/>
      <c r="P678" s="209">
        <f>O678*H678</f>
        <v>0</v>
      </c>
      <c r="Q678" s="209">
        <v>9.0000000000000006E-05</v>
      </c>
      <c r="R678" s="209">
        <f>Q678*H678</f>
        <v>0.00063323999999999997</v>
      </c>
      <c r="S678" s="209">
        <v>0</v>
      </c>
      <c r="T678" s="210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11" t="s">
        <v>229</v>
      </c>
      <c r="AT678" s="211" t="s">
        <v>133</v>
      </c>
      <c r="AU678" s="211" t="s">
        <v>79</v>
      </c>
      <c r="AY678" s="20" t="s">
        <v>131</v>
      </c>
      <c r="BE678" s="212">
        <f>IF(N678="základní",J678,0)</f>
        <v>0</v>
      </c>
      <c r="BF678" s="212">
        <f>IF(N678="snížená",J678,0)</f>
        <v>0</v>
      </c>
      <c r="BG678" s="212">
        <f>IF(N678="zákl. přenesená",J678,0)</f>
        <v>0</v>
      </c>
      <c r="BH678" s="212">
        <f>IF(N678="sníž. přenesená",J678,0)</f>
        <v>0</v>
      </c>
      <c r="BI678" s="212">
        <f>IF(N678="nulová",J678,0)</f>
        <v>0</v>
      </c>
      <c r="BJ678" s="20" t="s">
        <v>77</v>
      </c>
      <c r="BK678" s="212">
        <f>ROUND(I678*H678,2)</f>
        <v>0</v>
      </c>
      <c r="BL678" s="20" t="s">
        <v>229</v>
      </c>
      <c r="BM678" s="211" t="s">
        <v>1054</v>
      </c>
    </row>
    <row r="679" s="2" customFormat="1">
      <c r="A679" s="41"/>
      <c r="B679" s="42"/>
      <c r="C679" s="43"/>
      <c r="D679" s="213" t="s">
        <v>140</v>
      </c>
      <c r="E679" s="43"/>
      <c r="F679" s="214" t="s">
        <v>1055</v>
      </c>
      <c r="G679" s="43"/>
      <c r="H679" s="43"/>
      <c r="I679" s="215"/>
      <c r="J679" s="43"/>
      <c r="K679" s="43"/>
      <c r="L679" s="47"/>
      <c r="M679" s="216"/>
      <c r="N679" s="217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140</v>
      </c>
      <c r="AU679" s="20" t="s">
        <v>79</v>
      </c>
    </row>
    <row r="680" s="13" customFormat="1">
      <c r="A680" s="13"/>
      <c r="B680" s="218"/>
      <c r="C680" s="219"/>
      <c r="D680" s="220" t="s">
        <v>142</v>
      </c>
      <c r="E680" s="221" t="s">
        <v>19</v>
      </c>
      <c r="F680" s="222" t="s">
        <v>318</v>
      </c>
      <c r="G680" s="219"/>
      <c r="H680" s="221" t="s">
        <v>19</v>
      </c>
      <c r="I680" s="223"/>
      <c r="J680" s="219"/>
      <c r="K680" s="219"/>
      <c r="L680" s="224"/>
      <c r="M680" s="225"/>
      <c r="N680" s="226"/>
      <c r="O680" s="226"/>
      <c r="P680" s="226"/>
      <c r="Q680" s="226"/>
      <c r="R680" s="226"/>
      <c r="S680" s="226"/>
      <c r="T680" s="227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28" t="s">
        <v>142</v>
      </c>
      <c r="AU680" s="228" t="s">
        <v>79</v>
      </c>
      <c r="AV680" s="13" t="s">
        <v>77</v>
      </c>
      <c r="AW680" s="13" t="s">
        <v>33</v>
      </c>
      <c r="AX680" s="13" t="s">
        <v>72</v>
      </c>
      <c r="AY680" s="228" t="s">
        <v>131</v>
      </c>
    </row>
    <row r="681" s="14" customFormat="1">
      <c r="A681" s="14"/>
      <c r="B681" s="229"/>
      <c r="C681" s="230"/>
      <c r="D681" s="220" t="s">
        <v>142</v>
      </c>
      <c r="E681" s="231" t="s">
        <v>19</v>
      </c>
      <c r="F681" s="232" t="s">
        <v>1042</v>
      </c>
      <c r="G681" s="230"/>
      <c r="H681" s="233">
        <v>2.5259999999999998</v>
      </c>
      <c r="I681" s="234"/>
      <c r="J681" s="230"/>
      <c r="K681" s="230"/>
      <c r="L681" s="235"/>
      <c r="M681" s="236"/>
      <c r="N681" s="237"/>
      <c r="O681" s="237"/>
      <c r="P681" s="237"/>
      <c r="Q681" s="237"/>
      <c r="R681" s="237"/>
      <c r="S681" s="237"/>
      <c r="T681" s="238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39" t="s">
        <v>142</v>
      </c>
      <c r="AU681" s="239" t="s">
        <v>79</v>
      </c>
      <c r="AV681" s="14" t="s">
        <v>79</v>
      </c>
      <c r="AW681" s="14" t="s">
        <v>33</v>
      </c>
      <c r="AX681" s="14" t="s">
        <v>72</v>
      </c>
      <c r="AY681" s="239" t="s">
        <v>131</v>
      </c>
    </row>
    <row r="682" s="13" customFormat="1">
      <c r="A682" s="13"/>
      <c r="B682" s="218"/>
      <c r="C682" s="219"/>
      <c r="D682" s="220" t="s">
        <v>142</v>
      </c>
      <c r="E682" s="221" t="s">
        <v>19</v>
      </c>
      <c r="F682" s="222" t="s">
        <v>382</v>
      </c>
      <c r="G682" s="219"/>
      <c r="H682" s="221" t="s">
        <v>19</v>
      </c>
      <c r="I682" s="223"/>
      <c r="J682" s="219"/>
      <c r="K682" s="219"/>
      <c r="L682" s="224"/>
      <c r="M682" s="225"/>
      <c r="N682" s="226"/>
      <c r="O682" s="226"/>
      <c r="P682" s="226"/>
      <c r="Q682" s="226"/>
      <c r="R682" s="226"/>
      <c r="S682" s="226"/>
      <c r="T682" s="227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28" t="s">
        <v>142</v>
      </c>
      <c r="AU682" s="228" t="s">
        <v>79</v>
      </c>
      <c r="AV682" s="13" t="s">
        <v>77</v>
      </c>
      <c r="AW682" s="13" t="s">
        <v>33</v>
      </c>
      <c r="AX682" s="13" t="s">
        <v>72</v>
      </c>
      <c r="AY682" s="228" t="s">
        <v>131</v>
      </c>
    </row>
    <row r="683" s="14" customFormat="1">
      <c r="A683" s="14"/>
      <c r="B683" s="229"/>
      <c r="C683" s="230"/>
      <c r="D683" s="220" t="s">
        <v>142</v>
      </c>
      <c r="E683" s="231" t="s">
        <v>19</v>
      </c>
      <c r="F683" s="232" t="s">
        <v>1043</v>
      </c>
      <c r="G683" s="230"/>
      <c r="H683" s="233">
        <v>2.27</v>
      </c>
      <c r="I683" s="234"/>
      <c r="J683" s="230"/>
      <c r="K683" s="230"/>
      <c r="L683" s="235"/>
      <c r="M683" s="236"/>
      <c r="N683" s="237"/>
      <c r="O683" s="237"/>
      <c r="P683" s="237"/>
      <c r="Q683" s="237"/>
      <c r="R683" s="237"/>
      <c r="S683" s="237"/>
      <c r="T683" s="238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39" t="s">
        <v>142</v>
      </c>
      <c r="AU683" s="239" t="s">
        <v>79</v>
      </c>
      <c r="AV683" s="14" t="s">
        <v>79</v>
      </c>
      <c r="AW683" s="14" t="s">
        <v>33</v>
      </c>
      <c r="AX683" s="14" t="s">
        <v>72</v>
      </c>
      <c r="AY683" s="239" t="s">
        <v>131</v>
      </c>
    </row>
    <row r="684" s="13" customFormat="1">
      <c r="A684" s="13"/>
      <c r="B684" s="218"/>
      <c r="C684" s="219"/>
      <c r="D684" s="220" t="s">
        <v>142</v>
      </c>
      <c r="E684" s="221" t="s">
        <v>19</v>
      </c>
      <c r="F684" s="222" t="s">
        <v>383</v>
      </c>
      <c r="G684" s="219"/>
      <c r="H684" s="221" t="s">
        <v>19</v>
      </c>
      <c r="I684" s="223"/>
      <c r="J684" s="219"/>
      <c r="K684" s="219"/>
      <c r="L684" s="224"/>
      <c r="M684" s="225"/>
      <c r="N684" s="226"/>
      <c r="O684" s="226"/>
      <c r="P684" s="226"/>
      <c r="Q684" s="226"/>
      <c r="R684" s="226"/>
      <c r="S684" s="226"/>
      <c r="T684" s="227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28" t="s">
        <v>142</v>
      </c>
      <c r="AU684" s="228" t="s">
        <v>79</v>
      </c>
      <c r="AV684" s="13" t="s">
        <v>77</v>
      </c>
      <c r="AW684" s="13" t="s">
        <v>33</v>
      </c>
      <c r="AX684" s="13" t="s">
        <v>72</v>
      </c>
      <c r="AY684" s="228" t="s">
        <v>131</v>
      </c>
    </row>
    <row r="685" s="14" customFormat="1">
      <c r="A685" s="14"/>
      <c r="B685" s="229"/>
      <c r="C685" s="230"/>
      <c r="D685" s="220" t="s">
        <v>142</v>
      </c>
      <c r="E685" s="231" t="s">
        <v>19</v>
      </c>
      <c r="F685" s="232" t="s">
        <v>1044</v>
      </c>
      <c r="G685" s="230"/>
      <c r="H685" s="233">
        <v>2.2400000000000002</v>
      </c>
      <c r="I685" s="234"/>
      <c r="J685" s="230"/>
      <c r="K685" s="230"/>
      <c r="L685" s="235"/>
      <c r="M685" s="236"/>
      <c r="N685" s="237"/>
      <c r="O685" s="237"/>
      <c r="P685" s="237"/>
      <c r="Q685" s="237"/>
      <c r="R685" s="237"/>
      <c r="S685" s="237"/>
      <c r="T685" s="238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39" t="s">
        <v>142</v>
      </c>
      <c r="AU685" s="239" t="s">
        <v>79</v>
      </c>
      <c r="AV685" s="14" t="s">
        <v>79</v>
      </c>
      <c r="AW685" s="14" t="s">
        <v>33</v>
      </c>
      <c r="AX685" s="14" t="s">
        <v>72</v>
      </c>
      <c r="AY685" s="239" t="s">
        <v>131</v>
      </c>
    </row>
    <row r="686" s="15" customFormat="1">
      <c r="A686" s="15"/>
      <c r="B686" s="240"/>
      <c r="C686" s="241"/>
      <c r="D686" s="220" t="s">
        <v>142</v>
      </c>
      <c r="E686" s="242" t="s">
        <v>19</v>
      </c>
      <c r="F686" s="243" t="s">
        <v>155</v>
      </c>
      <c r="G686" s="241"/>
      <c r="H686" s="244">
        <v>7.0359999999999996</v>
      </c>
      <c r="I686" s="245"/>
      <c r="J686" s="241"/>
      <c r="K686" s="241"/>
      <c r="L686" s="246"/>
      <c r="M686" s="247"/>
      <c r="N686" s="248"/>
      <c r="O686" s="248"/>
      <c r="P686" s="248"/>
      <c r="Q686" s="248"/>
      <c r="R686" s="248"/>
      <c r="S686" s="248"/>
      <c r="T686" s="249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50" t="s">
        <v>142</v>
      </c>
      <c r="AU686" s="250" t="s">
        <v>79</v>
      </c>
      <c r="AV686" s="15" t="s">
        <v>138</v>
      </c>
      <c r="AW686" s="15" t="s">
        <v>33</v>
      </c>
      <c r="AX686" s="15" t="s">
        <v>77</v>
      </c>
      <c r="AY686" s="250" t="s">
        <v>131</v>
      </c>
    </row>
    <row r="687" s="2" customFormat="1" ht="16.5" customHeight="1">
      <c r="A687" s="41"/>
      <c r="B687" s="42"/>
      <c r="C687" s="200" t="s">
        <v>1056</v>
      </c>
      <c r="D687" s="200" t="s">
        <v>133</v>
      </c>
      <c r="E687" s="201" t="s">
        <v>1057</v>
      </c>
      <c r="F687" s="202" t="s">
        <v>1058</v>
      </c>
      <c r="G687" s="203" t="s">
        <v>308</v>
      </c>
      <c r="H687" s="204">
        <v>3.54</v>
      </c>
      <c r="I687" s="205"/>
      <c r="J687" s="206">
        <f>ROUND(I687*H687,2)</f>
        <v>0</v>
      </c>
      <c r="K687" s="202" t="s">
        <v>137</v>
      </c>
      <c r="L687" s="47"/>
      <c r="M687" s="207" t="s">
        <v>19</v>
      </c>
      <c r="N687" s="208" t="s">
        <v>43</v>
      </c>
      <c r="O687" s="87"/>
      <c r="P687" s="209">
        <f>O687*H687</f>
        <v>0</v>
      </c>
      <c r="Q687" s="209">
        <v>0</v>
      </c>
      <c r="R687" s="209">
        <f>Q687*H687</f>
        <v>0</v>
      </c>
      <c r="S687" s="209">
        <v>0</v>
      </c>
      <c r="T687" s="210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11" t="s">
        <v>229</v>
      </c>
      <c r="AT687" s="211" t="s">
        <v>133</v>
      </c>
      <c r="AU687" s="211" t="s">
        <v>79</v>
      </c>
      <c r="AY687" s="20" t="s">
        <v>131</v>
      </c>
      <c r="BE687" s="212">
        <f>IF(N687="základní",J687,0)</f>
        <v>0</v>
      </c>
      <c r="BF687" s="212">
        <f>IF(N687="snížená",J687,0)</f>
        <v>0</v>
      </c>
      <c r="BG687" s="212">
        <f>IF(N687="zákl. přenesená",J687,0)</f>
        <v>0</v>
      </c>
      <c r="BH687" s="212">
        <f>IF(N687="sníž. přenesená",J687,0)</f>
        <v>0</v>
      </c>
      <c r="BI687" s="212">
        <f>IF(N687="nulová",J687,0)</f>
        <v>0</v>
      </c>
      <c r="BJ687" s="20" t="s">
        <v>77</v>
      </c>
      <c r="BK687" s="212">
        <f>ROUND(I687*H687,2)</f>
        <v>0</v>
      </c>
      <c r="BL687" s="20" t="s">
        <v>229</v>
      </c>
      <c r="BM687" s="211" t="s">
        <v>1059</v>
      </c>
    </row>
    <row r="688" s="2" customFormat="1">
      <c r="A688" s="41"/>
      <c r="B688" s="42"/>
      <c r="C688" s="43"/>
      <c r="D688" s="213" t="s">
        <v>140</v>
      </c>
      <c r="E688" s="43"/>
      <c r="F688" s="214" t="s">
        <v>1060</v>
      </c>
      <c r="G688" s="43"/>
      <c r="H688" s="43"/>
      <c r="I688" s="215"/>
      <c r="J688" s="43"/>
      <c r="K688" s="43"/>
      <c r="L688" s="47"/>
      <c r="M688" s="216"/>
      <c r="N688" s="217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140</v>
      </c>
      <c r="AU688" s="20" t="s">
        <v>79</v>
      </c>
    </row>
    <row r="689" s="14" customFormat="1">
      <c r="A689" s="14"/>
      <c r="B689" s="229"/>
      <c r="C689" s="230"/>
      <c r="D689" s="220" t="s">
        <v>142</v>
      </c>
      <c r="E689" s="231" t="s">
        <v>19</v>
      </c>
      <c r="F689" s="232" t="s">
        <v>1061</v>
      </c>
      <c r="G689" s="230"/>
      <c r="H689" s="233">
        <v>3.54</v>
      </c>
      <c r="I689" s="234"/>
      <c r="J689" s="230"/>
      <c r="K689" s="230"/>
      <c r="L689" s="235"/>
      <c r="M689" s="236"/>
      <c r="N689" s="237"/>
      <c r="O689" s="237"/>
      <c r="P689" s="237"/>
      <c r="Q689" s="237"/>
      <c r="R689" s="237"/>
      <c r="S689" s="237"/>
      <c r="T689" s="238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39" t="s">
        <v>142</v>
      </c>
      <c r="AU689" s="239" t="s">
        <v>79</v>
      </c>
      <c r="AV689" s="14" t="s">
        <v>79</v>
      </c>
      <c r="AW689" s="14" t="s">
        <v>33</v>
      </c>
      <c r="AX689" s="14" t="s">
        <v>77</v>
      </c>
      <c r="AY689" s="239" t="s">
        <v>131</v>
      </c>
    </row>
    <row r="690" s="2" customFormat="1" ht="16.5" customHeight="1">
      <c r="A690" s="41"/>
      <c r="B690" s="42"/>
      <c r="C690" s="263" t="s">
        <v>1062</v>
      </c>
      <c r="D690" s="263" t="s">
        <v>458</v>
      </c>
      <c r="E690" s="264" t="s">
        <v>1063</v>
      </c>
      <c r="F690" s="265" t="s">
        <v>1064</v>
      </c>
      <c r="G690" s="266" t="s">
        <v>308</v>
      </c>
      <c r="H690" s="267">
        <v>3.8940000000000001</v>
      </c>
      <c r="I690" s="268"/>
      <c r="J690" s="269">
        <f>ROUND(I690*H690,2)</f>
        <v>0</v>
      </c>
      <c r="K690" s="265" t="s">
        <v>19</v>
      </c>
      <c r="L690" s="270"/>
      <c r="M690" s="271" t="s">
        <v>19</v>
      </c>
      <c r="N690" s="272" t="s">
        <v>43</v>
      </c>
      <c r="O690" s="87"/>
      <c r="P690" s="209">
        <f>O690*H690</f>
        <v>0</v>
      </c>
      <c r="Q690" s="209">
        <v>0.00013999999999999999</v>
      </c>
      <c r="R690" s="209">
        <f>Q690*H690</f>
        <v>0.00054515999999999994</v>
      </c>
      <c r="S690" s="209">
        <v>0</v>
      </c>
      <c r="T690" s="210">
        <f>S690*H690</f>
        <v>0</v>
      </c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R690" s="211" t="s">
        <v>342</v>
      </c>
      <c r="AT690" s="211" t="s">
        <v>458</v>
      </c>
      <c r="AU690" s="211" t="s">
        <v>79</v>
      </c>
      <c r="AY690" s="20" t="s">
        <v>131</v>
      </c>
      <c r="BE690" s="212">
        <f>IF(N690="základní",J690,0)</f>
        <v>0</v>
      </c>
      <c r="BF690" s="212">
        <f>IF(N690="snížená",J690,0)</f>
        <v>0</v>
      </c>
      <c r="BG690" s="212">
        <f>IF(N690="zákl. přenesená",J690,0)</f>
        <v>0</v>
      </c>
      <c r="BH690" s="212">
        <f>IF(N690="sníž. přenesená",J690,0)</f>
        <v>0</v>
      </c>
      <c r="BI690" s="212">
        <f>IF(N690="nulová",J690,0)</f>
        <v>0</v>
      </c>
      <c r="BJ690" s="20" t="s">
        <v>77</v>
      </c>
      <c r="BK690" s="212">
        <f>ROUND(I690*H690,2)</f>
        <v>0</v>
      </c>
      <c r="BL690" s="20" t="s">
        <v>229</v>
      </c>
      <c r="BM690" s="211" t="s">
        <v>1065</v>
      </c>
    </row>
    <row r="691" s="14" customFormat="1">
      <c r="A691" s="14"/>
      <c r="B691" s="229"/>
      <c r="C691" s="230"/>
      <c r="D691" s="220" t="s">
        <v>142</v>
      </c>
      <c r="E691" s="230"/>
      <c r="F691" s="232" t="s">
        <v>1066</v>
      </c>
      <c r="G691" s="230"/>
      <c r="H691" s="233">
        <v>3.8940000000000001</v>
      </c>
      <c r="I691" s="234"/>
      <c r="J691" s="230"/>
      <c r="K691" s="230"/>
      <c r="L691" s="235"/>
      <c r="M691" s="236"/>
      <c r="N691" s="237"/>
      <c r="O691" s="237"/>
      <c r="P691" s="237"/>
      <c r="Q691" s="237"/>
      <c r="R691" s="237"/>
      <c r="S691" s="237"/>
      <c r="T691" s="238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39" t="s">
        <v>142</v>
      </c>
      <c r="AU691" s="239" t="s">
        <v>79</v>
      </c>
      <c r="AV691" s="14" t="s">
        <v>79</v>
      </c>
      <c r="AW691" s="14" t="s">
        <v>4</v>
      </c>
      <c r="AX691" s="14" t="s">
        <v>77</v>
      </c>
      <c r="AY691" s="239" t="s">
        <v>131</v>
      </c>
    </row>
    <row r="692" s="2" customFormat="1" ht="24.15" customHeight="1">
      <c r="A692" s="41"/>
      <c r="B692" s="42"/>
      <c r="C692" s="200" t="s">
        <v>1067</v>
      </c>
      <c r="D692" s="200" t="s">
        <v>133</v>
      </c>
      <c r="E692" s="201" t="s">
        <v>1068</v>
      </c>
      <c r="F692" s="202" t="s">
        <v>1069</v>
      </c>
      <c r="G692" s="203" t="s">
        <v>734</v>
      </c>
      <c r="H692" s="273"/>
      <c r="I692" s="205"/>
      <c r="J692" s="206">
        <f>ROUND(I692*H692,2)</f>
        <v>0</v>
      </c>
      <c r="K692" s="202" t="s">
        <v>137</v>
      </c>
      <c r="L692" s="47"/>
      <c r="M692" s="207" t="s">
        <v>19</v>
      </c>
      <c r="N692" s="208" t="s">
        <v>43</v>
      </c>
      <c r="O692" s="87"/>
      <c r="P692" s="209">
        <f>O692*H692</f>
        <v>0</v>
      </c>
      <c r="Q692" s="209">
        <v>0</v>
      </c>
      <c r="R692" s="209">
        <f>Q692*H692</f>
        <v>0</v>
      </c>
      <c r="S692" s="209">
        <v>0</v>
      </c>
      <c r="T692" s="210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11" t="s">
        <v>229</v>
      </c>
      <c r="AT692" s="211" t="s">
        <v>133</v>
      </c>
      <c r="AU692" s="211" t="s">
        <v>79</v>
      </c>
      <c r="AY692" s="20" t="s">
        <v>131</v>
      </c>
      <c r="BE692" s="212">
        <f>IF(N692="základní",J692,0)</f>
        <v>0</v>
      </c>
      <c r="BF692" s="212">
        <f>IF(N692="snížená",J692,0)</f>
        <v>0</v>
      </c>
      <c r="BG692" s="212">
        <f>IF(N692="zákl. přenesená",J692,0)</f>
        <v>0</v>
      </c>
      <c r="BH692" s="212">
        <f>IF(N692="sníž. přenesená",J692,0)</f>
        <v>0</v>
      </c>
      <c r="BI692" s="212">
        <f>IF(N692="nulová",J692,0)</f>
        <v>0</v>
      </c>
      <c r="BJ692" s="20" t="s">
        <v>77</v>
      </c>
      <c r="BK692" s="212">
        <f>ROUND(I692*H692,2)</f>
        <v>0</v>
      </c>
      <c r="BL692" s="20" t="s">
        <v>229</v>
      </c>
      <c r="BM692" s="211" t="s">
        <v>1070</v>
      </c>
    </row>
    <row r="693" s="2" customFormat="1">
      <c r="A693" s="41"/>
      <c r="B693" s="42"/>
      <c r="C693" s="43"/>
      <c r="D693" s="213" t="s">
        <v>140</v>
      </c>
      <c r="E693" s="43"/>
      <c r="F693" s="214" t="s">
        <v>1071</v>
      </c>
      <c r="G693" s="43"/>
      <c r="H693" s="43"/>
      <c r="I693" s="215"/>
      <c r="J693" s="43"/>
      <c r="K693" s="43"/>
      <c r="L693" s="47"/>
      <c r="M693" s="216"/>
      <c r="N693" s="217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20" t="s">
        <v>140</v>
      </c>
      <c r="AU693" s="20" t="s">
        <v>79</v>
      </c>
    </row>
    <row r="694" s="12" customFormat="1" ht="22.8" customHeight="1">
      <c r="A694" s="12"/>
      <c r="B694" s="184"/>
      <c r="C694" s="185"/>
      <c r="D694" s="186" t="s">
        <v>71</v>
      </c>
      <c r="E694" s="198" t="s">
        <v>1072</v>
      </c>
      <c r="F694" s="198" t="s">
        <v>1073</v>
      </c>
      <c r="G694" s="185"/>
      <c r="H694" s="185"/>
      <c r="I694" s="188"/>
      <c r="J694" s="199">
        <f>BK694</f>
        <v>0</v>
      </c>
      <c r="K694" s="185"/>
      <c r="L694" s="190"/>
      <c r="M694" s="191"/>
      <c r="N694" s="192"/>
      <c r="O694" s="192"/>
      <c r="P694" s="193">
        <f>SUM(P695:P707)</f>
        <v>0</v>
      </c>
      <c r="Q694" s="192"/>
      <c r="R694" s="193">
        <f>SUM(R695:R707)</f>
        <v>0.0041748000000000002</v>
      </c>
      <c r="S694" s="192"/>
      <c r="T694" s="194">
        <f>SUM(T695:T707)</f>
        <v>0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195" t="s">
        <v>79</v>
      </c>
      <c r="AT694" s="196" t="s">
        <v>71</v>
      </c>
      <c r="AU694" s="196" t="s">
        <v>77</v>
      </c>
      <c r="AY694" s="195" t="s">
        <v>131</v>
      </c>
      <c r="BK694" s="197">
        <f>SUM(BK695:BK707)</f>
        <v>0</v>
      </c>
    </row>
    <row r="695" s="2" customFormat="1" ht="16.5" customHeight="1">
      <c r="A695" s="41"/>
      <c r="B695" s="42"/>
      <c r="C695" s="200" t="s">
        <v>1074</v>
      </c>
      <c r="D695" s="200" t="s">
        <v>133</v>
      </c>
      <c r="E695" s="201" t="s">
        <v>1075</v>
      </c>
      <c r="F695" s="202" t="s">
        <v>1076</v>
      </c>
      <c r="G695" s="203" t="s">
        <v>136</v>
      </c>
      <c r="H695" s="204">
        <v>3.2200000000000002</v>
      </c>
      <c r="I695" s="205"/>
      <c r="J695" s="206">
        <f>ROUND(I695*H695,2)</f>
        <v>0</v>
      </c>
      <c r="K695" s="202" t="s">
        <v>137</v>
      </c>
      <c r="L695" s="47"/>
      <c r="M695" s="207" t="s">
        <v>19</v>
      </c>
      <c r="N695" s="208" t="s">
        <v>43</v>
      </c>
      <c r="O695" s="87"/>
      <c r="P695" s="209">
        <f>O695*H695</f>
        <v>0</v>
      </c>
      <c r="Q695" s="209">
        <v>0.00013999999999999999</v>
      </c>
      <c r="R695" s="209">
        <f>Q695*H695</f>
        <v>0.00045080000000000001</v>
      </c>
      <c r="S695" s="209">
        <v>0</v>
      </c>
      <c r="T695" s="210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11" t="s">
        <v>229</v>
      </c>
      <c r="AT695" s="211" t="s">
        <v>133</v>
      </c>
      <c r="AU695" s="211" t="s">
        <v>79</v>
      </c>
      <c r="AY695" s="20" t="s">
        <v>131</v>
      </c>
      <c r="BE695" s="212">
        <f>IF(N695="základní",J695,0)</f>
        <v>0</v>
      </c>
      <c r="BF695" s="212">
        <f>IF(N695="snížená",J695,0)</f>
        <v>0</v>
      </c>
      <c r="BG695" s="212">
        <f>IF(N695="zákl. přenesená",J695,0)</f>
        <v>0</v>
      </c>
      <c r="BH695" s="212">
        <f>IF(N695="sníž. přenesená",J695,0)</f>
        <v>0</v>
      </c>
      <c r="BI695" s="212">
        <f>IF(N695="nulová",J695,0)</f>
        <v>0</v>
      </c>
      <c r="BJ695" s="20" t="s">
        <v>77</v>
      </c>
      <c r="BK695" s="212">
        <f>ROUND(I695*H695,2)</f>
        <v>0</v>
      </c>
      <c r="BL695" s="20" t="s">
        <v>229</v>
      </c>
      <c r="BM695" s="211" t="s">
        <v>1077</v>
      </c>
    </row>
    <row r="696" s="2" customFormat="1">
      <c r="A696" s="41"/>
      <c r="B696" s="42"/>
      <c r="C696" s="43"/>
      <c r="D696" s="213" t="s">
        <v>140</v>
      </c>
      <c r="E696" s="43"/>
      <c r="F696" s="214" t="s">
        <v>1078</v>
      </c>
      <c r="G696" s="43"/>
      <c r="H696" s="43"/>
      <c r="I696" s="215"/>
      <c r="J696" s="43"/>
      <c r="K696" s="43"/>
      <c r="L696" s="47"/>
      <c r="M696" s="216"/>
      <c r="N696" s="217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140</v>
      </c>
      <c r="AU696" s="20" t="s">
        <v>79</v>
      </c>
    </row>
    <row r="697" s="13" customFormat="1">
      <c r="A697" s="13"/>
      <c r="B697" s="218"/>
      <c r="C697" s="219"/>
      <c r="D697" s="220" t="s">
        <v>142</v>
      </c>
      <c r="E697" s="221" t="s">
        <v>19</v>
      </c>
      <c r="F697" s="222" t="s">
        <v>1079</v>
      </c>
      <c r="G697" s="219"/>
      <c r="H697" s="221" t="s">
        <v>19</v>
      </c>
      <c r="I697" s="223"/>
      <c r="J697" s="219"/>
      <c r="K697" s="219"/>
      <c r="L697" s="224"/>
      <c r="M697" s="225"/>
      <c r="N697" s="226"/>
      <c r="O697" s="226"/>
      <c r="P697" s="226"/>
      <c r="Q697" s="226"/>
      <c r="R697" s="226"/>
      <c r="S697" s="226"/>
      <c r="T697" s="227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28" t="s">
        <v>142</v>
      </c>
      <c r="AU697" s="228" t="s">
        <v>79</v>
      </c>
      <c r="AV697" s="13" t="s">
        <v>77</v>
      </c>
      <c r="AW697" s="13" t="s">
        <v>33</v>
      </c>
      <c r="AX697" s="13" t="s">
        <v>72</v>
      </c>
      <c r="AY697" s="228" t="s">
        <v>131</v>
      </c>
    </row>
    <row r="698" s="13" customFormat="1">
      <c r="A698" s="13"/>
      <c r="B698" s="218"/>
      <c r="C698" s="219"/>
      <c r="D698" s="220" t="s">
        <v>142</v>
      </c>
      <c r="E698" s="221" t="s">
        <v>19</v>
      </c>
      <c r="F698" s="222" t="s">
        <v>1080</v>
      </c>
      <c r="G698" s="219"/>
      <c r="H698" s="221" t="s">
        <v>19</v>
      </c>
      <c r="I698" s="223"/>
      <c r="J698" s="219"/>
      <c r="K698" s="219"/>
      <c r="L698" s="224"/>
      <c r="M698" s="225"/>
      <c r="N698" s="226"/>
      <c r="O698" s="226"/>
      <c r="P698" s="226"/>
      <c r="Q698" s="226"/>
      <c r="R698" s="226"/>
      <c r="S698" s="226"/>
      <c r="T698" s="227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28" t="s">
        <v>142</v>
      </c>
      <c r="AU698" s="228" t="s">
        <v>79</v>
      </c>
      <c r="AV698" s="13" t="s">
        <v>77</v>
      </c>
      <c r="AW698" s="13" t="s">
        <v>33</v>
      </c>
      <c r="AX698" s="13" t="s">
        <v>72</v>
      </c>
      <c r="AY698" s="228" t="s">
        <v>131</v>
      </c>
    </row>
    <row r="699" s="14" customFormat="1">
      <c r="A699" s="14"/>
      <c r="B699" s="229"/>
      <c r="C699" s="230"/>
      <c r="D699" s="220" t="s">
        <v>142</v>
      </c>
      <c r="E699" s="231" t="s">
        <v>19</v>
      </c>
      <c r="F699" s="232" t="s">
        <v>1081</v>
      </c>
      <c r="G699" s="230"/>
      <c r="H699" s="233">
        <v>3.2200000000000002</v>
      </c>
      <c r="I699" s="234"/>
      <c r="J699" s="230"/>
      <c r="K699" s="230"/>
      <c r="L699" s="235"/>
      <c r="M699" s="236"/>
      <c r="N699" s="237"/>
      <c r="O699" s="237"/>
      <c r="P699" s="237"/>
      <c r="Q699" s="237"/>
      <c r="R699" s="237"/>
      <c r="S699" s="237"/>
      <c r="T699" s="238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39" t="s">
        <v>142</v>
      </c>
      <c r="AU699" s="239" t="s">
        <v>79</v>
      </c>
      <c r="AV699" s="14" t="s">
        <v>79</v>
      </c>
      <c r="AW699" s="14" t="s">
        <v>33</v>
      </c>
      <c r="AX699" s="14" t="s">
        <v>77</v>
      </c>
      <c r="AY699" s="239" t="s">
        <v>131</v>
      </c>
    </row>
    <row r="700" s="2" customFormat="1" ht="24.15" customHeight="1">
      <c r="A700" s="41"/>
      <c r="B700" s="42"/>
      <c r="C700" s="200" t="s">
        <v>1082</v>
      </c>
      <c r="D700" s="200" t="s">
        <v>133</v>
      </c>
      <c r="E700" s="201" t="s">
        <v>1083</v>
      </c>
      <c r="F700" s="202" t="s">
        <v>1084</v>
      </c>
      <c r="G700" s="203" t="s">
        <v>136</v>
      </c>
      <c r="H700" s="204">
        <v>3.9199999999999999</v>
      </c>
      <c r="I700" s="205"/>
      <c r="J700" s="206">
        <f>ROUND(I700*H700,2)</f>
        <v>0</v>
      </c>
      <c r="K700" s="202" t="s">
        <v>137</v>
      </c>
      <c r="L700" s="47"/>
      <c r="M700" s="207" t="s">
        <v>19</v>
      </c>
      <c r="N700" s="208" t="s">
        <v>43</v>
      </c>
      <c r="O700" s="87"/>
      <c r="P700" s="209">
        <f>O700*H700</f>
        <v>0</v>
      </c>
      <c r="Q700" s="209">
        <v>0.00029</v>
      </c>
      <c r="R700" s="209">
        <f>Q700*H700</f>
        <v>0.0011368000000000001</v>
      </c>
      <c r="S700" s="209">
        <v>0</v>
      </c>
      <c r="T700" s="210">
        <f>S700*H700</f>
        <v>0</v>
      </c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R700" s="211" t="s">
        <v>229</v>
      </c>
      <c r="AT700" s="211" t="s">
        <v>133</v>
      </c>
      <c r="AU700" s="211" t="s">
        <v>79</v>
      </c>
      <c r="AY700" s="20" t="s">
        <v>131</v>
      </c>
      <c r="BE700" s="212">
        <f>IF(N700="základní",J700,0)</f>
        <v>0</v>
      </c>
      <c r="BF700" s="212">
        <f>IF(N700="snížená",J700,0)</f>
        <v>0</v>
      </c>
      <c r="BG700" s="212">
        <f>IF(N700="zákl. přenesená",J700,0)</f>
        <v>0</v>
      </c>
      <c r="BH700" s="212">
        <f>IF(N700="sníž. přenesená",J700,0)</f>
        <v>0</v>
      </c>
      <c r="BI700" s="212">
        <f>IF(N700="nulová",J700,0)</f>
        <v>0</v>
      </c>
      <c r="BJ700" s="20" t="s">
        <v>77</v>
      </c>
      <c r="BK700" s="212">
        <f>ROUND(I700*H700,2)</f>
        <v>0</v>
      </c>
      <c r="BL700" s="20" t="s">
        <v>229</v>
      </c>
      <c r="BM700" s="211" t="s">
        <v>1085</v>
      </c>
    </row>
    <row r="701" s="2" customFormat="1">
      <c r="A701" s="41"/>
      <c r="B701" s="42"/>
      <c r="C701" s="43"/>
      <c r="D701" s="213" t="s">
        <v>140</v>
      </c>
      <c r="E701" s="43"/>
      <c r="F701" s="214" t="s">
        <v>1086</v>
      </c>
      <c r="G701" s="43"/>
      <c r="H701" s="43"/>
      <c r="I701" s="215"/>
      <c r="J701" s="43"/>
      <c r="K701" s="43"/>
      <c r="L701" s="47"/>
      <c r="M701" s="216"/>
      <c r="N701" s="217"/>
      <c r="O701" s="87"/>
      <c r="P701" s="87"/>
      <c r="Q701" s="87"/>
      <c r="R701" s="87"/>
      <c r="S701" s="87"/>
      <c r="T701" s="88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T701" s="20" t="s">
        <v>140</v>
      </c>
      <c r="AU701" s="20" t="s">
        <v>79</v>
      </c>
    </row>
    <row r="702" s="13" customFormat="1">
      <c r="A702" s="13"/>
      <c r="B702" s="218"/>
      <c r="C702" s="219"/>
      <c r="D702" s="220" t="s">
        <v>142</v>
      </c>
      <c r="E702" s="221" t="s">
        <v>19</v>
      </c>
      <c r="F702" s="222" t="s">
        <v>1087</v>
      </c>
      <c r="G702" s="219"/>
      <c r="H702" s="221" t="s">
        <v>19</v>
      </c>
      <c r="I702" s="223"/>
      <c r="J702" s="219"/>
      <c r="K702" s="219"/>
      <c r="L702" s="224"/>
      <c r="M702" s="225"/>
      <c r="N702" s="226"/>
      <c r="O702" s="226"/>
      <c r="P702" s="226"/>
      <c r="Q702" s="226"/>
      <c r="R702" s="226"/>
      <c r="S702" s="226"/>
      <c r="T702" s="227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8" t="s">
        <v>142</v>
      </c>
      <c r="AU702" s="228" t="s">
        <v>79</v>
      </c>
      <c r="AV702" s="13" t="s">
        <v>77</v>
      </c>
      <c r="AW702" s="13" t="s">
        <v>33</v>
      </c>
      <c r="AX702" s="13" t="s">
        <v>72</v>
      </c>
      <c r="AY702" s="228" t="s">
        <v>131</v>
      </c>
    </row>
    <row r="703" s="14" customFormat="1">
      <c r="A703" s="14"/>
      <c r="B703" s="229"/>
      <c r="C703" s="230"/>
      <c r="D703" s="220" t="s">
        <v>142</v>
      </c>
      <c r="E703" s="231" t="s">
        <v>19</v>
      </c>
      <c r="F703" s="232" t="s">
        <v>340</v>
      </c>
      <c r="G703" s="230"/>
      <c r="H703" s="233">
        <v>3.2000000000000002</v>
      </c>
      <c r="I703" s="234"/>
      <c r="J703" s="230"/>
      <c r="K703" s="230"/>
      <c r="L703" s="235"/>
      <c r="M703" s="236"/>
      <c r="N703" s="237"/>
      <c r="O703" s="237"/>
      <c r="P703" s="237"/>
      <c r="Q703" s="237"/>
      <c r="R703" s="237"/>
      <c r="S703" s="237"/>
      <c r="T703" s="238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39" t="s">
        <v>142</v>
      </c>
      <c r="AU703" s="239" t="s">
        <v>79</v>
      </c>
      <c r="AV703" s="14" t="s">
        <v>79</v>
      </c>
      <c r="AW703" s="14" t="s">
        <v>33</v>
      </c>
      <c r="AX703" s="14" t="s">
        <v>72</v>
      </c>
      <c r="AY703" s="239" t="s">
        <v>131</v>
      </c>
    </row>
    <row r="704" s="14" customFormat="1">
      <c r="A704" s="14"/>
      <c r="B704" s="229"/>
      <c r="C704" s="230"/>
      <c r="D704" s="220" t="s">
        <v>142</v>
      </c>
      <c r="E704" s="231" t="s">
        <v>19</v>
      </c>
      <c r="F704" s="232" t="s">
        <v>1088</v>
      </c>
      <c r="G704" s="230"/>
      <c r="H704" s="233">
        <v>0.71999999999999997</v>
      </c>
      <c r="I704" s="234"/>
      <c r="J704" s="230"/>
      <c r="K704" s="230"/>
      <c r="L704" s="235"/>
      <c r="M704" s="236"/>
      <c r="N704" s="237"/>
      <c r="O704" s="237"/>
      <c r="P704" s="237"/>
      <c r="Q704" s="237"/>
      <c r="R704" s="237"/>
      <c r="S704" s="237"/>
      <c r="T704" s="238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39" t="s">
        <v>142</v>
      </c>
      <c r="AU704" s="239" t="s">
        <v>79</v>
      </c>
      <c r="AV704" s="14" t="s">
        <v>79</v>
      </c>
      <c r="AW704" s="14" t="s">
        <v>33</v>
      </c>
      <c r="AX704" s="14" t="s">
        <v>72</v>
      </c>
      <c r="AY704" s="239" t="s">
        <v>131</v>
      </c>
    </row>
    <row r="705" s="15" customFormat="1">
      <c r="A705" s="15"/>
      <c r="B705" s="240"/>
      <c r="C705" s="241"/>
      <c r="D705" s="220" t="s">
        <v>142</v>
      </c>
      <c r="E705" s="242" t="s">
        <v>19</v>
      </c>
      <c r="F705" s="243" t="s">
        <v>155</v>
      </c>
      <c r="G705" s="241"/>
      <c r="H705" s="244">
        <v>3.9199999999999999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9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0" t="s">
        <v>142</v>
      </c>
      <c r="AU705" s="250" t="s">
        <v>79</v>
      </c>
      <c r="AV705" s="15" t="s">
        <v>138</v>
      </c>
      <c r="AW705" s="15" t="s">
        <v>33</v>
      </c>
      <c r="AX705" s="15" t="s">
        <v>77</v>
      </c>
      <c r="AY705" s="250" t="s">
        <v>131</v>
      </c>
    </row>
    <row r="706" s="2" customFormat="1" ht="16.5" customHeight="1">
      <c r="A706" s="41"/>
      <c r="B706" s="42"/>
      <c r="C706" s="200" t="s">
        <v>1089</v>
      </c>
      <c r="D706" s="200" t="s">
        <v>133</v>
      </c>
      <c r="E706" s="201" t="s">
        <v>1090</v>
      </c>
      <c r="F706" s="202" t="s">
        <v>1091</v>
      </c>
      <c r="G706" s="203" t="s">
        <v>136</v>
      </c>
      <c r="H706" s="204">
        <v>3.9199999999999999</v>
      </c>
      <c r="I706" s="205"/>
      <c r="J706" s="206">
        <f>ROUND(I706*H706,2)</f>
        <v>0</v>
      </c>
      <c r="K706" s="202" t="s">
        <v>137</v>
      </c>
      <c r="L706" s="47"/>
      <c r="M706" s="207" t="s">
        <v>19</v>
      </c>
      <c r="N706" s="208" t="s">
        <v>43</v>
      </c>
      <c r="O706" s="87"/>
      <c r="P706" s="209">
        <f>O706*H706</f>
        <v>0</v>
      </c>
      <c r="Q706" s="209">
        <v>0.00066</v>
      </c>
      <c r="R706" s="209">
        <f>Q706*H706</f>
        <v>0.0025872</v>
      </c>
      <c r="S706" s="209">
        <v>0</v>
      </c>
      <c r="T706" s="210">
        <f>S706*H706</f>
        <v>0</v>
      </c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R706" s="211" t="s">
        <v>229</v>
      </c>
      <c r="AT706" s="211" t="s">
        <v>133</v>
      </c>
      <c r="AU706" s="211" t="s">
        <v>79</v>
      </c>
      <c r="AY706" s="20" t="s">
        <v>131</v>
      </c>
      <c r="BE706" s="212">
        <f>IF(N706="základní",J706,0)</f>
        <v>0</v>
      </c>
      <c r="BF706" s="212">
        <f>IF(N706="snížená",J706,0)</f>
        <v>0</v>
      </c>
      <c r="BG706" s="212">
        <f>IF(N706="zákl. přenesená",J706,0)</f>
        <v>0</v>
      </c>
      <c r="BH706" s="212">
        <f>IF(N706="sníž. přenesená",J706,0)</f>
        <v>0</v>
      </c>
      <c r="BI706" s="212">
        <f>IF(N706="nulová",J706,0)</f>
        <v>0</v>
      </c>
      <c r="BJ706" s="20" t="s">
        <v>77</v>
      </c>
      <c r="BK706" s="212">
        <f>ROUND(I706*H706,2)</f>
        <v>0</v>
      </c>
      <c r="BL706" s="20" t="s">
        <v>229</v>
      </c>
      <c r="BM706" s="211" t="s">
        <v>1092</v>
      </c>
    </row>
    <row r="707" s="2" customFormat="1">
      <c r="A707" s="41"/>
      <c r="B707" s="42"/>
      <c r="C707" s="43"/>
      <c r="D707" s="213" t="s">
        <v>140</v>
      </c>
      <c r="E707" s="43"/>
      <c r="F707" s="214" t="s">
        <v>1093</v>
      </c>
      <c r="G707" s="43"/>
      <c r="H707" s="43"/>
      <c r="I707" s="215"/>
      <c r="J707" s="43"/>
      <c r="K707" s="43"/>
      <c r="L707" s="47"/>
      <c r="M707" s="216"/>
      <c r="N707" s="217"/>
      <c r="O707" s="87"/>
      <c r="P707" s="87"/>
      <c r="Q707" s="87"/>
      <c r="R707" s="87"/>
      <c r="S707" s="87"/>
      <c r="T707" s="88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T707" s="20" t="s">
        <v>140</v>
      </c>
      <c r="AU707" s="20" t="s">
        <v>79</v>
      </c>
    </row>
    <row r="708" s="12" customFormat="1" ht="22.8" customHeight="1">
      <c r="A708" s="12"/>
      <c r="B708" s="184"/>
      <c r="C708" s="185"/>
      <c r="D708" s="186" t="s">
        <v>71</v>
      </c>
      <c r="E708" s="198" t="s">
        <v>1094</v>
      </c>
      <c r="F708" s="198" t="s">
        <v>1095</v>
      </c>
      <c r="G708" s="185"/>
      <c r="H708" s="185"/>
      <c r="I708" s="188"/>
      <c r="J708" s="199">
        <f>BK708</f>
        <v>0</v>
      </c>
      <c r="K708" s="185"/>
      <c r="L708" s="190"/>
      <c r="M708" s="191"/>
      <c r="N708" s="192"/>
      <c r="O708" s="192"/>
      <c r="P708" s="193">
        <f>SUM(P709:P753)</f>
        <v>0</v>
      </c>
      <c r="Q708" s="192"/>
      <c r="R708" s="193">
        <f>SUM(R709:R753)</f>
        <v>0.064391210000000004</v>
      </c>
      <c r="S708" s="192"/>
      <c r="T708" s="194">
        <f>SUM(T709:T753)</f>
        <v>0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195" t="s">
        <v>79</v>
      </c>
      <c r="AT708" s="196" t="s">
        <v>71</v>
      </c>
      <c r="AU708" s="196" t="s">
        <v>77</v>
      </c>
      <c r="AY708" s="195" t="s">
        <v>131</v>
      </c>
      <c r="BK708" s="197">
        <f>SUM(BK709:BK753)</f>
        <v>0</v>
      </c>
    </row>
    <row r="709" s="2" customFormat="1" ht="16.5" customHeight="1">
      <c r="A709" s="41"/>
      <c r="B709" s="42"/>
      <c r="C709" s="200" t="s">
        <v>1096</v>
      </c>
      <c r="D709" s="200" t="s">
        <v>133</v>
      </c>
      <c r="E709" s="201" t="s">
        <v>1097</v>
      </c>
      <c r="F709" s="202" t="s">
        <v>1098</v>
      </c>
      <c r="G709" s="203" t="s">
        <v>136</v>
      </c>
      <c r="H709" s="204">
        <v>34.683</v>
      </c>
      <c r="I709" s="205"/>
      <c r="J709" s="206">
        <f>ROUND(I709*H709,2)</f>
        <v>0</v>
      </c>
      <c r="K709" s="202" t="s">
        <v>137</v>
      </c>
      <c r="L709" s="47"/>
      <c r="M709" s="207" t="s">
        <v>19</v>
      </c>
      <c r="N709" s="208" t="s">
        <v>43</v>
      </c>
      <c r="O709" s="87"/>
      <c r="P709" s="209">
        <f>O709*H709</f>
        <v>0</v>
      </c>
      <c r="Q709" s="209">
        <v>0.00020000000000000001</v>
      </c>
      <c r="R709" s="209">
        <f>Q709*H709</f>
        <v>0.0069366000000000002</v>
      </c>
      <c r="S709" s="209">
        <v>0</v>
      </c>
      <c r="T709" s="210">
        <f>S709*H709</f>
        <v>0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11" t="s">
        <v>229</v>
      </c>
      <c r="AT709" s="211" t="s">
        <v>133</v>
      </c>
      <c r="AU709" s="211" t="s">
        <v>79</v>
      </c>
      <c r="AY709" s="20" t="s">
        <v>131</v>
      </c>
      <c r="BE709" s="212">
        <f>IF(N709="základní",J709,0)</f>
        <v>0</v>
      </c>
      <c r="BF709" s="212">
        <f>IF(N709="snížená",J709,0)</f>
        <v>0</v>
      </c>
      <c r="BG709" s="212">
        <f>IF(N709="zákl. přenesená",J709,0)</f>
        <v>0</v>
      </c>
      <c r="BH709" s="212">
        <f>IF(N709="sníž. přenesená",J709,0)</f>
        <v>0</v>
      </c>
      <c r="BI709" s="212">
        <f>IF(N709="nulová",J709,0)</f>
        <v>0</v>
      </c>
      <c r="BJ709" s="20" t="s">
        <v>77</v>
      </c>
      <c r="BK709" s="212">
        <f>ROUND(I709*H709,2)</f>
        <v>0</v>
      </c>
      <c r="BL709" s="20" t="s">
        <v>229</v>
      </c>
      <c r="BM709" s="211" t="s">
        <v>1099</v>
      </c>
    </row>
    <row r="710" s="2" customFormat="1">
      <c r="A710" s="41"/>
      <c r="B710" s="42"/>
      <c r="C710" s="43"/>
      <c r="D710" s="213" t="s">
        <v>140</v>
      </c>
      <c r="E710" s="43"/>
      <c r="F710" s="214" t="s">
        <v>1100</v>
      </c>
      <c r="G710" s="43"/>
      <c r="H710" s="43"/>
      <c r="I710" s="215"/>
      <c r="J710" s="43"/>
      <c r="K710" s="43"/>
      <c r="L710" s="47"/>
      <c r="M710" s="216"/>
      <c r="N710" s="217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20" t="s">
        <v>140</v>
      </c>
      <c r="AU710" s="20" t="s">
        <v>79</v>
      </c>
    </row>
    <row r="711" s="13" customFormat="1">
      <c r="A711" s="13"/>
      <c r="B711" s="218"/>
      <c r="C711" s="219"/>
      <c r="D711" s="220" t="s">
        <v>142</v>
      </c>
      <c r="E711" s="221" t="s">
        <v>19</v>
      </c>
      <c r="F711" s="222" t="s">
        <v>1101</v>
      </c>
      <c r="G711" s="219"/>
      <c r="H711" s="221" t="s">
        <v>19</v>
      </c>
      <c r="I711" s="223"/>
      <c r="J711" s="219"/>
      <c r="K711" s="219"/>
      <c r="L711" s="224"/>
      <c r="M711" s="225"/>
      <c r="N711" s="226"/>
      <c r="O711" s="226"/>
      <c r="P711" s="226"/>
      <c r="Q711" s="226"/>
      <c r="R711" s="226"/>
      <c r="S711" s="226"/>
      <c r="T711" s="227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28" t="s">
        <v>142</v>
      </c>
      <c r="AU711" s="228" t="s">
        <v>79</v>
      </c>
      <c r="AV711" s="13" t="s">
        <v>77</v>
      </c>
      <c r="AW711" s="13" t="s">
        <v>33</v>
      </c>
      <c r="AX711" s="13" t="s">
        <v>72</v>
      </c>
      <c r="AY711" s="228" t="s">
        <v>131</v>
      </c>
    </row>
    <row r="712" s="13" customFormat="1">
      <c r="A712" s="13"/>
      <c r="B712" s="218"/>
      <c r="C712" s="219"/>
      <c r="D712" s="220" t="s">
        <v>142</v>
      </c>
      <c r="E712" s="221" t="s">
        <v>19</v>
      </c>
      <c r="F712" s="222" t="s">
        <v>303</v>
      </c>
      <c r="G712" s="219"/>
      <c r="H712" s="221" t="s">
        <v>19</v>
      </c>
      <c r="I712" s="223"/>
      <c r="J712" s="219"/>
      <c r="K712" s="219"/>
      <c r="L712" s="224"/>
      <c r="M712" s="225"/>
      <c r="N712" s="226"/>
      <c r="O712" s="226"/>
      <c r="P712" s="226"/>
      <c r="Q712" s="226"/>
      <c r="R712" s="226"/>
      <c r="S712" s="226"/>
      <c r="T712" s="227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28" t="s">
        <v>142</v>
      </c>
      <c r="AU712" s="228" t="s">
        <v>79</v>
      </c>
      <c r="AV712" s="13" t="s">
        <v>77</v>
      </c>
      <c r="AW712" s="13" t="s">
        <v>33</v>
      </c>
      <c r="AX712" s="13" t="s">
        <v>72</v>
      </c>
      <c r="AY712" s="228" t="s">
        <v>131</v>
      </c>
    </row>
    <row r="713" s="14" customFormat="1">
      <c r="A713" s="14"/>
      <c r="B713" s="229"/>
      <c r="C713" s="230"/>
      <c r="D713" s="220" t="s">
        <v>142</v>
      </c>
      <c r="E713" s="231" t="s">
        <v>19</v>
      </c>
      <c r="F713" s="232" t="s">
        <v>1102</v>
      </c>
      <c r="G713" s="230"/>
      <c r="H713" s="233">
        <v>2.222</v>
      </c>
      <c r="I713" s="234"/>
      <c r="J713" s="230"/>
      <c r="K713" s="230"/>
      <c r="L713" s="235"/>
      <c r="M713" s="236"/>
      <c r="N713" s="237"/>
      <c r="O713" s="237"/>
      <c r="P713" s="237"/>
      <c r="Q713" s="237"/>
      <c r="R713" s="237"/>
      <c r="S713" s="237"/>
      <c r="T713" s="238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39" t="s">
        <v>142</v>
      </c>
      <c r="AU713" s="239" t="s">
        <v>79</v>
      </c>
      <c r="AV713" s="14" t="s">
        <v>79</v>
      </c>
      <c r="AW713" s="14" t="s">
        <v>33</v>
      </c>
      <c r="AX713" s="14" t="s">
        <v>72</v>
      </c>
      <c r="AY713" s="239" t="s">
        <v>131</v>
      </c>
    </row>
    <row r="714" s="14" customFormat="1">
      <c r="A714" s="14"/>
      <c r="B714" s="229"/>
      <c r="C714" s="230"/>
      <c r="D714" s="220" t="s">
        <v>142</v>
      </c>
      <c r="E714" s="231" t="s">
        <v>19</v>
      </c>
      <c r="F714" s="232" t="s">
        <v>393</v>
      </c>
      <c r="G714" s="230"/>
      <c r="H714" s="233">
        <v>3.0249999999999999</v>
      </c>
      <c r="I714" s="234"/>
      <c r="J714" s="230"/>
      <c r="K714" s="230"/>
      <c r="L714" s="235"/>
      <c r="M714" s="236"/>
      <c r="N714" s="237"/>
      <c r="O714" s="237"/>
      <c r="P714" s="237"/>
      <c r="Q714" s="237"/>
      <c r="R714" s="237"/>
      <c r="S714" s="237"/>
      <c r="T714" s="238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39" t="s">
        <v>142</v>
      </c>
      <c r="AU714" s="239" t="s">
        <v>79</v>
      </c>
      <c r="AV714" s="14" t="s">
        <v>79</v>
      </c>
      <c r="AW714" s="14" t="s">
        <v>33</v>
      </c>
      <c r="AX714" s="14" t="s">
        <v>72</v>
      </c>
      <c r="AY714" s="239" t="s">
        <v>131</v>
      </c>
    </row>
    <row r="715" s="16" customFormat="1">
      <c r="A715" s="16"/>
      <c r="B715" s="252"/>
      <c r="C715" s="253"/>
      <c r="D715" s="220" t="s">
        <v>142</v>
      </c>
      <c r="E715" s="254" t="s">
        <v>19</v>
      </c>
      <c r="F715" s="255" t="s">
        <v>454</v>
      </c>
      <c r="G715" s="253"/>
      <c r="H715" s="256">
        <v>5.2469999999999999</v>
      </c>
      <c r="I715" s="257"/>
      <c r="J715" s="253"/>
      <c r="K715" s="253"/>
      <c r="L715" s="258"/>
      <c r="M715" s="259"/>
      <c r="N715" s="260"/>
      <c r="O715" s="260"/>
      <c r="P715" s="260"/>
      <c r="Q715" s="260"/>
      <c r="R715" s="260"/>
      <c r="S715" s="260"/>
      <c r="T715" s="261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T715" s="262" t="s">
        <v>142</v>
      </c>
      <c r="AU715" s="262" t="s">
        <v>79</v>
      </c>
      <c r="AV715" s="16" t="s">
        <v>156</v>
      </c>
      <c r="AW715" s="16" t="s">
        <v>33</v>
      </c>
      <c r="AX715" s="16" t="s">
        <v>72</v>
      </c>
      <c r="AY715" s="262" t="s">
        <v>131</v>
      </c>
    </row>
    <row r="716" s="13" customFormat="1">
      <c r="A716" s="13"/>
      <c r="B716" s="218"/>
      <c r="C716" s="219"/>
      <c r="D716" s="220" t="s">
        <v>142</v>
      </c>
      <c r="E716" s="221" t="s">
        <v>19</v>
      </c>
      <c r="F716" s="222" t="s">
        <v>318</v>
      </c>
      <c r="G716" s="219"/>
      <c r="H716" s="221" t="s">
        <v>19</v>
      </c>
      <c r="I716" s="223"/>
      <c r="J716" s="219"/>
      <c r="K716" s="219"/>
      <c r="L716" s="224"/>
      <c r="M716" s="225"/>
      <c r="N716" s="226"/>
      <c r="O716" s="226"/>
      <c r="P716" s="226"/>
      <c r="Q716" s="226"/>
      <c r="R716" s="226"/>
      <c r="S716" s="226"/>
      <c r="T716" s="227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28" t="s">
        <v>142</v>
      </c>
      <c r="AU716" s="228" t="s">
        <v>79</v>
      </c>
      <c r="AV716" s="13" t="s">
        <v>77</v>
      </c>
      <c r="AW716" s="13" t="s">
        <v>33</v>
      </c>
      <c r="AX716" s="13" t="s">
        <v>72</v>
      </c>
      <c r="AY716" s="228" t="s">
        <v>131</v>
      </c>
    </row>
    <row r="717" s="14" customFormat="1">
      <c r="A717" s="14"/>
      <c r="B717" s="229"/>
      <c r="C717" s="230"/>
      <c r="D717" s="220" t="s">
        <v>142</v>
      </c>
      <c r="E717" s="231" t="s">
        <v>19</v>
      </c>
      <c r="F717" s="232" t="s">
        <v>1103</v>
      </c>
      <c r="G717" s="230"/>
      <c r="H717" s="233">
        <v>5.0289999999999999</v>
      </c>
      <c r="I717" s="234"/>
      <c r="J717" s="230"/>
      <c r="K717" s="230"/>
      <c r="L717" s="235"/>
      <c r="M717" s="236"/>
      <c r="N717" s="237"/>
      <c r="O717" s="237"/>
      <c r="P717" s="237"/>
      <c r="Q717" s="237"/>
      <c r="R717" s="237"/>
      <c r="S717" s="237"/>
      <c r="T717" s="238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39" t="s">
        <v>142</v>
      </c>
      <c r="AU717" s="239" t="s">
        <v>79</v>
      </c>
      <c r="AV717" s="14" t="s">
        <v>79</v>
      </c>
      <c r="AW717" s="14" t="s">
        <v>33</v>
      </c>
      <c r="AX717" s="14" t="s">
        <v>72</v>
      </c>
      <c r="AY717" s="239" t="s">
        <v>131</v>
      </c>
    </row>
    <row r="718" s="14" customFormat="1">
      <c r="A718" s="14"/>
      <c r="B718" s="229"/>
      <c r="C718" s="230"/>
      <c r="D718" s="220" t="s">
        <v>142</v>
      </c>
      <c r="E718" s="231" t="s">
        <v>19</v>
      </c>
      <c r="F718" s="232" t="s">
        <v>1104</v>
      </c>
      <c r="G718" s="230"/>
      <c r="H718" s="233">
        <v>-2.6200000000000001</v>
      </c>
      <c r="I718" s="234"/>
      <c r="J718" s="230"/>
      <c r="K718" s="230"/>
      <c r="L718" s="235"/>
      <c r="M718" s="236"/>
      <c r="N718" s="237"/>
      <c r="O718" s="237"/>
      <c r="P718" s="237"/>
      <c r="Q718" s="237"/>
      <c r="R718" s="237"/>
      <c r="S718" s="237"/>
      <c r="T718" s="238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39" t="s">
        <v>142</v>
      </c>
      <c r="AU718" s="239" t="s">
        <v>79</v>
      </c>
      <c r="AV718" s="14" t="s">
        <v>79</v>
      </c>
      <c r="AW718" s="14" t="s">
        <v>33</v>
      </c>
      <c r="AX718" s="14" t="s">
        <v>72</v>
      </c>
      <c r="AY718" s="239" t="s">
        <v>131</v>
      </c>
    </row>
    <row r="719" s="14" customFormat="1">
      <c r="A719" s="14"/>
      <c r="B719" s="229"/>
      <c r="C719" s="230"/>
      <c r="D719" s="220" t="s">
        <v>142</v>
      </c>
      <c r="E719" s="231" t="s">
        <v>19</v>
      </c>
      <c r="F719" s="232" t="s">
        <v>394</v>
      </c>
      <c r="G719" s="230"/>
      <c r="H719" s="233">
        <v>2.911</v>
      </c>
      <c r="I719" s="234"/>
      <c r="J719" s="230"/>
      <c r="K719" s="230"/>
      <c r="L719" s="235"/>
      <c r="M719" s="236"/>
      <c r="N719" s="237"/>
      <c r="O719" s="237"/>
      <c r="P719" s="237"/>
      <c r="Q719" s="237"/>
      <c r="R719" s="237"/>
      <c r="S719" s="237"/>
      <c r="T719" s="238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39" t="s">
        <v>142</v>
      </c>
      <c r="AU719" s="239" t="s">
        <v>79</v>
      </c>
      <c r="AV719" s="14" t="s">
        <v>79</v>
      </c>
      <c r="AW719" s="14" t="s">
        <v>33</v>
      </c>
      <c r="AX719" s="14" t="s">
        <v>72</v>
      </c>
      <c r="AY719" s="239" t="s">
        <v>131</v>
      </c>
    </row>
    <row r="720" s="14" customFormat="1">
      <c r="A720" s="14"/>
      <c r="B720" s="229"/>
      <c r="C720" s="230"/>
      <c r="D720" s="220" t="s">
        <v>142</v>
      </c>
      <c r="E720" s="231" t="s">
        <v>19</v>
      </c>
      <c r="F720" s="232" t="s">
        <v>395</v>
      </c>
      <c r="G720" s="230"/>
      <c r="H720" s="233">
        <v>3.407</v>
      </c>
      <c r="I720" s="234"/>
      <c r="J720" s="230"/>
      <c r="K720" s="230"/>
      <c r="L720" s="235"/>
      <c r="M720" s="236"/>
      <c r="N720" s="237"/>
      <c r="O720" s="237"/>
      <c r="P720" s="237"/>
      <c r="Q720" s="237"/>
      <c r="R720" s="237"/>
      <c r="S720" s="237"/>
      <c r="T720" s="238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39" t="s">
        <v>142</v>
      </c>
      <c r="AU720" s="239" t="s">
        <v>79</v>
      </c>
      <c r="AV720" s="14" t="s">
        <v>79</v>
      </c>
      <c r="AW720" s="14" t="s">
        <v>33</v>
      </c>
      <c r="AX720" s="14" t="s">
        <v>72</v>
      </c>
      <c r="AY720" s="239" t="s">
        <v>131</v>
      </c>
    </row>
    <row r="721" s="14" customFormat="1">
      <c r="A721" s="14"/>
      <c r="B721" s="229"/>
      <c r="C721" s="230"/>
      <c r="D721" s="220" t="s">
        <v>142</v>
      </c>
      <c r="E721" s="231" t="s">
        <v>19</v>
      </c>
      <c r="F721" s="232" t="s">
        <v>396</v>
      </c>
      <c r="G721" s="230"/>
      <c r="H721" s="233">
        <v>1.798</v>
      </c>
      <c r="I721" s="234"/>
      <c r="J721" s="230"/>
      <c r="K721" s="230"/>
      <c r="L721" s="235"/>
      <c r="M721" s="236"/>
      <c r="N721" s="237"/>
      <c r="O721" s="237"/>
      <c r="P721" s="237"/>
      <c r="Q721" s="237"/>
      <c r="R721" s="237"/>
      <c r="S721" s="237"/>
      <c r="T721" s="238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39" t="s">
        <v>142</v>
      </c>
      <c r="AU721" s="239" t="s">
        <v>79</v>
      </c>
      <c r="AV721" s="14" t="s">
        <v>79</v>
      </c>
      <c r="AW721" s="14" t="s">
        <v>33</v>
      </c>
      <c r="AX721" s="14" t="s">
        <v>72</v>
      </c>
      <c r="AY721" s="239" t="s">
        <v>131</v>
      </c>
    </row>
    <row r="722" s="16" customFormat="1">
      <c r="A722" s="16"/>
      <c r="B722" s="252"/>
      <c r="C722" s="253"/>
      <c r="D722" s="220" t="s">
        <v>142</v>
      </c>
      <c r="E722" s="254" t="s">
        <v>19</v>
      </c>
      <c r="F722" s="255" t="s">
        <v>454</v>
      </c>
      <c r="G722" s="253"/>
      <c r="H722" s="256">
        <v>10.525</v>
      </c>
      <c r="I722" s="257"/>
      <c r="J722" s="253"/>
      <c r="K722" s="253"/>
      <c r="L722" s="258"/>
      <c r="M722" s="259"/>
      <c r="N722" s="260"/>
      <c r="O722" s="260"/>
      <c r="P722" s="260"/>
      <c r="Q722" s="260"/>
      <c r="R722" s="260"/>
      <c r="S722" s="260"/>
      <c r="T722" s="261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T722" s="262" t="s">
        <v>142</v>
      </c>
      <c r="AU722" s="262" t="s">
        <v>79</v>
      </c>
      <c r="AV722" s="16" t="s">
        <v>156</v>
      </c>
      <c r="AW722" s="16" t="s">
        <v>33</v>
      </c>
      <c r="AX722" s="16" t="s">
        <v>72</v>
      </c>
      <c r="AY722" s="262" t="s">
        <v>131</v>
      </c>
    </row>
    <row r="723" s="13" customFormat="1">
      <c r="A723" s="13"/>
      <c r="B723" s="218"/>
      <c r="C723" s="219"/>
      <c r="D723" s="220" t="s">
        <v>142</v>
      </c>
      <c r="E723" s="221" t="s">
        <v>19</v>
      </c>
      <c r="F723" s="222" t="s">
        <v>382</v>
      </c>
      <c r="G723" s="219"/>
      <c r="H723" s="221" t="s">
        <v>19</v>
      </c>
      <c r="I723" s="223"/>
      <c r="J723" s="219"/>
      <c r="K723" s="219"/>
      <c r="L723" s="224"/>
      <c r="M723" s="225"/>
      <c r="N723" s="226"/>
      <c r="O723" s="226"/>
      <c r="P723" s="226"/>
      <c r="Q723" s="226"/>
      <c r="R723" s="226"/>
      <c r="S723" s="226"/>
      <c r="T723" s="227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28" t="s">
        <v>142</v>
      </c>
      <c r="AU723" s="228" t="s">
        <v>79</v>
      </c>
      <c r="AV723" s="13" t="s">
        <v>77</v>
      </c>
      <c r="AW723" s="13" t="s">
        <v>33</v>
      </c>
      <c r="AX723" s="13" t="s">
        <v>72</v>
      </c>
      <c r="AY723" s="228" t="s">
        <v>131</v>
      </c>
    </row>
    <row r="724" s="14" customFormat="1">
      <c r="A724" s="14"/>
      <c r="B724" s="229"/>
      <c r="C724" s="230"/>
      <c r="D724" s="220" t="s">
        <v>142</v>
      </c>
      <c r="E724" s="231" t="s">
        <v>19</v>
      </c>
      <c r="F724" s="232" t="s">
        <v>1105</v>
      </c>
      <c r="G724" s="230"/>
      <c r="H724" s="233">
        <v>5.0590000000000002</v>
      </c>
      <c r="I724" s="234"/>
      <c r="J724" s="230"/>
      <c r="K724" s="230"/>
      <c r="L724" s="235"/>
      <c r="M724" s="236"/>
      <c r="N724" s="237"/>
      <c r="O724" s="237"/>
      <c r="P724" s="237"/>
      <c r="Q724" s="237"/>
      <c r="R724" s="237"/>
      <c r="S724" s="237"/>
      <c r="T724" s="238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39" t="s">
        <v>142</v>
      </c>
      <c r="AU724" s="239" t="s">
        <v>79</v>
      </c>
      <c r="AV724" s="14" t="s">
        <v>79</v>
      </c>
      <c r="AW724" s="14" t="s">
        <v>33</v>
      </c>
      <c r="AX724" s="14" t="s">
        <v>72</v>
      </c>
      <c r="AY724" s="239" t="s">
        <v>131</v>
      </c>
    </row>
    <row r="725" s="14" customFormat="1">
      <c r="A725" s="14"/>
      <c r="B725" s="229"/>
      <c r="C725" s="230"/>
      <c r="D725" s="220" t="s">
        <v>142</v>
      </c>
      <c r="E725" s="231" t="s">
        <v>19</v>
      </c>
      <c r="F725" s="232" t="s">
        <v>1104</v>
      </c>
      <c r="G725" s="230"/>
      <c r="H725" s="233">
        <v>-2.6200000000000001</v>
      </c>
      <c r="I725" s="234"/>
      <c r="J725" s="230"/>
      <c r="K725" s="230"/>
      <c r="L725" s="235"/>
      <c r="M725" s="236"/>
      <c r="N725" s="237"/>
      <c r="O725" s="237"/>
      <c r="P725" s="237"/>
      <c r="Q725" s="237"/>
      <c r="R725" s="237"/>
      <c r="S725" s="237"/>
      <c r="T725" s="238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39" t="s">
        <v>142</v>
      </c>
      <c r="AU725" s="239" t="s">
        <v>79</v>
      </c>
      <c r="AV725" s="14" t="s">
        <v>79</v>
      </c>
      <c r="AW725" s="14" t="s">
        <v>33</v>
      </c>
      <c r="AX725" s="14" t="s">
        <v>72</v>
      </c>
      <c r="AY725" s="239" t="s">
        <v>131</v>
      </c>
    </row>
    <row r="726" s="14" customFormat="1">
      <c r="A726" s="14"/>
      <c r="B726" s="229"/>
      <c r="C726" s="230"/>
      <c r="D726" s="220" t="s">
        <v>142</v>
      </c>
      <c r="E726" s="231" t="s">
        <v>19</v>
      </c>
      <c r="F726" s="232" t="s">
        <v>397</v>
      </c>
      <c r="G726" s="230"/>
      <c r="H726" s="233">
        <v>2.8090000000000002</v>
      </c>
      <c r="I726" s="234"/>
      <c r="J726" s="230"/>
      <c r="K726" s="230"/>
      <c r="L726" s="235"/>
      <c r="M726" s="236"/>
      <c r="N726" s="237"/>
      <c r="O726" s="237"/>
      <c r="P726" s="237"/>
      <c r="Q726" s="237"/>
      <c r="R726" s="237"/>
      <c r="S726" s="237"/>
      <c r="T726" s="238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39" t="s">
        <v>142</v>
      </c>
      <c r="AU726" s="239" t="s">
        <v>79</v>
      </c>
      <c r="AV726" s="14" t="s">
        <v>79</v>
      </c>
      <c r="AW726" s="14" t="s">
        <v>33</v>
      </c>
      <c r="AX726" s="14" t="s">
        <v>72</v>
      </c>
      <c r="AY726" s="239" t="s">
        <v>131</v>
      </c>
    </row>
    <row r="727" s="14" customFormat="1">
      <c r="A727" s="14"/>
      <c r="B727" s="229"/>
      <c r="C727" s="230"/>
      <c r="D727" s="220" t="s">
        <v>142</v>
      </c>
      <c r="E727" s="231" t="s">
        <v>19</v>
      </c>
      <c r="F727" s="232" t="s">
        <v>1106</v>
      </c>
      <c r="G727" s="230"/>
      <c r="H727" s="233">
        <v>2.484</v>
      </c>
      <c r="I727" s="234"/>
      <c r="J727" s="230"/>
      <c r="K727" s="230"/>
      <c r="L727" s="235"/>
      <c r="M727" s="236"/>
      <c r="N727" s="237"/>
      <c r="O727" s="237"/>
      <c r="P727" s="237"/>
      <c r="Q727" s="237"/>
      <c r="R727" s="237"/>
      <c r="S727" s="237"/>
      <c r="T727" s="238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39" t="s">
        <v>142</v>
      </c>
      <c r="AU727" s="239" t="s">
        <v>79</v>
      </c>
      <c r="AV727" s="14" t="s">
        <v>79</v>
      </c>
      <c r="AW727" s="14" t="s">
        <v>33</v>
      </c>
      <c r="AX727" s="14" t="s">
        <v>72</v>
      </c>
      <c r="AY727" s="239" t="s">
        <v>131</v>
      </c>
    </row>
    <row r="728" s="14" customFormat="1">
      <c r="A728" s="14"/>
      <c r="B728" s="229"/>
      <c r="C728" s="230"/>
      <c r="D728" s="220" t="s">
        <v>142</v>
      </c>
      <c r="E728" s="231" t="s">
        <v>19</v>
      </c>
      <c r="F728" s="232" t="s">
        <v>396</v>
      </c>
      <c r="G728" s="230"/>
      <c r="H728" s="233">
        <v>1.798</v>
      </c>
      <c r="I728" s="234"/>
      <c r="J728" s="230"/>
      <c r="K728" s="230"/>
      <c r="L728" s="235"/>
      <c r="M728" s="236"/>
      <c r="N728" s="237"/>
      <c r="O728" s="237"/>
      <c r="P728" s="237"/>
      <c r="Q728" s="237"/>
      <c r="R728" s="237"/>
      <c r="S728" s="237"/>
      <c r="T728" s="238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39" t="s">
        <v>142</v>
      </c>
      <c r="AU728" s="239" t="s">
        <v>79</v>
      </c>
      <c r="AV728" s="14" t="s">
        <v>79</v>
      </c>
      <c r="AW728" s="14" t="s">
        <v>33</v>
      </c>
      <c r="AX728" s="14" t="s">
        <v>72</v>
      </c>
      <c r="AY728" s="239" t="s">
        <v>131</v>
      </c>
    </row>
    <row r="729" s="16" customFormat="1">
      <c r="A729" s="16"/>
      <c r="B729" s="252"/>
      <c r="C729" s="253"/>
      <c r="D729" s="220" t="s">
        <v>142</v>
      </c>
      <c r="E729" s="254" t="s">
        <v>19</v>
      </c>
      <c r="F729" s="255" t="s">
        <v>454</v>
      </c>
      <c r="G729" s="253"/>
      <c r="H729" s="256">
        <v>9.5300000000000011</v>
      </c>
      <c r="I729" s="257"/>
      <c r="J729" s="253"/>
      <c r="K729" s="253"/>
      <c r="L729" s="258"/>
      <c r="M729" s="259"/>
      <c r="N729" s="260"/>
      <c r="O729" s="260"/>
      <c r="P729" s="260"/>
      <c r="Q729" s="260"/>
      <c r="R729" s="260"/>
      <c r="S729" s="260"/>
      <c r="T729" s="261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T729" s="262" t="s">
        <v>142</v>
      </c>
      <c r="AU729" s="262" t="s">
        <v>79</v>
      </c>
      <c r="AV729" s="16" t="s">
        <v>156</v>
      </c>
      <c r="AW729" s="16" t="s">
        <v>33</v>
      </c>
      <c r="AX729" s="16" t="s">
        <v>72</v>
      </c>
      <c r="AY729" s="262" t="s">
        <v>131</v>
      </c>
    </row>
    <row r="730" s="13" customFormat="1">
      <c r="A730" s="13"/>
      <c r="B730" s="218"/>
      <c r="C730" s="219"/>
      <c r="D730" s="220" t="s">
        <v>142</v>
      </c>
      <c r="E730" s="221" t="s">
        <v>19</v>
      </c>
      <c r="F730" s="222" t="s">
        <v>383</v>
      </c>
      <c r="G730" s="219"/>
      <c r="H730" s="221" t="s">
        <v>19</v>
      </c>
      <c r="I730" s="223"/>
      <c r="J730" s="219"/>
      <c r="K730" s="219"/>
      <c r="L730" s="224"/>
      <c r="M730" s="225"/>
      <c r="N730" s="226"/>
      <c r="O730" s="226"/>
      <c r="P730" s="226"/>
      <c r="Q730" s="226"/>
      <c r="R730" s="226"/>
      <c r="S730" s="226"/>
      <c r="T730" s="227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28" t="s">
        <v>142</v>
      </c>
      <c r="AU730" s="228" t="s">
        <v>79</v>
      </c>
      <c r="AV730" s="13" t="s">
        <v>77</v>
      </c>
      <c r="AW730" s="13" t="s">
        <v>33</v>
      </c>
      <c r="AX730" s="13" t="s">
        <v>72</v>
      </c>
      <c r="AY730" s="228" t="s">
        <v>131</v>
      </c>
    </row>
    <row r="731" s="14" customFormat="1">
      <c r="A731" s="14"/>
      <c r="B731" s="229"/>
      <c r="C731" s="230"/>
      <c r="D731" s="220" t="s">
        <v>142</v>
      </c>
      <c r="E731" s="231" t="s">
        <v>19</v>
      </c>
      <c r="F731" s="232" t="s">
        <v>1107</v>
      </c>
      <c r="G731" s="230"/>
      <c r="H731" s="233">
        <v>5.0439999999999996</v>
      </c>
      <c r="I731" s="234"/>
      <c r="J731" s="230"/>
      <c r="K731" s="230"/>
      <c r="L731" s="235"/>
      <c r="M731" s="236"/>
      <c r="N731" s="237"/>
      <c r="O731" s="237"/>
      <c r="P731" s="237"/>
      <c r="Q731" s="237"/>
      <c r="R731" s="237"/>
      <c r="S731" s="237"/>
      <c r="T731" s="238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39" t="s">
        <v>142</v>
      </c>
      <c r="AU731" s="239" t="s">
        <v>79</v>
      </c>
      <c r="AV731" s="14" t="s">
        <v>79</v>
      </c>
      <c r="AW731" s="14" t="s">
        <v>33</v>
      </c>
      <c r="AX731" s="14" t="s">
        <v>72</v>
      </c>
      <c r="AY731" s="239" t="s">
        <v>131</v>
      </c>
    </row>
    <row r="732" s="14" customFormat="1">
      <c r="A732" s="14"/>
      <c r="B732" s="229"/>
      <c r="C732" s="230"/>
      <c r="D732" s="220" t="s">
        <v>142</v>
      </c>
      <c r="E732" s="231" t="s">
        <v>19</v>
      </c>
      <c r="F732" s="232" t="s">
        <v>1104</v>
      </c>
      <c r="G732" s="230"/>
      <c r="H732" s="233">
        <v>-2.6200000000000001</v>
      </c>
      <c r="I732" s="234"/>
      <c r="J732" s="230"/>
      <c r="K732" s="230"/>
      <c r="L732" s="235"/>
      <c r="M732" s="236"/>
      <c r="N732" s="237"/>
      <c r="O732" s="237"/>
      <c r="P732" s="237"/>
      <c r="Q732" s="237"/>
      <c r="R732" s="237"/>
      <c r="S732" s="237"/>
      <c r="T732" s="238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39" t="s">
        <v>142</v>
      </c>
      <c r="AU732" s="239" t="s">
        <v>79</v>
      </c>
      <c r="AV732" s="14" t="s">
        <v>79</v>
      </c>
      <c r="AW732" s="14" t="s">
        <v>33</v>
      </c>
      <c r="AX732" s="14" t="s">
        <v>72</v>
      </c>
      <c r="AY732" s="239" t="s">
        <v>131</v>
      </c>
    </row>
    <row r="733" s="14" customFormat="1">
      <c r="A733" s="14"/>
      <c r="B733" s="229"/>
      <c r="C733" s="230"/>
      <c r="D733" s="220" t="s">
        <v>142</v>
      </c>
      <c r="E733" s="231" t="s">
        <v>19</v>
      </c>
      <c r="F733" s="232" t="s">
        <v>399</v>
      </c>
      <c r="G733" s="230"/>
      <c r="H733" s="233">
        <v>2.516</v>
      </c>
      <c r="I733" s="234"/>
      <c r="J733" s="230"/>
      <c r="K733" s="230"/>
      <c r="L733" s="235"/>
      <c r="M733" s="236"/>
      <c r="N733" s="237"/>
      <c r="O733" s="237"/>
      <c r="P733" s="237"/>
      <c r="Q733" s="237"/>
      <c r="R733" s="237"/>
      <c r="S733" s="237"/>
      <c r="T733" s="238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39" t="s">
        <v>142</v>
      </c>
      <c r="AU733" s="239" t="s">
        <v>79</v>
      </c>
      <c r="AV733" s="14" t="s">
        <v>79</v>
      </c>
      <c r="AW733" s="14" t="s">
        <v>33</v>
      </c>
      <c r="AX733" s="14" t="s">
        <v>72</v>
      </c>
      <c r="AY733" s="239" t="s">
        <v>131</v>
      </c>
    </row>
    <row r="734" s="14" customFormat="1">
      <c r="A734" s="14"/>
      <c r="B734" s="229"/>
      <c r="C734" s="230"/>
      <c r="D734" s="220" t="s">
        <v>142</v>
      </c>
      <c r="E734" s="231" t="s">
        <v>19</v>
      </c>
      <c r="F734" s="232" t="s">
        <v>1108</v>
      </c>
      <c r="G734" s="230"/>
      <c r="H734" s="233">
        <v>2.6429999999999998</v>
      </c>
      <c r="I734" s="234"/>
      <c r="J734" s="230"/>
      <c r="K734" s="230"/>
      <c r="L734" s="235"/>
      <c r="M734" s="236"/>
      <c r="N734" s="237"/>
      <c r="O734" s="237"/>
      <c r="P734" s="237"/>
      <c r="Q734" s="237"/>
      <c r="R734" s="237"/>
      <c r="S734" s="237"/>
      <c r="T734" s="238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39" t="s">
        <v>142</v>
      </c>
      <c r="AU734" s="239" t="s">
        <v>79</v>
      </c>
      <c r="AV734" s="14" t="s">
        <v>79</v>
      </c>
      <c r="AW734" s="14" t="s">
        <v>33</v>
      </c>
      <c r="AX734" s="14" t="s">
        <v>72</v>
      </c>
      <c r="AY734" s="239" t="s">
        <v>131</v>
      </c>
    </row>
    <row r="735" s="14" customFormat="1">
      <c r="A735" s="14"/>
      <c r="B735" s="229"/>
      <c r="C735" s="230"/>
      <c r="D735" s="220" t="s">
        <v>142</v>
      </c>
      <c r="E735" s="231" t="s">
        <v>19</v>
      </c>
      <c r="F735" s="232" t="s">
        <v>396</v>
      </c>
      <c r="G735" s="230"/>
      <c r="H735" s="233">
        <v>1.798</v>
      </c>
      <c r="I735" s="234"/>
      <c r="J735" s="230"/>
      <c r="K735" s="230"/>
      <c r="L735" s="235"/>
      <c r="M735" s="236"/>
      <c r="N735" s="237"/>
      <c r="O735" s="237"/>
      <c r="P735" s="237"/>
      <c r="Q735" s="237"/>
      <c r="R735" s="237"/>
      <c r="S735" s="237"/>
      <c r="T735" s="238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39" t="s">
        <v>142</v>
      </c>
      <c r="AU735" s="239" t="s">
        <v>79</v>
      </c>
      <c r="AV735" s="14" t="s">
        <v>79</v>
      </c>
      <c r="AW735" s="14" t="s">
        <v>33</v>
      </c>
      <c r="AX735" s="14" t="s">
        <v>72</v>
      </c>
      <c r="AY735" s="239" t="s">
        <v>131</v>
      </c>
    </row>
    <row r="736" s="16" customFormat="1">
      <c r="A736" s="16"/>
      <c r="B736" s="252"/>
      <c r="C736" s="253"/>
      <c r="D736" s="220" t="s">
        <v>142</v>
      </c>
      <c r="E736" s="254" t="s">
        <v>19</v>
      </c>
      <c r="F736" s="255" t="s">
        <v>454</v>
      </c>
      <c r="G736" s="253"/>
      <c r="H736" s="256">
        <v>9.3810000000000002</v>
      </c>
      <c r="I736" s="257"/>
      <c r="J736" s="253"/>
      <c r="K736" s="253"/>
      <c r="L736" s="258"/>
      <c r="M736" s="259"/>
      <c r="N736" s="260"/>
      <c r="O736" s="260"/>
      <c r="P736" s="260"/>
      <c r="Q736" s="260"/>
      <c r="R736" s="260"/>
      <c r="S736" s="260"/>
      <c r="T736" s="261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T736" s="262" t="s">
        <v>142</v>
      </c>
      <c r="AU736" s="262" t="s">
        <v>79</v>
      </c>
      <c r="AV736" s="16" t="s">
        <v>156</v>
      </c>
      <c r="AW736" s="16" t="s">
        <v>33</v>
      </c>
      <c r="AX736" s="16" t="s">
        <v>72</v>
      </c>
      <c r="AY736" s="262" t="s">
        <v>131</v>
      </c>
    </row>
    <row r="737" s="15" customFormat="1">
      <c r="A737" s="15"/>
      <c r="B737" s="240"/>
      <c r="C737" s="241"/>
      <c r="D737" s="220" t="s">
        <v>142</v>
      </c>
      <c r="E737" s="242" t="s">
        <v>19</v>
      </c>
      <c r="F737" s="243" t="s">
        <v>155</v>
      </c>
      <c r="G737" s="241"/>
      <c r="H737" s="244">
        <v>34.683</v>
      </c>
      <c r="I737" s="245"/>
      <c r="J737" s="241"/>
      <c r="K737" s="241"/>
      <c r="L737" s="246"/>
      <c r="M737" s="247"/>
      <c r="N737" s="248"/>
      <c r="O737" s="248"/>
      <c r="P737" s="248"/>
      <c r="Q737" s="248"/>
      <c r="R737" s="248"/>
      <c r="S737" s="248"/>
      <c r="T737" s="249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50" t="s">
        <v>142</v>
      </c>
      <c r="AU737" s="250" t="s">
        <v>79</v>
      </c>
      <c r="AV737" s="15" t="s">
        <v>138</v>
      </c>
      <c r="AW737" s="15" t="s">
        <v>33</v>
      </c>
      <c r="AX737" s="15" t="s">
        <v>77</v>
      </c>
      <c r="AY737" s="250" t="s">
        <v>131</v>
      </c>
    </row>
    <row r="738" s="2" customFormat="1" ht="21.75" customHeight="1">
      <c r="A738" s="41"/>
      <c r="B738" s="42"/>
      <c r="C738" s="200" t="s">
        <v>1109</v>
      </c>
      <c r="D738" s="200" t="s">
        <v>133</v>
      </c>
      <c r="E738" s="201" t="s">
        <v>1110</v>
      </c>
      <c r="F738" s="202" t="s">
        <v>1111</v>
      </c>
      <c r="G738" s="203" t="s">
        <v>136</v>
      </c>
      <c r="H738" s="204">
        <v>101.52800000000001</v>
      </c>
      <c r="I738" s="205"/>
      <c r="J738" s="206">
        <f>ROUND(I738*H738,2)</f>
        <v>0</v>
      </c>
      <c r="K738" s="202" t="s">
        <v>137</v>
      </c>
      <c r="L738" s="47"/>
      <c r="M738" s="207" t="s">
        <v>19</v>
      </c>
      <c r="N738" s="208" t="s">
        <v>43</v>
      </c>
      <c r="O738" s="87"/>
      <c r="P738" s="209">
        <f>O738*H738</f>
        <v>0</v>
      </c>
      <c r="Q738" s="209">
        <v>0.00020000000000000001</v>
      </c>
      <c r="R738" s="209">
        <f>Q738*H738</f>
        <v>0.020305600000000004</v>
      </c>
      <c r="S738" s="209">
        <v>0</v>
      </c>
      <c r="T738" s="210">
        <f>S738*H738</f>
        <v>0</v>
      </c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R738" s="211" t="s">
        <v>229</v>
      </c>
      <c r="AT738" s="211" t="s">
        <v>133</v>
      </c>
      <c r="AU738" s="211" t="s">
        <v>79</v>
      </c>
      <c r="AY738" s="20" t="s">
        <v>131</v>
      </c>
      <c r="BE738" s="212">
        <f>IF(N738="základní",J738,0)</f>
        <v>0</v>
      </c>
      <c r="BF738" s="212">
        <f>IF(N738="snížená",J738,0)</f>
        <v>0</v>
      </c>
      <c r="BG738" s="212">
        <f>IF(N738="zákl. přenesená",J738,0)</f>
        <v>0</v>
      </c>
      <c r="BH738" s="212">
        <f>IF(N738="sníž. přenesená",J738,0)</f>
        <v>0</v>
      </c>
      <c r="BI738" s="212">
        <f>IF(N738="nulová",J738,0)</f>
        <v>0</v>
      </c>
      <c r="BJ738" s="20" t="s">
        <v>77</v>
      </c>
      <c r="BK738" s="212">
        <f>ROUND(I738*H738,2)</f>
        <v>0</v>
      </c>
      <c r="BL738" s="20" t="s">
        <v>229</v>
      </c>
      <c r="BM738" s="211" t="s">
        <v>1112</v>
      </c>
    </row>
    <row r="739" s="2" customFormat="1">
      <c r="A739" s="41"/>
      <c r="B739" s="42"/>
      <c r="C739" s="43"/>
      <c r="D739" s="213" t="s">
        <v>140</v>
      </c>
      <c r="E739" s="43"/>
      <c r="F739" s="214" t="s">
        <v>1113</v>
      </c>
      <c r="G739" s="43"/>
      <c r="H739" s="43"/>
      <c r="I739" s="215"/>
      <c r="J739" s="43"/>
      <c r="K739" s="43"/>
      <c r="L739" s="47"/>
      <c r="M739" s="216"/>
      <c r="N739" s="217"/>
      <c r="O739" s="87"/>
      <c r="P739" s="87"/>
      <c r="Q739" s="87"/>
      <c r="R739" s="87"/>
      <c r="S739" s="87"/>
      <c r="T739" s="88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T739" s="20" t="s">
        <v>140</v>
      </c>
      <c r="AU739" s="20" t="s">
        <v>79</v>
      </c>
    </row>
    <row r="740" s="13" customFormat="1">
      <c r="A740" s="13"/>
      <c r="B740" s="218"/>
      <c r="C740" s="219"/>
      <c r="D740" s="220" t="s">
        <v>142</v>
      </c>
      <c r="E740" s="221" t="s">
        <v>19</v>
      </c>
      <c r="F740" s="222" t="s">
        <v>1114</v>
      </c>
      <c r="G740" s="219"/>
      <c r="H740" s="221" t="s">
        <v>19</v>
      </c>
      <c r="I740" s="223"/>
      <c r="J740" s="219"/>
      <c r="K740" s="219"/>
      <c r="L740" s="224"/>
      <c r="M740" s="225"/>
      <c r="N740" s="226"/>
      <c r="O740" s="226"/>
      <c r="P740" s="226"/>
      <c r="Q740" s="226"/>
      <c r="R740" s="226"/>
      <c r="S740" s="226"/>
      <c r="T740" s="227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28" t="s">
        <v>142</v>
      </c>
      <c r="AU740" s="228" t="s">
        <v>79</v>
      </c>
      <c r="AV740" s="13" t="s">
        <v>77</v>
      </c>
      <c r="AW740" s="13" t="s">
        <v>33</v>
      </c>
      <c r="AX740" s="13" t="s">
        <v>72</v>
      </c>
      <c r="AY740" s="228" t="s">
        <v>131</v>
      </c>
    </row>
    <row r="741" s="14" customFormat="1">
      <c r="A741" s="14"/>
      <c r="B741" s="229"/>
      <c r="C741" s="230"/>
      <c r="D741" s="220" t="s">
        <v>142</v>
      </c>
      <c r="E741" s="231" t="s">
        <v>19</v>
      </c>
      <c r="F741" s="232" t="s">
        <v>1115</v>
      </c>
      <c r="G741" s="230"/>
      <c r="H741" s="233">
        <v>112.536</v>
      </c>
      <c r="I741" s="234"/>
      <c r="J741" s="230"/>
      <c r="K741" s="230"/>
      <c r="L741" s="235"/>
      <c r="M741" s="236"/>
      <c r="N741" s="237"/>
      <c r="O741" s="237"/>
      <c r="P741" s="237"/>
      <c r="Q741" s="237"/>
      <c r="R741" s="237"/>
      <c r="S741" s="237"/>
      <c r="T741" s="238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39" t="s">
        <v>142</v>
      </c>
      <c r="AU741" s="239" t="s">
        <v>79</v>
      </c>
      <c r="AV741" s="14" t="s">
        <v>79</v>
      </c>
      <c r="AW741" s="14" t="s">
        <v>33</v>
      </c>
      <c r="AX741" s="14" t="s">
        <v>72</v>
      </c>
      <c r="AY741" s="239" t="s">
        <v>131</v>
      </c>
    </row>
    <row r="742" s="14" customFormat="1">
      <c r="A742" s="14"/>
      <c r="B742" s="229"/>
      <c r="C742" s="230"/>
      <c r="D742" s="220" t="s">
        <v>142</v>
      </c>
      <c r="E742" s="231" t="s">
        <v>19</v>
      </c>
      <c r="F742" s="232" t="s">
        <v>1104</v>
      </c>
      <c r="G742" s="230"/>
      <c r="H742" s="233">
        <v>-2.6200000000000001</v>
      </c>
      <c r="I742" s="234"/>
      <c r="J742" s="230"/>
      <c r="K742" s="230"/>
      <c r="L742" s="235"/>
      <c r="M742" s="236"/>
      <c r="N742" s="237"/>
      <c r="O742" s="237"/>
      <c r="P742" s="237"/>
      <c r="Q742" s="237"/>
      <c r="R742" s="237"/>
      <c r="S742" s="237"/>
      <c r="T742" s="238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39" t="s">
        <v>142</v>
      </c>
      <c r="AU742" s="239" t="s">
        <v>79</v>
      </c>
      <c r="AV742" s="14" t="s">
        <v>79</v>
      </c>
      <c r="AW742" s="14" t="s">
        <v>33</v>
      </c>
      <c r="AX742" s="14" t="s">
        <v>72</v>
      </c>
      <c r="AY742" s="239" t="s">
        <v>131</v>
      </c>
    </row>
    <row r="743" s="14" customFormat="1">
      <c r="A743" s="14"/>
      <c r="B743" s="229"/>
      <c r="C743" s="230"/>
      <c r="D743" s="220" t="s">
        <v>142</v>
      </c>
      <c r="E743" s="231" t="s">
        <v>19</v>
      </c>
      <c r="F743" s="232" t="s">
        <v>416</v>
      </c>
      <c r="G743" s="230"/>
      <c r="H743" s="233">
        <v>-3.847</v>
      </c>
      <c r="I743" s="234"/>
      <c r="J743" s="230"/>
      <c r="K743" s="230"/>
      <c r="L743" s="235"/>
      <c r="M743" s="236"/>
      <c r="N743" s="237"/>
      <c r="O743" s="237"/>
      <c r="P743" s="237"/>
      <c r="Q743" s="237"/>
      <c r="R743" s="237"/>
      <c r="S743" s="237"/>
      <c r="T743" s="238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39" t="s">
        <v>142</v>
      </c>
      <c r="AU743" s="239" t="s">
        <v>79</v>
      </c>
      <c r="AV743" s="14" t="s">
        <v>79</v>
      </c>
      <c r="AW743" s="14" t="s">
        <v>33</v>
      </c>
      <c r="AX743" s="14" t="s">
        <v>72</v>
      </c>
      <c r="AY743" s="239" t="s">
        <v>131</v>
      </c>
    </row>
    <row r="744" s="14" customFormat="1">
      <c r="A744" s="14"/>
      <c r="B744" s="229"/>
      <c r="C744" s="230"/>
      <c r="D744" s="220" t="s">
        <v>142</v>
      </c>
      <c r="E744" s="231" t="s">
        <v>19</v>
      </c>
      <c r="F744" s="232" t="s">
        <v>417</v>
      </c>
      <c r="G744" s="230"/>
      <c r="H744" s="233">
        <v>-3.8820000000000001</v>
      </c>
      <c r="I744" s="234"/>
      <c r="J744" s="230"/>
      <c r="K744" s="230"/>
      <c r="L744" s="235"/>
      <c r="M744" s="236"/>
      <c r="N744" s="237"/>
      <c r="O744" s="237"/>
      <c r="P744" s="237"/>
      <c r="Q744" s="237"/>
      <c r="R744" s="237"/>
      <c r="S744" s="237"/>
      <c r="T744" s="238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39" t="s">
        <v>142</v>
      </c>
      <c r="AU744" s="239" t="s">
        <v>79</v>
      </c>
      <c r="AV744" s="14" t="s">
        <v>79</v>
      </c>
      <c r="AW744" s="14" t="s">
        <v>33</v>
      </c>
      <c r="AX744" s="14" t="s">
        <v>72</v>
      </c>
      <c r="AY744" s="239" t="s">
        <v>131</v>
      </c>
    </row>
    <row r="745" s="14" customFormat="1">
      <c r="A745" s="14"/>
      <c r="B745" s="229"/>
      <c r="C745" s="230"/>
      <c r="D745" s="220" t="s">
        <v>142</v>
      </c>
      <c r="E745" s="231" t="s">
        <v>19</v>
      </c>
      <c r="F745" s="232" t="s">
        <v>418</v>
      </c>
      <c r="G745" s="230"/>
      <c r="H745" s="233">
        <v>-3.859</v>
      </c>
      <c r="I745" s="234"/>
      <c r="J745" s="230"/>
      <c r="K745" s="230"/>
      <c r="L745" s="235"/>
      <c r="M745" s="236"/>
      <c r="N745" s="237"/>
      <c r="O745" s="237"/>
      <c r="P745" s="237"/>
      <c r="Q745" s="237"/>
      <c r="R745" s="237"/>
      <c r="S745" s="237"/>
      <c r="T745" s="238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39" t="s">
        <v>142</v>
      </c>
      <c r="AU745" s="239" t="s">
        <v>79</v>
      </c>
      <c r="AV745" s="14" t="s">
        <v>79</v>
      </c>
      <c r="AW745" s="14" t="s">
        <v>33</v>
      </c>
      <c r="AX745" s="14" t="s">
        <v>72</v>
      </c>
      <c r="AY745" s="239" t="s">
        <v>131</v>
      </c>
    </row>
    <row r="746" s="14" customFormat="1">
      <c r="A746" s="14"/>
      <c r="B746" s="229"/>
      <c r="C746" s="230"/>
      <c r="D746" s="220" t="s">
        <v>142</v>
      </c>
      <c r="E746" s="231" t="s">
        <v>19</v>
      </c>
      <c r="F746" s="232" t="s">
        <v>340</v>
      </c>
      <c r="G746" s="230"/>
      <c r="H746" s="233">
        <v>3.2000000000000002</v>
      </c>
      <c r="I746" s="234"/>
      <c r="J746" s="230"/>
      <c r="K746" s="230"/>
      <c r="L746" s="235"/>
      <c r="M746" s="236"/>
      <c r="N746" s="237"/>
      <c r="O746" s="237"/>
      <c r="P746" s="237"/>
      <c r="Q746" s="237"/>
      <c r="R746" s="237"/>
      <c r="S746" s="237"/>
      <c r="T746" s="238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39" t="s">
        <v>142</v>
      </c>
      <c r="AU746" s="239" t="s">
        <v>79</v>
      </c>
      <c r="AV746" s="14" t="s">
        <v>79</v>
      </c>
      <c r="AW746" s="14" t="s">
        <v>33</v>
      </c>
      <c r="AX746" s="14" t="s">
        <v>72</v>
      </c>
      <c r="AY746" s="239" t="s">
        <v>131</v>
      </c>
    </row>
    <row r="747" s="15" customFormat="1">
      <c r="A747" s="15"/>
      <c r="B747" s="240"/>
      <c r="C747" s="241"/>
      <c r="D747" s="220" t="s">
        <v>142</v>
      </c>
      <c r="E747" s="242" t="s">
        <v>19</v>
      </c>
      <c r="F747" s="243" t="s">
        <v>155</v>
      </c>
      <c r="G747" s="241"/>
      <c r="H747" s="244">
        <v>101.52800000000001</v>
      </c>
      <c r="I747" s="245"/>
      <c r="J747" s="241"/>
      <c r="K747" s="241"/>
      <c r="L747" s="246"/>
      <c r="M747" s="247"/>
      <c r="N747" s="248"/>
      <c r="O747" s="248"/>
      <c r="P747" s="248"/>
      <c r="Q747" s="248"/>
      <c r="R747" s="248"/>
      <c r="S747" s="248"/>
      <c r="T747" s="249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50" t="s">
        <v>142</v>
      </c>
      <c r="AU747" s="250" t="s">
        <v>79</v>
      </c>
      <c r="AV747" s="15" t="s">
        <v>138</v>
      </c>
      <c r="AW747" s="15" t="s">
        <v>33</v>
      </c>
      <c r="AX747" s="15" t="s">
        <v>77</v>
      </c>
      <c r="AY747" s="250" t="s">
        <v>131</v>
      </c>
    </row>
    <row r="748" s="2" customFormat="1" ht="24.15" customHeight="1">
      <c r="A748" s="41"/>
      <c r="B748" s="42"/>
      <c r="C748" s="200" t="s">
        <v>1116</v>
      </c>
      <c r="D748" s="200" t="s">
        <v>133</v>
      </c>
      <c r="E748" s="201" t="s">
        <v>1117</v>
      </c>
      <c r="F748" s="202" t="s">
        <v>1118</v>
      </c>
      <c r="G748" s="203" t="s">
        <v>136</v>
      </c>
      <c r="H748" s="204">
        <v>34.683</v>
      </c>
      <c r="I748" s="205"/>
      <c r="J748" s="206">
        <f>ROUND(I748*H748,2)</f>
        <v>0</v>
      </c>
      <c r="K748" s="202" t="s">
        <v>137</v>
      </c>
      <c r="L748" s="47"/>
      <c r="M748" s="207" t="s">
        <v>19</v>
      </c>
      <c r="N748" s="208" t="s">
        <v>43</v>
      </c>
      <c r="O748" s="87"/>
      <c r="P748" s="209">
        <f>O748*H748</f>
        <v>0</v>
      </c>
      <c r="Q748" s="209">
        <v>0.00029</v>
      </c>
      <c r="R748" s="209">
        <f>Q748*H748</f>
        <v>0.010058070000000001</v>
      </c>
      <c r="S748" s="209">
        <v>0</v>
      </c>
      <c r="T748" s="210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1" t="s">
        <v>229</v>
      </c>
      <c r="AT748" s="211" t="s">
        <v>133</v>
      </c>
      <c r="AU748" s="211" t="s">
        <v>79</v>
      </c>
      <c r="AY748" s="20" t="s">
        <v>131</v>
      </c>
      <c r="BE748" s="212">
        <f>IF(N748="základní",J748,0)</f>
        <v>0</v>
      </c>
      <c r="BF748" s="212">
        <f>IF(N748="snížená",J748,0)</f>
        <v>0</v>
      </c>
      <c r="BG748" s="212">
        <f>IF(N748="zákl. přenesená",J748,0)</f>
        <v>0</v>
      </c>
      <c r="BH748" s="212">
        <f>IF(N748="sníž. přenesená",J748,0)</f>
        <v>0</v>
      </c>
      <c r="BI748" s="212">
        <f>IF(N748="nulová",J748,0)</f>
        <v>0</v>
      </c>
      <c r="BJ748" s="20" t="s">
        <v>77</v>
      </c>
      <c r="BK748" s="212">
        <f>ROUND(I748*H748,2)</f>
        <v>0</v>
      </c>
      <c r="BL748" s="20" t="s">
        <v>229</v>
      </c>
      <c r="BM748" s="211" t="s">
        <v>1119</v>
      </c>
    </row>
    <row r="749" s="2" customFormat="1">
      <c r="A749" s="41"/>
      <c r="B749" s="42"/>
      <c r="C749" s="43"/>
      <c r="D749" s="213" t="s">
        <v>140</v>
      </c>
      <c r="E749" s="43"/>
      <c r="F749" s="214" t="s">
        <v>1120</v>
      </c>
      <c r="G749" s="43"/>
      <c r="H749" s="43"/>
      <c r="I749" s="215"/>
      <c r="J749" s="43"/>
      <c r="K749" s="43"/>
      <c r="L749" s="47"/>
      <c r="M749" s="216"/>
      <c r="N749" s="217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140</v>
      </c>
      <c r="AU749" s="20" t="s">
        <v>79</v>
      </c>
    </row>
    <row r="750" s="2" customFormat="1" ht="24.15" customHeight="1">
      <c r="A750" s="41"/>
      <c r="B750" s="42"/>
      <c r="C750" s="200" t="s">
        <v>1121</v>
      </c>
      <c r="D750" s="200" t="s">
        <v>133</v>
      </c>
      <c r="E750" s="201" t="s">
        <v>1122</v>
      </c>
      <c r="F750" s="202" t="s">
        <v>1123</v>
      </c>
      <c r="G750" s="203" t="s">
        <v>136</v>
      </c>
      <c r="H750" s="204">
        <v>101.52800000000001</v>
      </c>
      <c r="I750" s="205"/>
      <c r="J750" s="206">
        <f>ROUND(I750*H750,2)</f>
        <v>0</v>
      </c>
      <c r="K750" s="202" t="s">
        <v>137</v>
      </c>
      <c r="L750" s="47"/>
      <c r="M750" s="207" t="s">
        <v>19</v>
      </c>
      <c r="N750" s="208" t="s">
        <v>43</v>
      </c>
      <c r="O750" s="87"/>
      <c r="P750" s="209">
        <f>O750*H750</f>
        <v>0</v>
      </c>
      <c r="Q750" s="209">
        <v>0.00025999999999999998</v>
      </c>
      <c r="R750" s="209">
        <f>Q750*H750</f>
        <v>0.026397279999999999</v>
      </c>
      <c r="S750" s="209">
        <v>0</v>
      </c>
      <c r="T750" s="210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11" t="s">
        <v>229</v>
      </c>
      <c r="AT750" s="211" t="s">
        <v>133</v>
      </c>
      <c r="AU750" s="211" t="s">
        <v>79</v>
      </c>
      <c r="AY750" s="20" t="s">
        <v>131</v>
      </c>
      <c r="BE750" s="212">
        <f>IF(N750="základní",J750,0)</f>
        <v>0</v>
      </c>
      <c r="BF750" s="212">
        <f>IF(N750="snížená",J750,0)</f>
        <v>0</v>
      </c>
      <c r="BG750" s="212">
        <f>IF(N750="zákl. přenesená",J750,0)</f>
        <v>0</v>
      </c>
      <c r="BH750" s="212">
        <f>IF(N750="sníž. přenesená",J750,0)</f>
        <v>0</v>
      </c>
      <c r="BI750" s="212">
        <f>IF(N750="nulová",J750,0)</f>
        <v>0</v>
      </c>
      <c r="BJ750" s="20" t="s">
        <v>77</v>
      </c>
      <c r="BK750" s="212">
        <f>ROUND(I750*H750,2)</f>
        <v>0</v>
      </c>
      <c r="BL750" s="20" t="s">
        <v>229</v>
      </c>
      <c r="BM750" s="211" t="s">
        <v>1124</v>
      </c>
    </row>
    <row r="751" s="2" customFormat="1">
      <c r="A751" s="41"/>
      <c r="B751" s="42"/>
      <c r="C751" s="43"/>
      <c r="D751" s="213" t="s">
        <v>140</v>
      </c>
      <c r="E751" s="43"/>
      <c r="F751" s="214" t="s">
        <v>1125</v>
      </c>
      <c r="G751" s="43"/>
      <c r="H751" s="43"/>
      <c r="I751" s="215"/>
      <c r="J751" s="43"/>
      <c r="K751" s="43"/>
      <c r="L751" s="47"/>
      <c r="M751" s="216"/>
      <c r="N751" s="217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140</v>
      </c>
      <c r="AU751" s="20" t="s">
        <v>79</v>
      </c>
    </row>
    <row r="752" s="2" customFormat="1" ht="24.15" customHeight="1">
      <c r="A752" s="41"/>
      <c r="B752" s="42"/>
      <c r="C752" s="200" t="s">
        <v>1126</v>
      </c>
      <c r="D752" s="200" t="s">
        <v>133</v>
      </c>
      <c r="E752" s="201" t="s">
        <v>1127</v>
      </c>
      <c r="F752" s="202" t="s">
        <v>1128</v>
      </c>
      <c r="G752" s="203" t="s">
        <v>136</v>
      </c>
      <c r="H752" s="204">
        <v>34.683</v>
      </c>
      <c r="I752" s="205"/>
      <c r="J752" s="206">
        <f>ROUND(I752*H752,2)</f>
        <v>0</v>
      </c>
      <c r="K752" s="202" t="s">
        <v>137</v>
      </c>
      <c r="L752" s="47"/>
      <c r="M752" s="207" t="s">
        <v>19</v>
      </c>
      <c r="N752" s="208" t="s">
        <v>43</v>
      </c>
      <c r="O752" s="87"/>
      <c r="P752" s="209">
        <f>O752*H752</f>
        <v>0</v>
      </c>
      <c r="Q752" s="209">
        <v>2.0000000000000002E-05</v>
      </c>
      <c r="R752" s="209">
        <f>Q752*H752</f>
        <v>0.00069366000000000002</v>
      </c>
      <c r="S752" s="209">
        <v>0</v>
      </c>
      <c r="T752" s="210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11" t="s">
        <v>229</v>
      </c>
      <c r="AT752" s="211" t="s">
        <v>133</v>
      </c>
      <c r="AU752" s="211" t="s">
        <v>79</v>
      </c>
      <c r="AY752" s="20" t="s">
        <v>131</v>
      </c>
      <c r="BE752" s="212">
        <f>IF(N752="základní",J752,0)</f>
        <v>0</v>
      </c>
      <c r="BF752" s="212">
        <f>IF(N752="snížená",J752,0)</f>
        <v>0</v>
      </c>
      <c r="BG752" s="212">
        <f>IF(N752="zákl. přenesená",J752,0)</f>
        <v>0</v>
      </c>
      <c r="BH752" s="212">
        <f>IF(N752="sníž. přenesená",J752,0)</f>
        <v>0</v>
      </c>
      <c r="BI752" s="212">
        <f>IF(N752="nulová",J752,0)</f>
        <v>0</v>
      </c>
      <c r="BJ752" s="20" t="s">
        <v>77</v>
      </c>
      <c r="BK752" s="212">
        <f>ROUND(I752*H752,2)</f>
        <v>0</v>
      </c>
      <c r="BL752" s="20" t="s">
        <v>229</v>
      </c>
      <c r="BM752" s="211" t="s">
        <v>1129</v>
      </c>
    </row>
    <row r="753" s="2" customFormat="1">
      <c r="A753" s="41"/>
      <c r="B753" s="42"/>
      <c r="C753" s="43"/>
      <c r="D753" s="213" t="s">
        <v>140</v>
      </c>
      <c r="E753" s="43"/>
      <c r="F753" s="214" t="s">
        <v>1130</v>
      </c>
      <c r="G753" s="43"/>
      <c r="H753" s="43"/>
      <c r="I753" s="215"/>
      <c r="J753" s="43"/>
      <c r="K753" s="43"/>
      <c r="L753" s="47"/>
      <c r="M753" s="216"/>
      <c r="N753" s="217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20" t="s">
        <v>140</v>
      </c>
      <c r="AU753" s="20" t="s">
        <v>79</v>
      </c>
    </row>
    <row r="754" s="12" customFormat="1" ht="25.92" customHeight="1">
      <c r="A754" s="12"/>
      <c r="B754" s="184"/>
      <c r="C754" s="185"/>
      <c r="D754" s="186" t="s">
        <v>71</v>
      </c>
      <c r="E754" s="187" t="s">
        <v>1131</v>
      </c>
      <c r="F754" s="187" t="s">
        <v>1132</v>
      </c>
      <c r="G754" s="185"/>
      <c r="H754" s="185"/>
      <c r="I754" s="188"/>
      <c r="J754" s="189">
        <f>BK754</f>
        <v>0</v>
      </c>
      <c r="K754" s="185"/>
      <c r="L754" s="190"/>
      <c r="M754" s="191"/>
      <c r="N754" s="192"/>
      <c r="O754" s="192"/>
      <c r="P754" s="193">
        <f>P755</f>
        <v>0</v>
      </c>
      <c r="Q754" s="192"/>
      <c r="R754" s="193">
        <f>R755</f>
        <v>0</v>
      </c>
      <c r="S754" s="192"/>
      <c r="T754" s="194">
        <f>T755</f>
        <v>0</v>
      </c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R754" s="195" t="s">
        <v>138</v>
      </c>
      <c r="AT754" s="196" t="s">
        <v>71</v>
      </c>
      <c r="AU754" s="196" t="s">
        <v>72</v>
      </c>
      <c r="AY754" s="195" t="s">
        <v>131</v>
      </c>
      <c r="BK754" s="197">
        <f>BK755</f>
        <v>0</v>
      </c>
    </row>
    <row r="755" s="2" customFormat="1" ht="16.5" customHeight="1">
      <c r="A755" s="41"/>
      <c r="B755" s="42"/>
      <c r="C755" s="200" t="s">
        <v>1133</v>
      </c>
      <c r="D755" s="200" t="s">
        <v>133</v>
      </c>
      <c r="E755" s="201" t="s">
        <v>1134</v>
      </c>
      <c r="F755" s="202" t="s">
        <v>1135</v>
      </c>
      <c r="G755" s="203" t="s">
        <v>1136</v>
      </c>
      <c r="H755" s="204">
        <v>3</v>
      </c>
      <c r="I755" s="205"/>
      <c r="J755" s="206">
        <f>ROUND(I755*H755,2)</f>
        <v>0</v>
      </c>
      <c r="K755" s="202" t="s">
        <v>19</v>
      </c>
      <c r="L755" s="47"/>
      <c r="M755" s="207" t="s">
        <v>19</v>
      </c>
      <c r="N755" s="208" t="s">
        <v>43</v>
      </c>
      <c r="O755" s="87"/>
      <c r="P755" s="209">
        <f>O755*H755</f>
        <v>0</v>
      </c>
      <c r="Q755" s="209">
        <v>0</v>
      </c>
      <c r="R755" s="209">
        <f>Q755*H755</f>
        <v>0</v>
      </c>
      <c r="S755" s="209">
        <v>0</v>
      </c>
      <c r="T755" s="210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1" t="s">
        <v>1137</v>
      </c>
      <c r="AT755" s="211" t="s">
        <v>133</v>
      </c>
      <c r="AU755" s="211" t="s">
        <v>77</v>
      </c>
      <c r="AY755" s="20" t="s">
        <v>131</v>
      </c>
      <c r="BE755" s="212">
        <f>IF(N755="základní",J755,0)</f>
        <v>0</v>
      </c>
      <c r="BF755" s="212">
        <f>IF(N755="snížená",J755,0)</f>
        <v>0</v>
      </c>
      <c r="BG755" s="212">
        <f>IF(N755="zákl. přenesená",J755,0)</f>
        <v>0</v>
      </c>
      <c r="BH755" s="212">
        <f>IF(N755="sníž. přenesená",J755,0)</f>
        <v>0</v>
      </c>
      <c r="BI755" s="212">
        <f>IF(N755="nulová",J755,0)</f>
        <v>0</v>
      </c>
      <c r="BJ755" s="20" t="s">
        <v>77</v>
      </c>
      <c r="BK755" s="212">
        <f>ROUND(I755*H755,2)</f>
        <v>0</v>
      </c>
      <c r="BL755" s="20" t="s">
        <v>1137</v>
      </c>
      <c r="BM755" s="211" t="s">
        <v>1138</v>
      </c>
    </row>
    <row r="756" s="12" customFormat="1" ht="25.92" customHeight="1">
      <c r="A756" s="12"/>
      <c r="B756" s="184"/>
      <c r="C756" s="185"/>
      <c r="D756" s="186" t="s">
        <v>71</v>
      </c>
      <c r="E756" s="187" t="s">
        <v>1139</v>
      </c>
      <c r="F756" s="187" t="s">
        <v>1140</v>
      </c>
      <c r="G756" s="185"/>
      <c r="H756" s="185"/>
      <c r="I756" s="188"/>
      <c r="J756" s="189">
        <f>BK756</f>
        <v>0</v>
      </c>
      <c r="K756" s="185"/>
      <c r="L756" s="190"/>
      <c r="M756" s="191"/>
      <c r="N756" s="192"/>
      <c r="O756" s="192"/>
      <c r="P756" s="193">
        <f>P757</f>
        <v>0</v>
      </c>
      <c r="Q756" s="192"/>
      <c r="R756" s="193">
        <f>R757</f>
        <v>0</v>
      </c>
      <c r="S756" s="192"/>
      <c r="T756" s="194">
        <f>T757</f>
        <v>0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195" t="s">
        <v>138</v>
      </c>
      <c r="AT756" s="196" t="s">
        <v>71</v>
      </c>
      <c r="AU756" s="196" t="s">
        <v>72</v>
      </c>
      <c r="AY756" s="195" t="s">
        <v>131</v>
      </c>
      <c r="BK756" s="197">
        <f>BK757</f>
        <v>0</v>
      </c>
    </row>
    <row r="757" s="2" customFormat="1" ht="16.5" customHeight="1">
      <c r="A757" s="41"/>
      <c r="B757" s="42"/>
      <c r="C757" s="200" t="s">
        <v>1141</v>
      </c>
      <c r="D757" s="200" t="s">
        <v>133</v>
      </c>
      <c r="E757" s="201" t="s">
        <v>1142</v>
      </c>
      <c r="F757" s="202" t="s">
        <v>1143</v>
      </c>
      <c r="G757" s="203" t="s">
        <v>285</v>
      </c>
      <c r="H757" s="204">
        <v>1</v>
      </c>
      <c r="I757" s="205"/>
      <c r="J757" s="206">
        <f>ROUND(I757*H757,2)</f>
        <v>0</v>
      </c>
      <c r="K757" s="202" t="s">
        <v>19</v>
      </c>
      <c r="L757" s="47"/>
      <c r="M757" s="207" t="s">
        <v>19</v>
      </c>
      <c r="N757" s="208" t="s">
        <v>43</v>
      </c>
      <c r="O757" s="87"/>
      <c r="P757" s="209">
        <f>O757*H757</f>
        <v>0</v>
      </c>
      <c r="Q757" s="209">
        <v>0</v>
      </c>
      <c r="R757" s="209">
        <f>Q757*H757</f>
        <v>0</v>
      </c>
      <c r="S757" s="209">
        <v>0</v>
      </c>
      <c r="T757" s="210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1" t="s">
        <v>1137</v>
      </c>
      <c r="AT757" s="211" t="s">
        <v>133</v>
      </c>
      <c r="AU757" s="211" t="s">
        <v>77</v>
      </c>
      <c r="AY757" s="20" t="s">
        <v>131</v>
      </c>
      <c r="BE757" s="212">
        <f>IF(N757="základní",J757,0)</f>
        <v>0</v>
      </c>
      <c r="BF757" s="212">
        <f>IF(N757="snížená",J757,0)</f>
        <v>0</v>
      </c>
      <c r="BG757" s="212">
        <f>IF(N757="zákl. přenesená",J757,0)</f>
        <v>0</v>
      </c>
      <c r="BH757" s="212">
        <f>IF(N757="sníž. přenesená",J757,0)</f>
        <v>0</v>
      </c>
      <c r="BI757" s="212">
        <f>IF(N757="nulová",J757,0)</f>
        <v>0</v>
      </c>
      <c r="BJ757" s="20" t="s">
        <v>77</v>
      </c>
      <c r="BK757" s="212">
        <f>ROUND(I757*H757,2)</f>
        <v>0</v>
      </c>
      <c r="BL757" s="20" t="s">
        <v>1137</v>
      </c>
      <c r="BM757" s="211" t="s">
        <v>1144</v>
      </c>
    </row>
    <row r="758" s="12" customFormat="1" ht="25.92" customHeight="1">
      <c r="A758" s="12"/>
      <c r="B758" s="184"/>
      <c r="C758" s="185"/>
      <c r="D758" s="186" t="s">
        <v>71</v>
      </c>
      <c r="E758" s="187" t="s">
        <v>1145</v>
      </c>
      <c r="F758" s="187" t="s">
        <v>1146</v>
      </c>
      <c r="G758" s="185"/>
      <c r="H758" s="185"/>
      <c r="I758" s="188"/>
      <c r="J758" s="189">
        <f>BK758</f>
        <v>0</v>
      </c>
      <c r="K758" s="185"/>
      <c r="L758" s="190"/>
      <c r="M758" s="191"/>
      <c r="N758" s="192"/>
      <c r="O758" s="192"/>
      <c r="P758" s="193">
        <f>P759+P764+P767+P770+P773</f>
        <v>0</v>
      </c>
      <c r="Q758" s="192"/>
      <c r="R758" s="193">
        <f>R759+R764+R767+R770+R773</f>
        <v>0</v>
      </c>
      <c r="S758" s="192"/>
      <c r="T758" s="194">
        <f>T759+T764+T767+T770+T773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195" t="s">
        <v>166</v>
      </c>
      <c r="AT758" s="196" t="s">
        <v>71</v>
      </c>
      <c r="AU758" s="196" t="s">
        <v>72</v>
      </c>
      <c r="AY758" s="195" t="s">
        <v>131</v>
      </c>
      <c r="BK758" s="197">
        <f>BK759+BK764+BK767+BK770+BK773</f>
        <v>0</v>
      </c>
    </row>
    <row r="759" s="12" customFormat="1" ht="22.8" customHeight="1">
      <c r="A759" s="12"/>
      <c r="B759" s="184"/>
      <c r="C759" s="185"/>
      <c r="D759" s="186" t="s">
        <v>71</v>
      </c>
      <c r="E759" s="198" t="s">
        <v>1147</v>
      </c>
      <c r="F759" s="198" t="s">
        <v>1148</v>
      </c>
      <c r="G759" s="185"/>
      <c r="H759" s="185"/>
      <c r="I759" s="188"/>
      <c r="J759" s="199">
        <f>BK759</f>
        <v>0</v>
      </c>
      <c r="K759" s="185"/>
      <c r="L759" s="190"/>
      <c r="M759" s="191"/>
      <c r="N759" s="192"/>
      <c r="O759" s="192"/>
      <c r="P759" s="193">
        <f>SUM(P760:P763)</f>
        <v>0</v>
      </c>
      <c r="Q759" s="192"/>
      <c r="R759" s="193">
        <f>SUM(R760:R763)</f>
        <v>0</v>
      </c>
      <c r="S759" s="192"/>
      <c r="T759" s="194">
        <f>SUM(T760:T763)</f>
        <v>0</v>
      </c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R759" s="195" t="s">
        <v>166</v>
      </c>
      <c r="AT759" s="196" t="s">
        <v>71</v>
      </c>
      <c r="AU759" s="196" t="s">
        <v>77</v>
      </c>
      <c r="AY759" s="195" t="s">
        <v>131</v>
      </c>
      <c r="BK759" s="197">
        <f>SUM(BK760:BK763)</f>
        <v>0</v>
      </c>
    </row>
    <row r="760" s="2" customFormat="1" ht="24.15" customHeight="1">
      <c r="A760" s="41"/>
      <c r="B760" s="42"/>
      <c r="C760" s="200" t="s">
        <v>1149</v>
      </c>
      <c r="D760" s="200" t="s">
        <v>133</v>
      </c>
      <c r="E760" s="201" t="s">
        <v>1150</v>
      </c>
      <c r="F760" s="202" t="s">
        <v>1151</v>
      </c>
      <c r="G760" s="203" t="s">
        <v>285</v>
      </c>
      <c r="H760" s="204">
        <v>1</v>
      </c>
      <c r="I760" s="205"/>
      <c r="J760" s="206">
        <f>ROUND(I760*H760,2)</f>
        <v>0</v>
      </c>
      <c r="K760" s="202" t="s">
        <v>19</v>
      </c>
      <c r="L760" s="47"/>
      <c r="M760" s="207" t="s">
        <v>19</v>
      </c>
      <c r="N760" s="208" t="s">
        <v>43</v>
      </c>
      <c r="O760" s="87"/>
      <c r="P760" s="209">
        <f>O760*H760</f>
        <v>0</v>
      </c>
      <c r="Q760" s="209">
        <v>0</v>
      </c>
      <c r="R760" s="209">
        <f>Q760*H760</f>
        <v>0</v>
      </c>
      <c r="S760" s="209">
        <v>0</v>
      </c>
      <c r="T760" s="210">
        <f>S760*H760</f>
        <v>0</v>
      </c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R760" s="211" t="s">
        <v>1152</v>
      </c>
      <c r="AT760" s="211" t="s">
        <v>133</v>
      </c>
      <c r="AU760" s="211" t="s">
        <v>79</v>
      </c>
      <c r="AY760" s="20" t="s">
        <v>131</v>
      </c>
      <c r="BE760" s="212">
        <f>IF(N760="základní",J760,0)</f>
        <v>0</v>
      </c>
      <c r="BF760" s="212">
        <f>IF(N760="snížená",J760,0)</f>
        <v>0</v>
      </c>
      <c r="BG760" s="212">
        <f>IF(N760="zákl. přenesená",J760,0)</f>
        <v>0</v>
      </c>
      <c r="BH760" s="212">
        <f>IF(N760="sníž. přenesená",J760,0)</f>
        <v>0</v>
      </c>
      <c r="BI760" s="212">
        <f>IF(N760="nulová",J760,0)</f>
        <v>0</v>
      </c>
      <c r="BJ760" s="20" t="s">
        <v>77</v>
      </c>
      <c r="BK760" s="212">
        <f>ROUND(I760*H760,2)</f>
        <v>0</v>
      </c>
      <c r="BL760" s="20" t="s">
        <v>1152</v>
      </c>
      <c r="BM760" s="211" t="s">
        <v>1153</v>
      </c>
    </row>
    <row r="761" s="2" customFormat="1" ht="16.5" customHeight="1">
      <c r="A761" s="41"/>
      <c r="B761" s="42"/>
      <c r="C761" s="200" t="s">
        <v>1154</v>
      </c>
      <c r="D761" s="200" t="s">
        <v>133</v>
      </c>
      <c r="E761" s="201" t="s">
        <v>1155</v>
      </c>
      <c r="F761" s="202" t="s">
        <v>1156</v>
      </c>
      <c r="G761" s="203" t="s">
        <v>285</v>
      </c>
      <c r="H761" s="204">
        <v>1</v>
      </c>
      <c r="I761" s="205"/>
      <c r="J761" s="206">
        <f>ROUND(I761*H761,2)</f>
        <v>0</v>
      </c>
      <c r="K761" s="202" t="s">
        <v>19</v>
      </c>
      <c r="L761" s="47"/>
      <c r="M761" s="207" t="s">
        <v>19</v>
      </c>
      <c r="N761" s="208" t="s">
        <v>43</v>
      </c>
      <c r="O761" s="87"/>
      <c r="P761" s="209">
        <f>O761*H761</f>
        <v>0</v>
      </c>
      <c r="Q761" s="209">
        <v>0</v>
      </c>
      <c r="R761" s="209">
        <f>Q761*H761</f>
        <v>0</v>
      </c>
      <c r="S761" s="209">
        <v>0</v>
      </c>
      <c r="T761" s="210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1" t="s">
        <v>1152</v>
      </c>
      <c r="AT761" s="211" t="s">
        <v>133</v>
      </c>
      <c r="AU761" s="211" t="s">
        <v>79</v>
      </c>
      <c r="AY761" s="20" t="s">
        <v>131</v>
      </c>
      <c r="BE761" s="212">
        <f>IF(N761="základní",J761,0)</f>
        <v>0</v>
      </c>
      <c r="BF761" s="212">
        <f>IF(N761="snížená",J761,0)</f>
        <v>0</v>
      </c>
      <c r="BG761" s="212">
        <f>IF(N761="zákl. přenesená",J761,0)</f>
        <v>0</v>
      </c>
      <c r="BH761" s="212">
        <f>IF(N761="sníž. přenesená",J761,0)</f>
        <v>0</v>
      </c>
      <c r="BI761" s="212">
        <f>IF(N761="nulová",J761,0)</f>
        <v>0</v>
      </c>
      <c r="BJ761" s="20" t="s">
        <v>77</v>
      </c>
      <c r="BK761" s="212">
        <f>ROUND(I761*H761,2)</f>
        <v>0</v>
      </c>
      <c r="BL761" s="20" t="s">
        <v>1152</v>
      </c>
      <c r="BM761" s="211" t="s">
        <v>1157</v>
      </c>
    </row>
    <row r="762" s="2" customFormat="1" ht="16.5" customHeight="1">
      <c r="A762" s="41"/>
      <c r="B762" s="42"/>
      <c r="C762" s="200" t="s">
        <v>1158</v>
      </c>
      <c r="D762" s="200" t="s">
        <v>133</v>
      </c>
      <c r="E762" s="201" t="s">
        <v>1159</v>
      </c>
      <c r="F762" s="202" t="s">
        <v>1160</v>
      </c>
      <c r="G762" s="203" t="s">
        <v>285</v>
      </c>
      <c r="H762" s="204">
        <v>1</v>
      </c>
      <c r="I762" s="205"/>
      <c r="J762" s="206">
        <f>ROUND(I762*H762,2)</f>
        <v>0</v>
      </c>
      <c r="K762" s="202" t="s">
        <v>19</v>
      </c>
      <c r="L762" s="47"/>
      <c r="M762" s="207" t="s">
        <v>19</v>
      </c>
      <c r="N762" s="208" t="s">
        <v>43</v>
      </c>
      <c r="O762" s="87"/>
      <c r="P762" s="209">
        <f>O762*H762</f>
        <v>0</v>
      </c>
      <c r="Q762" s="209">
        <v>0</v>
      </c>
      <c r="R762" s="209">
        <f>Q762*H762</f>
        <v>0</v>
      </c>
      <c r="S762" s="209">
        <v>0</v>
      </c>
      <c r="T762" s="210">
        <f>S762*H762</f>
        <v>0</v>
      </c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R762" s="211" t="s">
        <v>1152</v>
      </c>
      <c r="AT762" s="211" t="s">
        <v>133</v>
      </c>
      <c r="AU762" s="211" t="s">
        <v>79</v>
      </c>
      <c r="AY762" s="20" t="s">
        <v>131</v>
      </c>
      <c r="BE762" s="212">
        <f>IF(N762="základní",J762,0)</f>
        <v>0</v>
      </c>
      <c r="BF762" s="212">
        <f>IF(N762="snížená",J762,0)</f>
        <v>0</v>
      </c>
      <c r="BG762" s="212">
        <f>IF(N762="zákl. přenesená",J762,0)</f>
        <v>0</v>
      </c>
      <c r="BH762" s="212">
        <f>IF(N762="sníž. přenesená",J762,0)</f>
        <v>0</v>
      </c>
      <c r="BI762" s="212">
        <f>IF(N762="nulová",J762,0)</f>
        <v>0</v>
      </c>
      <c r="BJ762" s="20" t="s">
        <v>77</v>
      </c>
      <c r="BK762" s="212">
        <f>ROUND(I762*H762,2)</f>
        <v>0</v>
      </c>
      <c r="BL762" s="20" t="s">
        <v>1152</v>
      </c>
      <c r="BM762" s="211" t="s">
        <v>1161</v>
      </c>
    </row>
    <row r="763" s="2" customFormat="1" ht="16.5" customHeight="1">
      <c r="A763" s="41"/>
      <c r="B763" s="42"/>
      <c r="C763" s="200" t="s">
        <v>1162</v>
      </c>
      <c r="D763" s="200" t="s">
        <v>133</v>
      </c>
      <c r="E763" s="201" t="s">
        <v>1163</v>
      </c>
      <c r="F763" s="202" t="s">
        <v>1164</v>
      </c>
      <c r="G763" s="203" t="s">
        <v>285</v>
      </c>
      <c r="H763" s="204">
        <v>1</v>
      </c>
      <c r="I763" s="205"/>
      <c r="J763" s="206">
        <f>ROUND(I763*H763,2)</f>
        <v>0</v>
      </c>
      <c r="K763" s="202" t="s">
        <v>19</v>
      </c>
      <c r="L763" s="47"/>
      <c r="M763" s="207" t="s">
        <v>19</v>
      </c>
      <c r="N763" s="208" t="s">
        <v>43</v>
      </c>
      <c r="O763" s="87"/>
      <c r="P763" s="209">
        <f>O763*H763</f>
        <v>0</v>
      </c>
      <c r="Q763" s="209">
        <v>0</v>
      </c>
      <c r="R763" s="209">
        <f>Q763*H763</f>
        <v>0</v>
      </c>
      <c r="S763" s="209">
        <v>0</v>
      </c>
      <c r="T763" s="210">
        <f>S763*H763</f>
        <v>0</v>
      </c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R763" s="211" t="s">
        <v>1152</v>
      </c>
      <c r="AT763" s="211" t="s">
        <v>133</v>
      </c>
      <c r="AU763" s="211" t="s">
        <v>79</v>
      </c>
      <c r="AY763" s="20" t="s">
        <v>131</v>
      </c>
      <c r="BE763" s="212">
        <f>IF(N763="základní",J763,0)</f>
        <v>0</v>
      </c>
      <c r="BF763" s="212">
        <f>IF(N763="snížená",J763,0)</f>
        <v>0</v>
      </c>
      <c r="BG763" s="212">
        <f>IF(N763="zákl. přenesená",J763,0)</f>
        <v>0</v>
      </c>
      <c r="BH763" s="212">
        <f>IF(N763="sníž. přenesená",J763,0)</f>
        <v>0</v>
      </c>
      <c r="BI763" s="212">
        <f>IF(N763="nulová",J763,0)</f>
        <v>0</v>
      </c>
      <c r="BJ763" s="20" t="s">
        <v>77</v>
      </c>
      <c r="BK763" s="212">
        <f>ROUND(I763*H763,2)</f>
        <v>0</v>
      </c>
      <c r="BL763" s="20" t="s">
        <v>1152</v>
      </c>
      <c r="BM763" s="211" t="s">
        <v>1165</v>
      </c>
    </row>
    <row r="764" s="12" customFormat="1" ht="22.8" customHeight="1">
      <c r="A764" s="12"/>
      <c r="B764" s="184"/>
      <c r="C764" s="185"/>
      <c r="D764" s="186" t="s">
        <v>71</v>
      </c>
      <c r="E764" s="198" t="s">
        <v>1166</v>
      </c>
      <c r="F764" s="198" t="s">
        <v>1167</v>
      </c>
      <c r="G764" s="185"/>
      <c r="H764" s="185"/>
      <c r="I764" s="188"/>
      <c r="J764" s="199">
        <f>BK764</f>
        <v>0</v>
      </c>
      <c r="K764" s="185"/>
      <c r="L764" s="190"/>
      <c r="M764" s="191"/>
      <c r="N764" s="192"/>
      <c r="O764" s="192"/>
      <c r="P764" s="193">
        <f>SUM(P765:P766)</f>
        <v>0</v>
      </c>
      <c r="Q764" s="192"/>
      <c r="R764" s="193">
        <f>SUM(R765:R766)</f>
        <v>0</v>
      </c>
      <c r="S764" s="192"/>
      <c r="T764" s="194">
        <f>SUM(T765:T766)</f>
        <v>0</v>
      </c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R764" s="195" t="s">
        <v>166</v>
      </c>
      <c r="AT764" s="196" t="s">
        <v>71</v>
      </c>
      <c r="AU764" s="196" t="s">
        <v>77</v>
      </c>
      <c r="AY764" s="195" t="s">
        <v>131</v>
      </c>
      <c r="BK764" s="197">
        <f>SUM(BK765:BK766)</f>
        <v>0</v>
      </c>
    </row>
    <row r="765" s="2" customFormat="1" ht="16.5" customHeight="1">
      <c r="A765" s="41"/>
      <c r="B765" s="42"/>
      <c r="C765" s="200" t="s">
        <v>1168</v>
      </c>
      <c r="D765" s="200" t="s">
        <v>133</v>
      </c>
      <c r="E765" s="201" t="s">
        <v>1169</v>
      </c>
      <c r="F765" s="202" t="s">
        <v>1170</v>
      </c>
      <c r="G765" s="203" t="s">
        <v>285</v>
      </c>
      <c r="H765" s="204">
        <v>1</v>
      </c>
      <c r="I765" s="205"/>
      <c r="J765" s="206">
        <f>ROUND(I765*H765,2)</f>
        <v>0</v>
      </c>
      <c r="K765" s="202" t="s">
        <v>19</v>
      </c>
      <c r="L765" s="47"/>
      <c r="M765" s="207" t="s">
        <v>19</v>
      </c>
      <c r="N765" s="208" t="s">
        <v>43</v>
      </c>
      <c r="O765" s="87"/>
      <c r="P765" s="209">
        <f>O765*H765</f>
        <v>0</v>
      </c>
      <c r="Q765" s="209">
        <v>0</v>
      </c>
      <c r="R765" s="209">
        <f>Q765*H765</f>
        <v>0</v>
      </c>
      <c r="S765" s="209">
        <v>0</v>
      </c>
      <c r="T765" s="210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1" t="s">
        <v>1152</v>
      </c>
      <c r="AT765" s="211" t="s">
        <v>133</v>
      </c>
      <c r="AU765" s="211" t="s">
        <v>79</v>
      </c>
      <c r="AY765" s="20" t="s">
        <v>131</v>
      </c>
      <c r="BE765" s="212">
        <f>IF(N765="základní",J765,0)</f>
        <v>0</v>
      </c>
      <c r="BF765" s="212">
        <f>IF(N765="snížená",J765,0)</f>
        <v>0</v>
      </c>
      <c r="BG765" s="212">
        <f>IF(N765="zákl. přenesená",J765,0)</f>
        <v>0</v>
      </c>
      <c r="BH765" s="212">
        <f>IF(N765="sníž. přenesená",J765,0)</f>
        <v>0</v>
      </c>
      <c r="BI765" s="212">
        <f>IF(N765="nulová",J765,0)</f>
        <v>0</v>
      </c>
      <c r="BJ765" s="20" t="s">
        <v>77</v>
      </c>
      <c r="BK765" s="212">
        <f>ROUND(I765*H765,2)</f>
        <v>0</v>
      </c>
      <c r="BL765" s="20" t="s">
        <v>1152</v>
      </c>
      <c r="BM765" s="211" t="s">
        <v>1171</v>
      </c>
    </row>
    <row r="766" s="2" customFormat="1" ht="21.75" customHeight="1">
      <c r="A766" s="41"/>
      <c r="B766" s="42"/>
      <c r="C766" s="200" t="s">
        <v>1172</v>
      </c>
      <c r="D766" s="200" t="s">
        <v>133</v>
      </c>
      <c r="E766" s="201" t="s">
        <v>1173</v>
      </c>
      <c r="F766" s="202" t="s">
        <v>1174</v>
      </c>
      <c r="G766" s="203" t="s">
        <v>285</v>
      </c>
      <c r="H766" s="204">
        <v>1</v>
      </c>
      <c r="I766" s="205"/>
      <c r="J766" s="206">
        <f>ROUND(I766*H766,2)</f>
        <v>0</v>
      </c>
      <c r="K766" s="202" t="s">
        <v>19</v>
      </c>
      <c r="L766" s="47"/>
      <c r="M766" s="207" t="s">
        <v>19</v>
      </c>
      <c r="N766" s="208" t="s">
        <v>43</v>
      </c>
      <c r="O766" s="87"/>
      <c r="P766" s="209">
        <f>O766*H766</f>
        <v>0</v>
      </c>
      <c r="Q766" s="209">
        <v>0</v>
      </c>
      <c r="R766" s="209">
        <f>Q766*H766</f>
        <v>0</v>
      </c>
      <c r="S766" s="209">
        <v>0</v>
      </c>
      <c r="T766" s="210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11" t="s">
        <v>1152</v>
      </c>
      <c r="AT766" s="211" t="s">
        <v>133</v>
      </c>
      <c r="AU766" s="211" t="s">
        <v>79</v>
      </c>
      <c r="AY766" s="20" t="s">
        <v>131</v>
      </c>
      <c r="BE766" s="212">
        <f>IF(N766="základní",J766,0)</f>
        <v>0</v>
      </c>
      <c r="BF766" s="212">
        <f>IF(N766="snížená",J766,0)</f>
        <v>0</v>
      </c>
      <c r="BG766" s="212">
        <f>IF(N766="zákl. přenesená",J766,0)</f>
        <v>0</v>
      </c>
      <c r="BH766" s="212">
        <f>IF(N766="sníž. přenesená",J766,0)</f>
        <v>0</v>
      </c>
      <c r="BI766" s="212">
        <f>IF(N766="nulová",J766,0)</f>
        <v>0</v>
      </c>
      <c r="BJ766" s="20" t="s">
        <v>77</v>
      </c>
      <c r="BK766" s="212">
        <f>ROUND(I766*H766,2)</f>
        <v>0</v>
      </c>
      <c r="BL766" s="20" t="s">
        <v>1152</v>
      </c>
      <c r="BM766" s="211" t="s">
        <v>1175</v>
      </c>
    </row>
    <row r="767" s="12" customFormat="1" ht="22.8" customHeight="1">
      <c r="A767" s="12"/>
      <c r="B767" s="184"/>
      <c r="C767" s="185"/>
      <c r="D767" s="186" t="s">
        <v>71</v>
      </c>
      <c r="E767" s="198" t="s">
        <v>1176</v>
      </c>
      <c r="F767" s="198" t="s">
        <v>1177</v>
      </c>
      <c r="G767" s="185"/>
      <c r="H767" s="185"/>
      <c r="I767" s="188"/>
      <c r="J767" s="199">
        <f>BK767</f>
        <v>0</v>
      </c>
      <c r="K767" s="185"/>
      <c r="L767" s="190"/>
      <c r="M767" s="191"/>
      <c r="N767" s="192"/>
      <c r="O767" s="192"/>
      <c r="P767" s="193">
        <f>SUM(P768:P769)</f>
        <v>0</v>
      </c>
      <c r="Q767" s="192"/>
      <c r="R767" s="193">
        <f>SUM(R768:R769)</f>
        <v>0</v>
      </c>
      <c r="S767" s="192"/>
      <c r="T767" s="194">
        <f>SUM(T768:T769)</f>
        <v>0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195" t="s">
        <v>166</v>
      </c>
      <c r="AT767" s="196" t="s">
        <v>71</v>
      </c>
      <c r="AU767" s="196" t="s">
        <v>77</v>
      </c>
      <c r="AY767" s="195" t="s">
        <v>131</v>
      </c>
      <c r="BK767" s="197">
        <f>SUM(BK768:BK769)</f>
        <v>0</v>
      </c>
    </row>
    <row r="768" s="2" customFormat="1" ht="16.5" customHeight="1">
      <c r="A768" s="41"/>
      <c r="B768" s="42"/>
      <c r="C768" s="200" t="s">
        <v>1178</v>
      </c>
      <c r="D768" s="200" t="s">
        <v>133</v>
      </c>
      <c r="E768" s="201" t="s">
        <v>1179</v>
      </c>
      <c r="F768" s="202" t="s">
        <v>1180</v>
      </c>
      <c r="G768" s="203" t="s">
        <v>285</v>
      </c>
      <c r="H768" s="204">
        <v>1</v>
      </c>
      <c r="I768" s="205"/>
      <c r="J768" s="206">
        <f>ROUND(I768*H768,2)</f>
        <v>0</v>
      </c>
      <c r="K768" s="202" t="s">
        <v>19</v>
      </c>
      <c r="L768" s="47"/>
      <c r="M768" s="207" t="s">
        <v>19</v>
      </c>
      <c r="N768" s="208" t="s">
        <v>43</v>
      </c>
      <c r="O768" s="87"/>
      <c r="P768" s="209">
        <f>O768*H768</f>
        <v>0</v>
      </c>
      <c r="Q768" s="209">
        <v>0</v>
      </c>
      <c r="R768" s="209">
        <f>Q768*H768</f>
        <v>0</v>
      </c>
      <c r="S768" s="209">
        <v>0</v>
      </c>
      <c r="T768" s="210">
        <f>S768*H768</f>
        <v>0</v>
      </c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R768" s="211" t="s">
        <v>1152</v>
      </c>
      <c r="AT768" s="211" t="s">
        <v>133</v>
      </c>
      <c r="AU768" s="211" t="s">
        <v>79</v>
      </c>
      <c r="AY768" s="20" t="s">
        <v>131</v>
      </c>
      <c r="BE768" s="212">
        <f>IF(N768="základní",J768,0)</f>
        <v>0</v>
      </c>
      <c r="BF768" s="212">
        <f>IF(N768="snížená",J768,0)</f>
        <v>0</v>
      </c>
      <c r="BG768" s="212">
        <f>IF(N768="zákl. přenesená",J768,0)</f>
        <v>0</v>
      </c>
      <c r="BH768" s="212">
        <f>IF(N768="sníž. přenesená",J768,0)</f>
        <v>0</v>
      </c>
      <c r="BI768" s="212">
        <f>IF(N768="nulová",J768,0)</f>
        <v>0</v>
      </c>
      <c r="BJ768" s="20" t="s">
        <v>77</v>
      </c>
      <c r="BK768" s="212">
        <f>ROUND(I768*H768,2)</f>
        <v>0</v>
      </c>
      <c r="BL768" s="20" t="s">
        <v>1152</v>
      </c>
      <c r="BM768" s="211" t="s">
        <v>1181</v>
      </c>
    </row>
    <row r="769" s="2" customFormat="1" ht="24.15" customHeight="1">
      <c r="A769" s="41"/>
      <c r="B769" s="42"/>
      <c r="C769" s="200" t="s">
        <v>1182</v>
      </c>
      <c r="D769" s="200" t="s">
        <v>133</v>
      </c>
      <c r="E769" s="201" t="s">
        <v>1183</v>
      </c>
      <c r="F769" s="202" t="s">
        <v>1184</v>
      </c>
      <c r="G769" s="203" t="s">
        <v>285</v>
      </c>
      <c r="H769" s="204">
        <v>1</v>
      </c>
      <c r="I769" s="205"/>
      <c r="J769" s="206">
        <f>ROUND(I769*H769,2)</f>
        <v>0</v>
      </c>
      <c r="K769" s="202" t="s">
        <v>19</v>
      </c>
      <c r="L769" s="47"/>
      <c r="M769" s="207" t="s">
        <v>19</v>
      </c>
      <c r="N769" s="208" t="s">
        <v>43</v>
      </c>
      <c r="O769" s="87"/>
      <c r="P769" s="209">
        <f>O769*H769</f>
        <v>0</v>
      </c>
      <c r="Q769" s="209">
        <v>0</v>
      </c>
      <c r="R769" s="209">
        <f>Q769*H769</f>
        <v>0</v>
      </c>
      <c r="S769" s="209">
        <v>0</v>
      </c>
      <c r="T769" s="210">
        <f>S769*H769</f>
        <v>0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1" t="s">
        <v>1152</v>
      </c>
      <c r="AT769" s="211" t="s">
        <v>133</v>
      </c>
      <c r="AU769" s="211" t="s">
        <v>79</v>
      </c>
      <c r="AY769" s="20" t="s">
        <v>131</v>
      </c>
      <c r="BE769" s="212">
        <f>IF(N769="základní",J769,0)</f>
        <v>0</v>
      </c>
      <c r="BF769" s="212">
        <f>IF(N769="snížená",J769,0)</f>
        <v>0</v>
      </c>
      <c r="BG769" s="212">
        <f>IF(N769="zákl. přenesená",J769,0)</f>
        <v>0</v>
      </c>
      <c r="BH769" s="212">
        <f>IF(N769="sníž. přenesená",J769,0)</f>
        <v>0</v>
      </c>
      <c r="BI769" s="212">
        <f>IF(N769="nulová",J769,0)</f>
        <v>0</v>
      </c>
      <c r="BJ769" s="20" t="s">
        <v>77</v>
      </c>
      <c r="BK769" s="212">
        <f>ROUND(I769*H769,2)</f>
        <v>0</v>
      </c>
      <c r="BL769" s="20" t="s">
        <v>1152</v>
      </c>
      <c r="BM769" s="211" t="s">
        <v>1185</v>
      </c>
    </row>
    <row r="770" s="12" customFormat="1" ht="22.8" customHeight="1">
      <c r="A770" s="12"/>
      <c r="B770" s="184"/>
      <c r="C770" s="185"/>
      <c r="D770" s="186" t="s">
        <v>71</v>
      </c>
      <c r="E770" s="198" t="s">
        <v>1186</v>
      </c>
      <c r="F770" s="198" t="s">
        <v>1187</v>
      </c>
      <c r="G770" s="185"/>
      <c r="H770" s="185"/>
      <c r="I770" s="188"/>
      <c r="J770" s="199">
        <f>BK770</f>
        <v>0</v>
      </c>
      <c r="K770" s="185"/>
      <c r="L770" s="190"/>
      <c r="M770" s="191"/>
      <c r="N770" s="192"/>
      <c r="O770" s="192"/>
      <c r="P770" s="193">
        <f>SUM(P771:P772)</f>
        <v>0</v>
      </c>
      <c r="Q770" s="192"/>
      <c r="R770" s="193">
        <f>SUM(R771:R772)</f>
        <v>0</v>
      </c>
      <c r="S770" s="192"/>
      <c r="T770" s="194">
        <f>SUM(T771:T772)</f>
        <v>0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195" t="s">
        <v>166</v>
      </c>
      <c r="AT770" s="196" t="s">
        <v>71</v>
      </c>
      <c r="AU770" s="196" t="s">
        <v>77</v>
      </c>
      <c r="AY770" s="195" t="s">
        <v>131</v>
      </c>
      <c r="BK770" s="197">
        <f>SUM(BK771:BK772)</f>
        <v>0</v>
      </c>
    </row>
    <row r="771" s="2" customFormat="1" ht="16.5" customHeight="1">
      <c r="A771" s="41"/>
      <c r="B771" s="42"/>
      <c r="C771" s="200" t="s">
        <v>1188</v>
      </c>
      <c r="D771" s="200" t="s">
        <v>133</v>
      </c>
      <c r="E771" s="201" t="s">
        <v>1189</v>
      </c>
      <c r="F771" s="202" t="s">
        <v>1190</v>
      </c>
      <c r="G771" s="203" t="s">
        <v>285</v>
      </c>
      <c r="H771" s="204">
        <v>1</v>
      </c>
      <c r="I771" s="205"/>
      <c r="J771" s="206">
        <f>ROUND(I771*H771,2)</f>
        <v>0</v>
      </c>
      <c r="K771" s="202" t="s">
        <v>137</v>
      </c>
      <c r="L771" s="47"/>
      <c r="M771" s="207" t="s">
        <v>19</v>
      </c>
      <c r="N771" s="208" t="s">
        <v>43</v>
      </c>
      <c r="O771" s="87"/>
      <c r="P771" s="209">
        <f>O771*H771</f>
        <v>0</v>
      </c>
      <c r="Q771" s="209">
        <v>0</v>
      </c>
      <c r="R771" s="209">
        <f>Q771*H771</f>
        <v>0</v>
      </c>
      <c r="S771" s="209">
        <v>0</v>
      </c>
      <c r="T771" s="210">
        <f>S771*H771</f>
        <v>0</v>
      </c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R771" s="211" t="s">
        <v>1152</v>
      </c>
      <c r="AT771" s="211" t="s">
        <v>133</v>
      </c>
      <c r="AU771" s="211" t="s">
        <v>79</v>
      </c>
      <c r="AY771" s="20" t="s">
        <v>131</v>
      </c>
      <c r="BE771" s="212">
        <f>IF(N771="základní",J771,0)</f>
        <v>0</v>
      </c>
      <c r="BF771" s="212">
        <f>IF(N771="snížená",J771,0)</f>
        <v>0</v>
      </c>
      <c r="BG771" s="212">
        <f>IF(N771="zákl. přenesená",J771,0)</f>
        <v>0</v>
      </c>
      <c r="BH771" s="212">
        <f>IF(N771="sníž. přenesená",J771,0)</f>
        <v>0</v>
      </c>
      <c r="BI771" s="212">
        <f>IF(N771="nulová",J771,0)</f>
        <v>0</v>
      </c>
      <c r="BJ771" s="20" t="s">
        <v>77</v>
      </c>
      <c r="BK771" s="212">
        <f>ROUND(I771*H771,2)</f>
        <v>0</v>
      </c>
      <c r="BL771" s="20" t="s">
        <v>1152</v>
      </c>
      <c r="BM771" s="211" t="s">
        <v>1191</v>
      </c>
    </row>
    <row r="772" s="2" customFormat="1">
      <c r="A772" s="41"/>
      <c r="B772" s="42"/>
      <c r="C772" s="43"/>
      <c r="D772" s="213" t="s">
        <v>140</v>
      </c>
      <c r="E772" s="43"/>
      <c r="F772" s="214" t="s">
        <v>1192</v>
      </c>
      <c r="G772" s="43"/>
      <c r="H772" s="43"/>
      <c r="I772" s="215"/>
      <c r="J772" s="43"/>
      <c r="K772" s="43"/>
      <c r="L772" s="47"/>
      <c r="M772" s="216"/>
      <c r="N772" s="217"/>
      <c r="O772" s="87"/>
      <c r="P772" s="87"/>
      <c r="Q772" s="87"/>
      <c r="R772" s="87"/>
      <c r="S772" s="87"/>
      <c r="T772" s="88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T772" s="20" t="s">
        <v>140</v>
      </c>
      <c r="AU772" s="20" t="s">
        <v>79</v>
      </c>
    </row>
    <row r="773" s="12" customFormat="1" ht="22.8" customHeight="1">
      <c r="A773" s="12"/>
      <c r="B773" s="184"/>
      <c r="C773" s="185"/>
      <c r="D773" s="186" t="s">
        <v>71</v>
      </c>
      <c r="E773" s="198" t="s">
        <v>1193</v>
      </c>
      <c r="F773" s="198" t="s">
        <v>1194</v>
      </c>
      <c r="G773" s="185"/>
      <c r="H773" s="185"/>
      <c r="I773" s="188"/>
      <c r="J773" s="199">
        <f>BK773</f>
        <v>0</v>
      </c>
      <c r="K773" s="185"/>
      <c r="L773" s="190"/>
      <c r="M773" s="191"/>
      <c r="N773" s="192"/>
      <c r="O773" s="192"/>
      <c r="P773" s="193">
        <f>SUM(P774:P775)</f>
        <v>0</v>
      </c>
      <c r="Q773" s="192"/>
      <c r="R773" s="193">
        <f>SUM(R774:R775)</f>
        <v>0</v>
      </c>
      <c r="S773" s="192"/>
      <c r="T773" s="194">
        <f>SUM(T774:T775)</f>
        <v>0</v>
      </c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R773" s="195" t="s">
        <v>166</v>
      </c>
      <c r="AT773" s="196" t="s">
        <v>71</v>
      </c>
      <c r="AU773" s="196" t="s">
        <v>77</v>
      </c>
      <c r="AY773" s="195" t="s">
        <v>131</v>
      </c>
      <c r="BK773" s="197">
        <f>SUM(BK774:BK775)</f>
        <v>0</v>
      </c>
    </row>
    <row r="774" s="2" customFormat="1" ht="16.5" customHeight="1">
      <c r="A774" s="41"/>
      <c r="B774" s="42"/>
      <c r="C774" s="200" t="s">
        <v>1195</v>
      </c>
      <c r="D774" s="200" t="s">
        <v>133</v>
      </c>
      <c r="E774" s="201" t="s">
        <v>1196</v>
      </c>
      <c r="F774" s="202" t="s">
        <v>1197</v>
      </c>
      <c r="G774" s="203" t="s">
        <v>285</v>
      </c>
      <c r="H774" s="204">
        <v>1</v>
      </c>
      <c r="I774" s="205"/>
      <c r="J774" s="206">
        <f>ROUND(I774*H774,2)</f>
        <v>0</v>
      </c>
      <c r="K774" s="202" t="s">
        <v>19</v>
      </c>
      <c r="L774" s="47"/>
      <c r="M774" s="207" t="s">
        <v>19</v>
      </c>
      <c r="N774" s="208" t="s">
        <v>43</v>
      </c>
      <c r="O774" s="87"/>
      <c r="P774" s="209">
        <f>O774*H774</f>
        <v>0</v>
      </c>
      <c r="Q774" s="209">
        <v>0</v>
      </c>
      <c r="R774" s="209">
        <f>Q774*H774</f>
        <v>0</v>
      </c>
      <c r="S774" s="209">
        <v>0</v>
      </c>
      <c r="T774" s="210">
        <f>S774*H774</f>
        <v>0</v>
      </c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R774" s="211" t="s">
        <v>1152</v>
      </c>
      <c r="AT774" s="211" t="s">
        <v>133</v>
      </c>
      <c r="AU774" s="211" t="s">
        <v>79</v>
      </c>
      <c r="AY774" s="20" t="s">
        <v>131</v>
      </c>
      <c r="BE774" s="212">
        <f>IF(N774="základní",J774,0)</f>
        <v>0</v>
      </c>
      <c r="BF774" s="212">
        <f>IF(N774="snížená",J774,0)</f>
        <v>0</v>
      </c>
      <c r="BG774" s="212">
        <f>IF(N774="zákl. přenesená",J774,0)</f>
        <v>0</v>
      </c>
      <c r="BH774" s="212">
        <f>IF(N774="sníž. přenesená",J774,0)</f>
        <v>0</v>
      </c>
      <c r="BI774" s="212">
        <f>IF(N774="nulová",J774,0)</f>
        <v>0</v>
      </c>
      <c r="BJ774" s="20" t="s">
        <v>77</v>
      </c>
      <c r="BK774" s="212">
        <f>ROUND(I774*H774,2)</f>
        <v>0</v>
      </c>
      <c r="BL774" s="20" t="s">
        <v>1152</v>
      </c>
      <c r="BM774" s="211" t="s">
        <v>1198</v>
      </c>
    </row>
    <row r="775" s="2" customFormat="1" ht="16.5" customHeight="1">
      <c r="A775" s="41"/>
      <c r="B775" s="42"/>
      <c r="C775" s="200" t="s">
        <v>1199</v>
      </c>
      <c r="D775" s="200" t="s">
        <v>133</v>
      </c>
      <c r="E775" s="201" t="s">
        <v>1200</v>
      </c>
      <c r="F775" s="202" t="s">
        <v>1201</v>
      </c>
      <c r="G775" s="203" t="s">
        <v>285</v>
      </c>
      <c r="H775" s="204">
        <v>1</v>
      </c>
      <c r="I775" s="205"/>
      <c r="J775" s="206">
        <f>ROUND(I775*H775,2)</f>
        <v>0</v>
      </c>
      <c r="K775" s="202" t="s">
        <v>19</v>
      </c>
      <c r="L775" s="47"/>
      <c r="M775" s="274" t="s">
        <v>19</v>
      </c>
      <c r="N775" s="275" t="s">
        <v>43</v>
      </c>
      <c r="O775" s="276"/>
      <c r="P775" s="277">
        <f>O775*H775</f>
        <v>0</v>
      </c>
      <c r="Q775" s="277">
        <v>0</v>
      </c>
      <c r="R775" s="277">
        <f>Q775*H775</f>
        <v>0</v>
      </c>
      <c r="S775" s="277">
        <v>0</v>
      </c>
      <c r="T775" s="278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11" t="s">
        <v>1152</v>
      </c>
      <c r="AT775" s="211" t="s">
        <v>133</v>
      </c>
      <c r="AU775" s="211" t="s">
        <v>79</v>
      </c>
      <c r="AY775" s="20" t="s">
        <v>131</v>
      </c>
      <c r="BE775" s="212">
        <f>IF(N775="základní",J775,0)</f>
        <v>0</v>
      </c>
      <c r="BF775" s="212">
        <f>IF(N775="snížená",J775,0)</f>
        <v>0</v>
      </c>
      <c r="BG775" s="212">
        <f>IF(N775="zákl. přenesená",J775,0)</f>
        <v>0</v>
      </c>
      <c r="BH775" s="212">
        <f>IF(N775="sníž. přenesená",J775,0)</f>
        <v>0</v>
      </c>
      <c r="BI775" s="212">
        <f>IF(N775="nulová",J775,0)</f>
        <v>0</v>
      </c>
      <c r="BJ775" s="20" t="s">
        <v>77</v>
      </c>
      <c r="BK775" s="212">
        <f>ROUND(I775*H775,2)</f>
        <v>0</v>
      </c>
      <c r="BL775" s="20" t="s">
        <v>1152</v>
      </c>
      <c r="BM775" s="211" t="s">
        <v>1202</v>
      </c>
    </row>
    <row r="776" s="2" customFormat="1" ht="6.96" customHeight="1">
      <c r="A776" s="41"/>
      <c r="B776" s="62"/>
      <c r="C776" s="63"/>
      <c r="D776" s="63"/>
      <c r="E776" s="63"/>
      <c r="F776" s="63"/>
      <c r="G776" s="63"/>
      <c r="H776" s="63"/>
      <c r="I776" s="63"/>
      <c r="J776" s="63"/>
      <c r="K776" s="63"/>
      <c r="L776" s="47"/>
      <c r="M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</sheetData>
  <sheetProtection sheet="1" autoFilter="0" formatColumns="0" formatRows="0" objects="1" scenarios="1" spinCount="100000" saltValue="YQWZCmw8+IHXnqyBGKc1L818ZpjpLOEmKGNXOkEHeomi+MRoeWqZgc1kmtD81CJUW0FjhsM5WYKEXVzhpg7SGQ==" hashValue="xfmBDTKx1ghywmZD2ZZVRAR8ENXfW8qq4e/5h8Kb3OsUYHTcC2mf23y5JBIoExS7OsmFu/uqrk/cA2AkQEOwNQ==" algorithmName="SHA-512" password="80EB"/>
  <autoFilter ref="C103:K775"/>
  <mergeCells count="6">
    <mergeCell ref="E7:H7"/>
    <mergeCell ref="E16:H16"/>
    <mergeCell ref="E25:H25"/>
    <mergeCell ref="E46:H46"/>
    <mergeCell ref="E96:H96"/>
    <mergeCell ref="L2:V2"/>
  </mergeCells>
  <hyperlinks>
    <hyperlink ref="F108" r:id="rId1" display="https://podminky.urs.cz/item/CS_URS_2025_01/113106171"/>
    <hyperlink ref="F112" r:id="rId2" display="https://podminky.urs.cz/item/CS_URS_2025_01/131251102"/>
    <hyperlink ref="F120" r:id="rId3" display="https://podminky.urs.cz/item/CS_URS_2025_01/132211401"/>
    <hyperlink ref="F123" r:id="rId4" display="https://podminky.urs.cz/item/CS_URS_2025_01/161151603"/>
    <hyperlink ref="F125" r:id="rId5" display="https://podminky.urs.cz/item/CS_URS_2025_01/167111101"/>
    <hyperlink ref="F127" r:id="rId6" display="https://podminky.urs.cz/item/CS_URS_2025_01/167151101"/>
    <hyperlink ref="F130" r:id="rId7" display="https://podminky.urs.cz/item/CS_URS_2025_01/162751114"/>
    <hyperlink ref="F132" r:id="rId8" display="https://podminky.urs.cz/item/CS_URS_2025_01/171251201"/>
    <hyperlink ref="F134" r:id="rId9" display="https://podminky.urs.cz/item/CS_URS_2025_01/171201231"/>
    <hyperlink ref="F137" r:id="rId10" display="https://podminky.urs.cz/item/CS_URS_2025_01/174151101"/>
    <hyperlink ref="F148" r:id="rId11" display="https://podminky.urs.cz/item/CS_URS_2025_01/279351411"/>
    <hyperlink ref="F151" r:id="rId12" display="https://podminky.urs.cz/item/CS_URS_2025_01/279351412"/>
    <hyperlink ref="F153" r:id="rId13" display="https://podminky.urs.cz/item/CS_URS_2025_01/279311116"/>
    <hyperlink ref="F156" r:id="rId14" display="https://podminky.urs.cz/item/CS_URS_2025_01/273351121"/>
    <hyperlink ref="F159" r:id="rId15" display="https://podminky.urs.cz/item/CS_URS_2025_01/273351122"/>
    <hyperlink ref="F161" r:id="rId16" display="https://podminky.urs.cz/item/CS_URS_2025_01/273323511"/>
    <hyperlink ref="F165" r:id="rId17" display="https://podminky.urs.cz/item/CS_URS_2025_01/279351121"/>
    <hyperlink ref="F173" r:id="rId18" display="https://podminky.urs.cz/item/CS_URS_2025_01/279351122"/>
    <hyperlink ref="F175" r:id="rId19" display="https://podminky.urs.cz/item/CS_URS_2025_01/279323111"/>
    <hyperlink ref="F185" r:id="rId20" display="https://podminky.urs.cz/item/CS_URS_2025_01/341351111"/>
    <hyperlink ref="F197" r:id="rId21" display="https://podminky.urs.cz/item/CS_URS_2025_01/341351112"/>
    <hyperlink ref="F203" r:id="rId22" display="https://podminky.urs.cz/item/CS_URS_2025_01/341321410"/>
    <hyperlink ref="F207" r:id="rId23" display="https://podminky.urs.cz/item/CS_URS_2025_01/310238211"/>
    <hyperlink ref="F211" r:id="rId24" display="https://podminky.urs.cz/item/CS_URS_2025_01/342291121"/>
    <hyperlink ref="F215" r:id="rId25" display="https://podminky.urs.cz/item/CS_URS_2025_01/317944323"/>
    <hyperlink ref="F220" r:id="rId26" display="https://podminky.urs.cz/item/CS_URS_2025_01/317234410"/>
    <hyperlink ref="F224" r:id="rId27" display="https://podminky.urs.cz/item/CS_URS_2025_01/346244381"/>
    <hyperlink ref="F229" r:id="rId28" display="https://podminky.urs.cz/item/CS_URS_2025_01/411351021"/>
    <hyperlink ref="F235" r:id="rId29" display="https://podminky.urs.cz/item/CS_URS_2025_01/411351022"/>
    <hyperlink ref="F240" r:id="rId30" display="https://podminky.urs.cz/item/CS_URS_2025_01/411321414"/>
    <hyperlink ref="F246" r:id="rId31" display="https://podminky.urs.cz/item/CS_URS_2025_01/564871016"/>
    <hyperlink ref="F250" r:id="rId32" display="https://podminky.urs.cz/item/CS_URS_2025_01/596212210"/>
    <hyperlink ref="F255" r:id="rId33" display="https://podminky.urs.cz/item/CS_URS_2025_01/619991001"/>
    <hyperlink ref="F292" r:id="rId34" display="https://podminky.urs.cz/item/CS_URS_2025_01/615142012"/>
    <hyperlink ref="F296" r:id="rId35" display="https://podminky.urs.cz/item/CS_URS_2025_01/622131101"/>
    <hyperlink ref="F305" r:id="rId36" display="https://podminky.urs.cz/item/CS_URS_2025_01/622321121"/>
    <hyperlink ref="F307" r:id="rId37" display="https://podminky.urs.cz/item/CS_URS_2025_01/622321191"/>
    <hyperlink ref="F309" r:id="rId38" display="https://podminky.urs.cz/item/CS_URS_2025_01/629995101"/>
    <hyperlink ref="F318" r:id="rId39" display="https://podminky.urs.cz/item/CS_URS_2025_01/622131121"/>
    <hyperlink ref="F329" r:id="rId40" display="https://podminky.urs.cz/item/CS_URS_2025_01/622211011"/>
    <hyperlink ref="F344" r:id="rId41" display="https://podminky.urs.cz/item/CS_URS_2025_01/622251101"/>
    <hyperlink ref="F346" r:id="rId42" display="https://podminky.urs.cz/item/CS_URS_2025_01/622142001"/>
    <hyperlink ref="F350" r:id="rId43" display="https://podminky.urs.cz/item/CS_URS_2025_01/622252001"/>
    <hyperlink ref="F355" r:id="rId44" display="https://podminky.urs.cz/item/CS_URS_2025_01/622143003"/>
    <hyperlink ref="F360" r:id="rId45" display="https://podminky.urs.cz/item/CS_URS_2025_01/622252002"/>
    <hyperlink ref="F371" r:id="rId46" display="https://podminky.urs.cz/item/CS_URS_2025_01/622151021"/>
    <hyperlink ref="F375" r:id="rId47" display="https://podminky.urs.cz/item/CS_URS_2025_01/622511102"/>
    <hyperlink ref="F389" r:id="rId48" display="https://podminky.urs.cz/item/CS_URS_2025_01/622541012"/>
    <hyperlink ref="F391" r:id="rId49" display="https://podminky.urs.cz/item/CS_URS_2025_01/644941121"/>
    <hyperlink ref="F394" r:id="rId50" display="https://podminky.urs.cz/item/CS_URS_2025_01/644941112"/>
    <hyperlink ref="F398" r:id="rId51" display="https://podminky.urs.cz/item/CS_URS_2025_01/968062376"/>
    <hyperlink ref="F403" r:id="rId52" display="https://podminky.urs.cz/item/CS_URS_2025_01/971033651"/>
    <hyperlink ref="F419" r:id="rId53" display="https://podminky.urs.cz/item/CS_URS_2025_01/974031664"/>
    <hyperlink ref="F423" r:id="rId54" display="https://podminky.urs.cz/item/CS_URS_2025_01/978013191"/>
    <hyperlink ref="F427" r:id="rId55" display="https://podminky.urs.cz/item/CS_URS_2025_01/978015391"/>
    <hyperlink ref="F436" r:id="rId56" display="https://podminky.urs.cz/item/CS_URS_2025_01/979054451"/>
    <hyperlink ref="F450" r:id="rId57" display="https://podminky.urs.cz/item/CS_URS_2025_01/941211112"/>
    <hyperlink ref="F453" r:id="rId58" display="https://podminky.urs.cz/item/CS_URS_2025_01/941211212"/>
    <hyperlink ref="F456" r:id="rId59" display="https://podminky.urs.cz/item/CS_URS_2025_01/941211812"/>
    <hyperlink ref="F458" r:id="rId60" display="https://podminky.urs.cz/item/CS_URS_2025_01/944511111"/>
    <hyperlink ref="F460" r:id="rId61" display="https://podminky.urs.cz/item/CS_URS_2025_01/944511211"/>
    <hyperlink ref="F462" r:id="rId62" display="https://podminky.urs.cz/item/CS_URS_2025_01/944511811"/>
    <hyperlink ref="F464" r:id="rId63" display="https://podminky.urs.cz/item/CS_URS_2025_01/949101111"/>
    <hyperlink ref="F475" r:id="rId64" display="https://podminky.urs.cz/item/CS_URS_2025_01/949311112"/>
    <hyperlink ref="F477" r:id="rId65" display="https://podminky.urs.cz/item/CS_URS_2025_01/949311212"/>
    <hyperlink ref="F480" r:id="rId66" display="https://podminky.urs.cz/item/CS_URS_2025_01/949311812"/>
    <hyperlink ref="F482" r:id="rId67" display="https://podminky.urs.cz/item/CS_URS_2025_01/952901111"/>
    <hyperlink ref="F494" r:id="rId68" display="https://podminky.urs.cz/item/CS_URS_2025_01/997002611"/>
    <hyperlink ref="F496" r:id="rId69" display="https://podminky.urs.cz/item/CS_URS_2025_01/997013214"/>
    <hyperlink ref="F498" r:id="rId70" display="https://podminky.urs.cz/item/CS_URS_2025_01/997013501"/>
    <hyperlink ref="F500" r:id="rId71" display="https://podminky.urs.cz/item/CS_URS_2025_01/997013509"/>
    <hyperlink ref="F503" r:id="rId72" display="https://podminky.urs.cz/item/CS_URS_2025_01/997013631"/>
    <hyperlink ref="F506" r:id="rId73" display="https://podminky.urs.cz/item/CS_URS_2025_01/998012023"/>
    <hyperlink ref="F510" r:id="rId74" display="https://podminky.urs.cz/item/CS_URS_2025_01/711161222"/>
    <hyperlink ref="F514" r:id="rId75" display="https://podminky.urs.cz/item/CS_URS_2025_01/711161383"/>
    <hyperlink ref="F517" r:id="rId76" display="https://podminky.urs.cz/item/CS_URS_2025_01/998711203"/>
    <hyperlink ref="F520" r:id="rId77" display="https://podminky.urs.cz/item/CS_URS_2025_01/712311101"/>
    <hyperlink ref="F528" r:id="rId78" display="https://podminky.urs.cz/item/CS_URS_2025_01/712331111"/>
    <hyperlink ref="F534" r:id="rId79" display="https://podminky.urs.cz/item/CS_URS_2025_01/712341559"/>
    <hyperlink ref="F545" r:id="rId80" display="https://podminky.urs.cz/item/CS_URS_2025_01/998712203"/>
    <hyperlink ref="F548" r:id="rId81" display="https://podminky.urs.cz/item/CS_URS_2025_01/713141331"/>
    <hyperlink ref="F555" r:id="rId82" display="https://podminky.urs.cz/item/CS_URS_2025_01/998713203"/>
    <hyperlink ref="F570" r:id="rId83" display="https://podminky.urs.cz/item/CS_URS_2025_01/741122642"/>
    <hyperlink ref="F588" r:id="rId84" display="https://podminky.urs.cz/item/CS_URS_2025_01/998741203"/>
    <hyperlink ref="F591" r:id="rId85" display="https://podminky.urs.cz/item/CS_URS_2025_01/762361332"/>
    <hyperlink ref="F595" r:id="rId86" display="https://podminky.urs.cz/item/CS_URS_2025_01/998762203"/>
    <hyperlink ref="F598" r:id="rId87" display="https://podminky.urs.cz/item/CS_URS_2025_01/764002851"/>
    <hyperlink ref="F601" r:id="rId88" display="https://podminky.urs.cz/item/CS_URS_2025_01/764222403"/>
    <hyperlink ref="F604" r:id="rId89" display="https://podminky.urs.cz/item/CS_URS_2025_01/764222433"/>
    <hyperlink ref="F606" r:id="rId90" display="https://podminky.urs.cz/item/CS_URS_2025_01/764521413"/>
    <hyperlink ref="F611" r:id="rId91" display="https://podminky.urs.cz/item/CS_URS_2025_01/998764203"/>
    <hyperlink ref="F614" r:id="rId92" display="https://podminky.urs.cz/item/CS_URS_2025_01/766691811"/>
    <hyperlink ref="F618" r:id="rId93" display="https://podminky.urs.cz/item/CS_URS_2025_01/767893125"/>
    <hyperlink ref="F621" r:id="rId94" display="https://podminky.urs.cz/item/CS_URS_2025_01/998767203"/>
    <hyperlink ref="F624" r:id="rId95" display="https://podminky.urs.cz/item/CS_URS_2025_01/771573810"/>
    <hyperlink ref="F633" r:id="rId96" display="https://podminky.urs.cz/item/CS_URS_2025_01/771473810"/>
    <hyperlink ref="F642" r:id="rId97" display="https://podminky.urs.cz/item/CS_URS_2025_01/771121011"/>
    <hyperlink ref="F661" r:id="rId98" display="https://podminky.urs.cz/item/CS_URS_2025_01/771151012"/>
    <hyperlink ref="F663" r:id="rId99" display="https://podminky.urs.cz/item/CS_URS_2025_01/771574424"/>
    <hyperlink ref="F665" r:id="rId100" display="https://podminky.urs.cz/item/CS_URS_2025_01/771474113"/>
    <hyperlink ref="F679" r:id="rId101" display="https://podminky.urs.cz/item/CS_URS_2025_01/771591115"/>
    <hyperlink ref="F688" r:id="rId102" display="https://podminky.urs.cz/item/CS_URS_2025_01/771161011"/>
    <hyperlink ref="F693" r:id="rId103" display="https://podminky.urs.cz/item/CS_URS_2025_01/998771203"/>
    <hyperlink ref="F696" r:id="rId104" display="https://podminky.urs.cz/item/CS_URS_2025_01/783314203"/>
    <hyperlink ref="F701" r:id="rId105" display="https://podminky.urs.cz/item/CS_URS_2025_01/783933151"/>
    <hyperlink ref="F707" r:id="rId106" display="https://podminky.urs.cz/item/CS_URS_2025_01/783937163"/>
    <hyperlink ref="F710" r:id="rId107" display="https://podminky.urs.cz/item/CS_URS_2025_01/784181121"/>
    <hyperlink ref="F739" r:id="rId108" display="https://podminky.urs.cz/item/CS_URS_2025_01/784181125"/>
    <hyperlink ref="F749" r:id="rId109" display="https://podminky.urs.cz/item/CS_URS_2025_01/784211101"/>
    <hyperlink ref="F751" r:id="rId110" display="https://podminky.urs.cz/item/CS_URS_2025_01/784211105"/>
    <hyperlink ref="F753" r:id="rId111" display="https://podminky.urs.cz/item/CS_URS_2025_01/784211161"/>
    <hyperlink ref="F772" r:id="rId112" display="https://podminky.urs.cz/item/CS_URS_2025_01/05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7" customFormat="1" ht="45" customHeight="1">
      <c r="B3" s="283"/>
      <c r="C3" s="284" t="s">
        <v>1203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1204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1205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1206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1207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1208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1209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1210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1211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1212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1213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76</v>
      </c>
      <c r="F18" s="290" t="s">
        <v>1214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1215</v>
      </c>
      <c r="F19" s="290" t="s">
        <v>1216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1217</v>
      </c>
      <c r="F20" s="290" t="s">
        <v>1218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1219</v>
      </c>
      <c r="F21" s="290" t="s">
        <v>1220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1139</v>
      </c>
      <c r="F22" s="290" t="s">
        <v>1140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1221</v>
      </c>
      <c r="F23" s="290" t="s">
        <v>1222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1223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1224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1225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1226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1227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1228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1229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1230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1231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117</v>
      </c>
      <c r="F36" s="290"/>
      <c r="G36" s="290" t="s">
        <v>1232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1233</v>
      </c>
      <c r="F37" s="290"/>
      <c r="G37" s="290" t="s">
        <v>1234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53</v>
      </c>
      <c r="F38" s="290"/>
      <c r="G38" s="290" t="s">
        <v>1235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54</v>
      </c>
      <c r="F39" s="290"/>
      <c r="G39" s="290" t="s">
        <v>1236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118</v>
      </c>
      <c r="F40" s="290"/>
      <c r="G40" s="290" t="s">
        <v>1237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119</v>
      </c>
      <c r="F41" s="290"/>
      <c r="G41" s="290" t="s">
        <v>1238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1239</v>
      </c>
      <c r="F42" s="290"/>
      <c r="G42" s="290" t="s">
        <v>1240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1241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1242</v>
      </c>
      <c r="F44" s="290"/>
      <c r="G44" s="290" t="s">
        <v>1243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121</v>
      </c>
      <c r="F45" s="290"/>
      <c r="G45" s="290" t="s">
        <v>1244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1245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1246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1247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1248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1249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1250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1251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1252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1253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1254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1255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1256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1257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1258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1259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1260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1261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1262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1263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1264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1265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1266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1267</v>
      </c>
      <c r="D76" s="308"/>
      <c r="E76" s="308"/>
      <c r="F76" s="308" t="s">
        <v>1268</v>
      </c>
      <c r="G76" s="309"/>
      <c r="H76" s="308" t="s">
        <v>54</v>
      </c>
      <c r="I76" s="308" t="s">
        <v>57</v>
      </c>
      <c r="J76" s="308" t="s">
        <v>1269</v>
      </c>
      <c r="K76" s="307"/>
    </row>
    <row r="77" s="1" customFormat="1" ht="17.25" customHeight="1">
      <c r="B77" s="305"/>
      <c r="C77" s="310" t="s">
        <v>1270</v>
      </c>
      <c r="D77" s="310"/>
      <c r="E77" s="310"/>
      <c r="F77" s="311" t="s">
        <v>1271</v>
      </c>
      <c r="G77" s="312"/>
      <c r="H77" s="310"/>
      <c r="I77" s="310"/>
      <c r="J77" s="310" t="s">
        <v>1272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53</v>
      </c>
      <c r="D79" s="315"/>
      <c r="E79" s="315"/>
      <c r="F79" s="316" t="s">
        <v>1273</v>
      </c>
      <c r="G79" s="317"/>
      <c r="H79" s="293" t="s">
        <v>1274</v>
      </c>
      <c r="I79" s="293" t="s">
        <v>1275</v>
      </c>
      <c r="J79" s="293">
        <v>20</v>
      </c>
      <c r="K79" s="307"/>
    </row>
    <row r="80" s="1" customFormat="1" ht="15" customHeight="1">
      <c r="B80" s="305"/>
      <c r="C80" s="293" t="s">
        <v>1276</v>
      </c>
      <c r="D80" s="293"/>
      <c r="E80" s="293"/>
      <c r="F80" s="316" t="s">
        <v>1273</v>
      </c>
      <c r="G80" s="317"/>
      <c r="H80" s="293" t="s">
        <v>1277</v>
      </c>
      <c r="I80" s="293" t="s">
        <v>1275</v>
      </c>
      <c r="J80" s="293">
        <v>120</v>
      </c>
      <c r="K80" s="307"/>
    </row>
    <row r="81" s="1" customFormat="1" ht="15" customHeight="1">
      <c r="B81" s="318"/>
      <c r="C81" s="293" t="s">
        <v>1278</v>
      </c>
      <c r="D81" s="293"/>
      <c r="E81" s="293"/>
      <c r="F81" s="316" t="s">
        <v>1279</v>
      </c>
      <c r="G81" s="317"/>
      <c r="H81" s="293" t="s">
        <v>1280</v>
      </c>
      <c r="I81" s="293" t="s">
        <v>1275</v>
      </c>
      <c r="J81" s="293">
        <v>50</v>
      </c>
      <c r="K81" s="307"/>
    </row>
    <row r="82" s="1" customFormat="1" ht="15" customHeight="1">
      <c r="B82" s="318"/>
      <c r="C82" s="293" t="s">
        <v>1281</v>
      </c>
      <c r="D82" s="293"/>
      <c r="E82" s="293"/>
      <c r="F82" s="316" t="s">
        <v>1273</v>
      </c>
      <c r="G82" s="317"/>
      <c r="H82" s="293" t="s">
        <v>1282</v>
      </c>
      <c r="I82" s="293" t="s">
        <v>1283</v>
      </c>
      <c r="J82" s="293"/>
      <c r="K82" s="307"/>
    </row>
    <row r="83" s="1" customFormat="1" ht="15" customHeight="1">
      <c r="B83" s="318"/>
      <c r="C83" s="319" t="s">
        <v>1284</v>
      </c>
      <c r="D83" s="319"/>
      <c r="E83" s="319"/>
      <c r="F83" s="320" t="s">
        <v>1279</v>
      </c>
      <c r="G83" s="319"/>
      <c r="H83" s="319" t="s">
        <v>1285</v>
      </c>
      <c r="I83" s="319" t="s">
        <v>1275</v>
      </c>
      <c r="J83" s="319">
        <v>15</v>
      </c>
      <c r="K83" s="307"/>
    </row>
    <row r="84" s="1" customFormat="1" ht="15" customHeight="1">
      <c r="B84" s="318"/>
      <c r="C84" s="319" t="s">
        <v>1286</v>
      </c>
      <c r="D84" s="319"/>
      <c r="E84" s="319"/>
      <c r="F84" s="320" t="s">
        <v>1279</v>
      </c>
      <c r="G84" s="319"/>
      <c r="H84" s="319" t="s">
        <v>1287</v>
      </c>
      <c r="I84" s="319" t="s">
        <v>1275</v>
      </c>
      <c r="J84" s="319">
        <v>15</v>
      </c>
      <c r="K84" s="307"/>
    </row>
    <row r="85" s="1" customFormat="1" ht="15" customHeight="1">
      <c r="B85" s="318"/>
      <c r="C85" s="319" t="s">
        <v>1288</v>
      </c>
      <c r="D85" s="319"/>
      <c r="E85" s="319"/>
      <c r="F85" s="320" t="s">
        <v>1279</v>
      </c>
      <c r="G85" s="319"/>
      <c r="H85" s="319" t="s">
        <v>1289</v>
      </c>
      <c r="I85" s="319" t="s">
        <v>1275</v>
      </c>
      <c r="J85" s="319">
        <v>20</v>
      </c>
      <c r="K85" s="307"/>
    </row>
    <row r="86" s="1" customFormat="1" ht="15" customHeight="1">
      <c r="B86" s="318"/>
      <c r="C86" s="319" t="s">
        <v>1290</v>
      </c>
      <c r="D86" s="319"/>
      <c r="E86" s="319"/>
      <c r="F86" s="320" t="s">
        <v>1279</v>
      </c>
      <c r="G86" s="319"/>
      <c r="H86" s="319" t="s">
        <v>1291</v>
      </c>
      <c r="I86" s="319" t="s">
        <v>1275</v>
      </c>
      <c r="J86" s="319">
        <v>20</v>
      </c>
      <c r="K86" s="307"/>
    </row>
    <row r="87" s="1" customFormat="1" ht="15" customHeight="1">
      <c r="B87" s="318"/>
      <c r="C87" s="293" t="s">
        <v>1292</v>
      </c>
      <c r="D87" s="293"/>
      <c r="E87" s="293"/>
      <c r="F87" s="316" t="s">
        <v>1279</v>
      </c>
      <c r="G87" s="317"/>
      <c r="H87" s="293" t="s">
        <v>1293</v>
      </c>
      <c r="I87" s="293" t="s">
        <v>1275</v>
      </c>
      <c r="J87" s="293">
        <v>50</v>
      </c>
      <c r="K87" s="307"/>
    </row>
    <row r="88" s="1" customFormat="1" ht="15" customHeight="1">
      <c r="B88" s="318"/>
      <c r="C88" s="293" t="s">
        <v>1294</v>
      </c>
      <c r="D88" s="293"/>
      <c r="E88" s="293"/>
      <c r="F88" s="316" t="s">
        <v>1279</v>
      </c>
      <c r="G88" s="317"/>
      <c r="H88" s="293" t="s">
        <v>1295</v>
      </c>
      <c r="I88" s="293" t="s">
        <v>1275</v>
      </c>
      <c r="J88" s="293">
        <v>20</v>
      </c>
      <c r="K88" s="307"/>
    </row>
    <row r="89" s="1" customFormat="1" ht="15" customHeight="1">
      <c r="B89" s="318"/>
      <c r="C89" s="293" t="s">
        <v>1296</v>
      </c>
      <c r="D89" s="293"/>
      <c r="E89" s="293"/>
      <c r="F89" s="316" t="s">
        <v>1279</v>
      </c>
      <c r="G89" s="317"/>
      <c r="H89" s="293" t="s">
        <v>1297</v>
      </c>
      <c r="I89" s="293" t="s">
        <v>1275</v>
      </c>
      <c r="J89" s="293">
        <v>20</v>
      </c>
      <c r="K89" s="307"/>
    </row>
    <row r="90" s="1" customFormat="1" ht="15" customHeight="1">
      <c r="B90" s="318"/>
      <c r="C90" s="293" t="s">
        <v>1298</v>
      </c>
      <c r="D90" s="293"/>
      <c r="E90" s="293"/>
      <c r="F90" s="316" t="s">
        <v>1279</v>
      </c>
      <c r="G90" s="317"/>
      <c r="H90" s="293" t="s">
        <v>1299</v>
      </c>
      <c r="I90" s="293" t="s">
        <v>1275</v>
      </c>
      <c r="J90" s="293">
        <v>50</v>
      </c>
      <c r="K90" s="307"/>
    </row>
    <row r="91" s="1" customFormat="1" ht="15" customHeight="1">
      <c r="B91" s="318"/>
      <c r="C91" s="293" t="s">
        <v>1300</v>
      </c>
      <c r="D91" s="293"/>
      <c r="E91" s="293"/>
      <c r="F91" s="316" t="s">
        <v>1279</v>
      </c>
      <c r="G91" s="317"/>
      <c r="H91" s="293" t="s">
        <v>1300</v>
      </c>
      <c r="I91" s="293" t="s">
        <v>1275</v>
      </c>
      <c r="J91" s="293">
        <v>50</v>
      </c>
      <c r="K91" s="307"/>
    </row>
    <row r="92" s="1" customFormat="1" ht="15" customHeight="1">
      <c r="B92" s="318"/>
      <c r="C92" s="293" t="s">
        <v>1301</v>
      </c>
      <c r="D92" s="293"/>
      <c r="E92" s="293"/>
      <c r="F92" s="316" t="s">
        <v>1279</v>
      </c>
      <c r="G92" s="317"/>
      <c r="H92" s="293" t="s">
        <v>1302</v>
      </c>
      <c r="I92" s="293" t="s">
        <v>1275</v>
      </c>
      <c r="J92" s="293">
        <v>255</v>
      </c>
      <c r="K92" s="307"/>
    </row>
    <row r="93" s="1" customFormat="1" ht="15" customHeight="1">
      <c r="B93" s="318"/>
      <c r="C93" s="293" t="s">
        <v>1303</v>
      </c>
      <c r="D93" s="293"/>
      <c r="E93" s="293"/>
      <c r="F93" s="316" t="s">
        <v>1273</v>
      </c>
      <c r="G93" s="317"/>
      <c r="H93" s="293" t="s">
        <v>1304</v>
      </c>
      <c r="I93" s="293" t="s">
        <v>1305</v>
      </c>
      <c r="J93" s="293"/>
      <c r="K93" s="307"/>
    </row>
    <row r="94" s="1" customFormat="1" ht="15" customHeight="1">
      <c r="B94" s="318"/>
      <c r="C94" s="293" t="s">
        <v>1306</v>
      </c>
      <c r="D94" s="293"/>
      <c r="E94" s="293"/>
      <c r="F94" s="316" t="s">
        <v>1273</v>
      </c>
      <c r="G94" s="317"/>
      <c r="H94" s="293" t="s">
        <v>1307</v>
      </c>
      <c r="I94" s="293" t="s">
        <v>1308</v>
      </c>
      <c r="J94" s="293"/>
      <c r="K94" s="307"/>
    </row>
    <row r="95" s="1" customFormat="1" ht="15" customHeight="1">
      <c r="B95" s="318"/>
      <c r="C95" s="293" t="s">
        <v>1309</v>
      </c>
      <c r="D95" s="293"/>
      <c r="E95" s="293"/>
      <c r="F95" s="316" t="s">
        <v>1273</v>
      </c>
      <c r="G95" s="317"/>
      <c r="H95" s="293" t="s">
        <v>1309</v>
      </c>
      <c r="I95" s="293" t="s">
        <v>1308</v>
      </c>
      <c r="J95" s="293"/>
      <c r="K95" s="307"/>
    </row>
    <row r="96" s="1" customFormat="1" ht="15" customHeight="1">
      <c r="B96" s="318"/>
      <c r="C96" s="293" t="s">
        <v>38</v>
      </c>
      <c r="D96" s="293"/>
      <c r="E96" s="293"/>
      <c r="F96" s="316" t="s">
        <v>1273</v>
      </c>
      <c r="G96" s="317"/>
      <c r="H96" s="293" t="s">
        <v>1310</v>
      </c>
      <c r="I96" s="293" t="s">
        <v>1308</v>
      </c>
      <c r="J96" s="293"/>
      <c r="K96" s="307"/>
    </row>
    <row r="97" s="1" customFormat="1" ht="15" customHeight="1">
      <c r="B97" s="318"/>
      <c r="C97" s="293" t="s">
        <v>48</v>
      </c>
      <c r="D97" s="293"/>
      <c r="E97" s="293"/>
      <c r="F97" s="316" t="s">
        <v>1273</v>
      </c>
      <c r="G97" s="317"/>
      <c r="H97" s="293" t="s">
        <v>1311</v>
      </c>
      <c r="I97" s="293" t="s">
        <v>1308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1312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1267</v>
      </c>
      <c r="D103" s="308"/>
      <c r="E103" s="308"/>
      <c r="F103" s="308" t="s">
        <v>1268</v>
      </c>
      <c r="G103" s="309"/>
      <c r="H103" s="308" t="s">
        <v>54</v>
      </c>
      <c r="I103" s="308" t="s">
        <v>57</v>
      </c>
      <c r="J103" s="308" t="s">
        <v>1269</v>
      </c>
      <c r="K103" s="307"/>
    </row>
    <row r="104" s="1" customFormat="1" ht="17.25" customHeight="1">
      <c r="B104" s="305"/>
      <c r="C104" s="310" t="s">
        <v>1270</v>
      </c>
      <c r="D104" s="310"/>
      <c r="E104" s="310"/>
      <c r="F104" s="311" t="s">
        <v>1271</v>
      </c>
      <c r="G104" s="312"/>
      <c r="H104" s="310"/>
      <c r="I104" s="310"/>
      <c r="J104" s="310" t="s">
        <v>1272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53</v>
      </c>
      <c r="D106" s="315"/>
      <c r="E106" s="315"/>
      <c r="F106" s="316" t="s">
        <v>1273</v>
      </c>
      <c r="G106" s="293"/>
      <c r="H106" s="293" t="s">
        <v>1313</v>
      </c>
      <c r="I106" s="293" t="s">
        <v>1275</v>
      </c>
      <c r="J106" s="293">
        <v>20</v>
      </c>
      <c r="K106" s="307"/>
    </row>
    <row r="107" s="1" customFormat="1" ht="15" customHeight="1">
      <c r="B107" s="305"/>
      <c r="C107" s="293" t="s">
        <v>1276</v>
      </c>
      <c r="D107" s="293"/>
      <c r="E107" s="293"/>
      <c r="F107" s="316" t="s">
        <v>1273</v>
      </c>
      <c r="G107" s="293"/>
      <c r="H107" s="293" t="s">
        <v>1313</v>
      </c>
      <c r="I107" s="293" t="s">
        <v>1275</v>
      </c>
      <c r="J107" s="293">
        <v>120</v>
      </c>
      <c r="K107" s="307"/>
    </row>
    <row r="108" s="1" customFormat="1" ht="15" customHeight="1">
      <c r="B108" s="318"/>
      <c r="C108" s="293" t="s">
        <v>1278</v>
      </c>
      <c r="D108" s="293"/>
      <c r="E108" s="293"/>
      <c r="F108" s="316" t="s">
        <v>1279</v>
      </c>
      <c r="G108" s="293"/>
      <c r="H108" s="293" t="s">
        <v>1313</v>
      </c>
      <c r="I108" s="293" t="s">
        <v>1275</v>
      </c>
      <c r="J108" s="293">
        <v>50</v>
      </c>
      <c r="K108" s="307"/>
    </row>
    <row r="109" s="1" customFormat="1" ht="15" customHeight="1">
      <c r="B109" s="318"/>
      <c r="C109" s="293" t="s">
        <v>1281</v>
      </c>
      <c r="D109" s="293"/>
      <c r="E109" s="293"/>
      <c r="F109" s="316" t="s">
        <v>1273</v>
      </c>
      <c r="G109" s="293"/>
      <c r="H109" s="293" t="s">
        <v>1313</v>
      </c>
      <c r="I109" s="293" t="s">
        <v>1283</v>
      </c>
      <c r="J109" s="293"/>
      <c r="K109" s="307"/>
    </row>
    <row r="110" s="1" customFormat="1" ht="15" customHeight="1">
      <c r="B110" s="318"/>
      <c r="C110" s="293" t="s">
        <v>1292</v>
      </c>
      <c r="D110" s="293"/>
      <c r="E110" s="293"/>
      <c r="F110" s="316" t="s">
        <v>1279</v>
      </c>
      <c r="G110" s="293"/>
      <c r="H110" s="293" t="s">
        <v>1313</v>
      </c>
      <c r="I110" s="293" t="s">
        <v>1275</v>
      </c>
      <c r="J110" s="293">
        <v>50</v>
      </c>
      <c r="K110" s="307"/>
    </row>
    <row r="111" s="1" customFormat="1" ht="15" customHeight="1">
      <c r="B111" s="318"/>
      <c r="C111" s="293" t="s">
        <v>1300</v>
      </c>
      <c r="D111" s="293"/>
      <c r="E111" s="293"/>
      <c r="F111" s="316" t="s">
        <v>1279</v>
      </c>
      <c r="G111" s="293"/>
      <c r="H111" s="293" t="s">
        <v>1313</v>
      </c>
      <c r="I111" s="293" t="s">
        <v>1275</v>
      </c>
      <c r="J111" s="293">
        <v>50</v>
      </c>
      <c r="K111" s="307"/>
    </row>
    <row r="112" s="1" customFormat="1" ht="15" customHeight="1">
      <c r="B112" s="318"/>
      <c r="C112" s="293" t="s">
        <v>1298</v>
      </c>
      <c r="D112" s="293"/>
      <c r="E112" s="293"/>
      <c r="F112" s="316" t="s">
        <v>1279</v>
      </c>
      <c r="G112" s="293"/>
      <c r="H112" s="293" t="s">
        <v>1313</v>
      </c>
      <c r="I112" s="293" t="s">
        <v>1275</v>
      </c>
      <c r="J112" s="293">
        <v>50</v>
      </c>
      <c r="K112" s="307"/>
    </row>
    <row r="113" s="1" customFormat="1" ht="15" customHeight="1">
      <c r="B113" s="318"/>
      <c r="C113" s="293" t="s">
        <v>53</v>
      </c>
      <c r="D113" s="293"/>
      <c r="E113" s="293"/>
      <c r="F113" s="316" t="s">
        <v>1273</v>
      </c>
      <c r="G113" s="293"/>
      <c r="H113" s="293" t="s">
        <v>1314</v>
      </c>
      <c r="I113" s="293" t="s">
        <v>1275</v>
      </c>
      <c r="J113" s="293">
        <v>20</v>
      </c>
      <c r="K113" s="307"/>
    </row>
    <row r="114" s="1" customFormat="1" ht="15" customHeight="1">
      <c r="B114" s="318"/>
      <c r="C114" s="293" t="s">
        <v>1315</v>
      </c>
      <c r="D114" s="293"/>
      <c r="E114" s="293"/>
      <c r="F114" s="316" t="s">
        <v>1273</v>
      </c>
      <c r="G114" s="293"/>
      <c r="H114" s="293" t="s">
        <v>1316</v>
      </c>
      <c r="I114" s="293" t="s">
        <v>1275</v>
      </c>
      <c r="J114" s="293">
        <v>120</v>
      </c>
      <c r="K114" s="307"/>
    </row>
    <row r="115" s="1" customFormat="1" ht="15" customHeight="1">
      <c r="B115" s="318"/>
      <c r="C115" s="293" t="s">
        <v>38</v>
      </c>
      <c r="D115" s="293"/>
      <c r="E115" s="293"/>
      <c r="F115" s="316" t="s">
        <v>1273</v>
      </c>
      <c r="G115" s="293"/>
      <c r="H115" s="293" t="s">
        <v>1317</v>
      </c>
      <c r="I115" s="293" t="s">
        <v>1308</v>
      </c>
      <c r="J115" s="293"/>
      <c r="K115" s="307"/>
    </row>
    <row r="116" s="1" customFormat="1" ht="15" customHeight="1">
      <c r="B116" s="318"/>
      <c r="C116" s="293" t="s">
        <v>48</v>
      </c>
      <c r="D116" s="293"/>
      <c r="E116" s="293"/>
      <c r="F116" s="316" t="s">
        <v>1273</v>
      </c>
      <c r="G116" s="293"/>
      <c r="H116" s="293" t="s">
        <v>1318</v>
      </c>
      <c r="I116" s="293" t="s">
        <v>1308</v>
      </c>
      <c r="J116" s="293"/>
      <c r="K116" s="307"/>
    </row>
    <row r="117" s="1" customFormat="1" ht="15" customHeight="1">
      <c r="B117" s="318"/>
      <c r="C117" s="293" t="s">
        <v>57</v>
      </c>
      <c r="D117" s="293"/>
      <c r="E117" s="293"/>
      <c r="F117" s="316" t="s">
        <v>1273</v>
      </c>
      <c r="G117" s="293"/>
      <c r="H117" s="293" t="s">
        <v>1319</v>
      </c>
      <c r="I117" s="293" t="s">
        <v>1320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1321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1267</v>
      </c>
      <c r="D123" s="308"/>
      <c r="E123" s="308"/>
      <c r="F123" s="308" t="s">
        <v>1268</v>
      </c>
      <c r="G123" s="309"/>
      <c r="H123" s="308" t="s">
        <v>54</v>
      </c>
      <c r="I123" s="308" t="s">
        <v>57</v>
      </c>
      <c r="J123" s="308" t="s">
        <v>1269</v>
      </c>
      <c r="K123" s="337"/>
    </row>
    <row r="124" s="1" customFormat="1" ht="17.25" customHeight="1">
      <c r="B124" s="336"/>
      <c r="C124" s="310" t="s">
        <v>1270</v>
      </c>
      <c r="D124" s="310"/>
      <c r="E124" s="310"/>
      <c r="F124" s="311" t="s">
        <v>1271</v>
      </c>
      <c r="G124" s="312"/>
      <c r="H124" s="310"/>
      <c r="I124" s="310"/>
      <c r="J124" s="310" t="s">
        <v>1272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1276</v>
      </c>
      <c r="D126" s="315"/>
      <c r="E126" s="315"/>
      <c r="F126" s="316" t="s">
        <v>1273</v>
      </c>
      <c r="G126" s="293"/>
      <c r="H126" s="293" t="s">
        <v>1313</v>
      </c>
      <c r="I126" s="293" t="s">
        <v>1275</v>
      </c>
      <c r="J126" s="293">
        <v>120</v>
      </c>
      <c r="K126" s="341"/>
    </row>
    <row r="127" s="1" customFormat="1" ht="15" customHeight="1">
      <c r="B127" s="338"/>
      <c r="C127" s="293" t="s">
        <v>1322</v>
      </c>
      <c r="D127" s="293"/>
      <c r="E127" s="293"/>
      <c r="F127" s="316" t="s">
        <v>1273</v>
      </c>
      <c r="G127" s="293"/>
      <c r="H127" s="293" t="s">
        <v>1323</v>
      </c>
      <c r="I127" s="293" t="s">
        <v>1275</v>
      </c>
      <c r="J127" s="293" t="s">
        <v>1324</v>
      </c>
      <c r="K127" s="341"/>
    </row>
    <row r="128" s="1" customFormat="1" ht="15" customHeight="1">
      <c r="B128" s="338"/>
      <c r="C128" s="293" t="s">
        <v>1221</v>
      </c>
      <c r="D128" s="293"/>
      <c r="E128" s="293"/>
      <c r="F128" s="316" t="s">
        <v>1273</v>
      </c>
      <c r="G128" s="293"/>
      <c r="H128" s="293" t="s">
        <v>1325</v>
      </c>
      <c r="I128" s="293" t="s">
        <v>1275</v>
      </c>
      <c r="J128" s="293" t="s">
        <v>1324</v>
      </c>
      <c r="K128" s="341"/>
    </row>
    <row r="129" s="1" customFormat="1" ht="15" customHeight="1">
      <c r="B129" s="338"/>
      <c r="C129" s="293" t="s">
        <v>1284</v>
      </c>
      <c r="D129" s="293"/>
      <c r="E129" s="293"/>
      <c r="F129" s="316" t="s">
        <v>1279</v>
      </c>
      <c r="G129" s="293"/>
      <c r="H129" s="293" t="s">
        <v>1285</v>
      </c>
      <c r="I129" s="293" t="s">
        <v>1275</v>
      </c>
      <c r="J129" s="293">
        <v>15</v>
      </c>
      <c r="K129" s="341"/>
    </row>
    <row r="130" s="1" customFormat="1" ht="15" customHeight="1">
      <c r="B130" s="338"/>
      <c r="C130" s="319" t="s">
        <v>1286</v>
      </c>
      <c r="D130" s="319"/>
      <c r="E130" s="319"/>
      <c r="F130" s="320" t="s">
        <v>1279</v>
      </c>
      <c r="G130" s="319"/>
      <c r="H130" s="319" t="s">
        <v>1287</v>
      </c>
      <c r="I130" s="319" t="s">
        <v>1275</v>
      </c>
      <c r="J130" s="319">
        <v>15</v>
      </c>
      <c r="K130" s="341"/>
    </row>
    <row r="131" s="1" customFormat="1" ht="15" customHeight="1">
      <c r="B131" s="338"/>
      <c r="C131" s="319" t="s">
        <v>1288</v>
      </c>
      <c r="D131" s="319"/>
      <c r="E131" s="319"/>
      <c r="F131" s="320" t="s">
        <v>1279</v>
      </c>
      <c r="G131" s="319"/>
      <c r="H131" s="319" t="s">
        <v>1289</v>
      </c>
      <c r="I131" s="319" t="s">
        <v>1275</v>
      </c>
      <c r="J131" s="319">
        <v>20</v>
      </c>
      <c r="K131" s="341"/>
    </row>
    <row r="132" s="1" customFormat="1" ht="15" customHeight="1">
      <c r="B132" s="338"/>
      <c r="C132" s="319" t="s">
        <v>1290</v>
      </c>
      <c r="D132" s="319"/>
      <c r="E132" s="319"/>
      <c r="F132" s="320" t="s">
        <v>1279</v>
      </c>
      <c r="G132" s="319"/>
      <c r="H132" s="319" t="s">
        <v>1291</v>
      </c>
      <c r="I132" s="319" t="s">
        <v>1275</v>
      </c>
      <c r="J132" s="319">
        <v>20</v>
      </c>
      <c r="K132" s="341"/>
    </row>
    <row r="133" s="1" customFormat="1" ht="15" customHeight="1">
      <c r="B133" s="338"/>
      <c r="C133" s="293" t="s">
        <v>1278</v>
      </c>
      <c r="D133" s="293"/>
      <c r="E133" s="293"/>
      <c r="F133" s="316" t="s">
        <v>1279</v>
      </c>
      <c r="G133" s="293"/>
      <c r="H133" s="293" t="s">
        <v>1313</v>
      </c>
      <c r="I133" s="293" t="s">
        <v>1275</v>
      </c>
      <c r="J133" s="293">
        <v>50</v>
      </c>
      <c r="K133" s="341"/>
    </row>
    <row r="134" s="1" customFormat="1" ht="15" customHeight="1">
      <c r="B134" s="338"/>
      <c r="C134" s="293" t="s">
        <v>1292</v>
      </c>
      <c r="D134" s="293"/>
      <c r="E134" s="293"/>
      <c r="F134" s="316" t="s">
        <v>1279</v>
      </c>
      <c r="G134" s="293"/>
      <c r="H134" s="293" t="s">
        <v>1313</v>
      </c>
      <c r="I134" s="293" t="s">
        <v>1275</v>
      </c>
      <c r="J134" s="293">
        <v>50</v>
      </c>
      <c r="K134" s="341"/>
    </row>
    <row r="135" s="1" customFormat="1" ht="15" customHeight="1">
      <c r="B135" s="338"/>
      <c r="C135" s="293" t="s">
        <v>1298</v>
      </c>
      <c r="D135" s="293"/>
      <c r="E135" s="293"/>
      <c r="F135" s="316" t="s">
        <v>1279</v>
      </c>
      <c r="G135" s="293"/>
      <c r="H135" s="293" t="s">
        <v>1313</v>
      </c>
      <c r="I135" s="293" t="s">
        <v>1275</v>
      </c>
      <c r="J135" s="293">
        <v>50</v>
      </c>
      <c r="K135" s="341"/>
    </row>
    <row r="136" s="1" customFormat="1" ht="15" customHeight="1">
      <c r="B136" s="338"/>
      <c r="C136" s="293" t="s">
        <v>1300</v>
      </c>
      <c r="D136" s="293"/>
      <c r="E136" s="293"/>
      <c r="F136" s="316" t="s">
        <v>1279</v>
      </c>
      <c r="G136" s="293"/>
      <c r="H136" s="293" t="s">
        <v>1313</v>
      </c>
      <c r="I136" s="293" t="s">
        <v>1275</v>
      </c>
      <c r="J136" s="293">
        <v>50</v>
      </c>
      <c r="K136" s="341"/>
    </row>
    <row r="137" s="1" customFormat="1" ht="15" customHeight="1">
      <c r="B137" s="338"/>
      <c r="C137" s="293" t="s">
        <v>1301</v>
      </c>
      <c r="D137" s="293"/>
      <c r="E137" s="293"/>
      <c r="F137" s="316" t="s">
        <v>1279</v>
      </c>
      <c r="G137" s="293"/>
      <c r="H137" s="293" t="s">
        <v>1326</v>
      </c>
      <c r="I137" s="293" t="s">
        <v>1275</v>
      </c>
      <c r="J137" s="293">
        <v>255</v>
      </c>
      <c r="K137" s="341"/>
    </row>
    <row r="138" s="1" customFormat="1" ht="15" customHeight="1">
      <c r="B138" s="338"/>
      <c r="C138" s="293" t="s">
        <v>1303</v>
      </c>
      <c r="D138" s="293"/>
      <c r="E138" s="293"/>
      <c r="F138" s="316" t="s">
        <v>1273</v>
      </c>
      <c r="G138" s="293"/>
      <c r="H138" s="293" t="s">
        <v>1327</v>
      </c>
      <c r="I138" s="293" t="s">
        <v>1305</v>
      </c>
      <c r="J138" s="293"/>
      <c r="K138" s="341"/>
    </row>
    <row r="139" s="1" customFormat="1" ht="15" customHeight="1">
      <c r="B139" s="338"/>
      <c r="C139" s="293" t="s">
        <v>1306</v>
      </c>
      <c r="D139" s="293"/>
      <c r="E139" s="293"/>
      <c r="F139" s="316" t="s">
        <v>1273</v>
      </c>
      <c r="G139" s="293"/>
      <c r="H139" s="293" t="s">
        <v>1328</v>
      </c>
      <c r="I139" s="293" t="s">
        <v>1308</v>
      </c>
      <c r="J139" s="293"/>
      <c r="K139" s="341"/>
    </row>
    <row r="140" s="1" customFormat="1" ht="15" customHeight="1">
      <c r="B140" s="338"/>
      <c r="C140" s="293" t="s">
        <v>1309</v>
      </c>
      <c r="D140" s="293"/>
      <c r="E140" s="293"/>
      <c r="F140" s="316" t="s">
        <v>1273</v>
      </c>
      <c r="G140" s="293"/>
      <c r="H140" s="293" t="s">
        <v>1309</v>
      </c>
      <c r="I140" s="293" t="s">
        <v>1308</v>
      </c>
      <c r="J140" s="293"/>
      <c r="K140" s="341"/>
    </row>
    <row r="141" s="1" customFormat="1" ht="15" customHeight="1">
      <c r="B141" s="338"/>
      <c r="C141" s="293" t="s">
        <v>38</v>
      </c>
      <c r="D141" s="293"/>
      <c r="E141" s="293"/>
      <c r="F141" s="316" t="s">
        <v>1273</v>
      </c>
      <c r="G141" s="293"/>
      <c r="H141" s="293" t="s">
        <v>1329</v>
      </c>
      <c r="I141" s="293" t="s">
        <v>1308</v>
      </c>
      <c r="J141" s="293"/>
      <c r="K141" s="341"/>
    </row>
    <row r="142" s="1" customFormat="1" ht="15" customHeight="1">
      <c r="B142" s="338"/>
      <c r="C142" s="293" t="s">
        <v>1330</v>
      </c>
      <c r="D142" s="293"/>
      <c r="E142" s="293"/>
      <c r="F142" s="316" t="s">
        <v>1273</v>
      </c>
      <c r="G142" s="293"/>
      <c r="H142" s="293" t="s">
        <v>1331</v>
      </c>
      <c r="I142" s="293" t="s">
        <v>1308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1332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1267</v>
      </c>
      <c r="D148" s="308"/>
      <c r="E148" s="308"/>
      <c r="F148" s="308" t="s">
        <v>1268</v>
      </c>
      <c r="G148" s="309"/>
      <c r="H148" s="308" t="s">
        <v>54</v>
      </c>
      <c r="I148" s="308" t="s">
        <v>57</v>
      </c>
      <c r="J148" s="308" t="s">
        <v>1269</v>
      </c>
      <c r="K148" s="307"/>
    </row>
    <row r="149" s="1" customFormat="1" ht="17.25" customHeight="1">
      <c r="B149" s="305"/>
      <c r="C149" s="310" t="s">
        <v>1270</v>
      </c>
      <c r="D149" s="310"/>
      <c r="E149" s="310"/>
      <c r="F149" s="311" t="s">
        <v>1271</v>
      </c>
      <c r="G149" s="312"/>
      <c r="H149" s="310"/>
      <c r="I149" s="310"/>
      <c r="J149" s="310" t="s">
        <v>1272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1276</v>
      </c>
      <c r="D151" s="293"/>
      <c r="E151" s="293"/>
      <c r="F151" s="346" t="s">
        <v>1273</v>
      </c>
      <c r="G151" s="293"/>
      <c r="H151" s="345" t="s">
        <v>1313</v>
      </c>
      <c r="I151" s="345" t="s">
        <v>1275</v>
      </c>
      <c r="J151" s="345">
        <v>120</v>
      </c>
      <c r="K151" s="341"/>
    </row>
    <row r="152" s="1" customFormat="1" ht="15" customHeight="1">
      <c r="B152" s="318"/>
      <c r="C152" s="345" t="s">
        <v>1322</v>
      </c>
      <c r="D152" s="293"/>
      <c r="E152" s="293"/>
      <c r="F152" s="346" t="s">
        <v>1273</v>
      </c>
      <c r="G152" s="293"/>
      <c r="H152" s="345" t="s">
        <v>1333</v>
      </c>
      <c r="I152" s="345" t="s">
        <v>1275</v>
      </c>
      <c r="J152" s="345" t="s">
        <v>1324</v>
      </c>
      <c r="K152" s="341"/>
    </row>
    <row r="153" s="1" customFormat="1" ht="15" customHeight="1">
      <c r="B153" s="318"/>
      <c r="C153" s="345" t="s">
        <v>1221</v>
      </c>
      <c r="D153" s="293"/>
      <c r="E153" s="293"/>
      <c r="F153" s="346" t="s">
        <v>1273</v>
      </c>
      <c r="G153" s="293"/>
      <c r="H153" s="345" t="s">
        <v>1334</v>
      </c>
      <c r="I153" s="345" t="s">
        <v>1275</v>
      </c>
      <c r="J153" s="345" t="s">
        <v>1324</v>
      </c>
      <c r="K153" s="341"/>
    </row>
    <row r="154" s="1" customFormat="1" ht="15" customHeight="1">
      <c r="B154" s="318"/>
      <c r="C154" s="345" t="s">
        <v>1278</v>
      </c>
      <c r="D154" s="293"/>
      <c r="E154" s="293"/>
      <c r="F154" s="346" t="s">
        <v>1279</v>
      </c>
      <c r="G154" s="293"/>
      <c r="H154" s="345" t="s">
        <v>1313</v>
      </c>
      <c r="I154" s="345" t="s">
        <v>1275</v>
      </c>
      <c r="J154" s="345">
        <v>50</v>
      </c>
      <c r="K154" s="341"/>
    </row>
    <row r="155" s="1" customFormat="1" ht="15" customHeight="1">
      <c r="B155" s="318"/>
      <c r="C155" s="345" t="s">
        <v>1281</v>
      </c>
      <c r="D155" s="293"/>
      <c r="E155" s="293"/>
      <c r="F155" s="346" t="s">
        <v>1273</v>
      </c>
      <c r="G155" s="293"/>
      <c r="H155" s="345" t="s">
        <v>1313</v>
      </c>
      <c r="I155" s="345" t="s">
        <v>1283</v>
      </c>
      <c r="J155" s="345"/>
      <c r="K155" s="341"/>
    </row>
    <row r="156" s="1" customFormat="1" ht="15" customHeight="1">
      <c r="B156" s="318"/>
      <c r="C156" s="345" t="s">
        <v>1292</v>
      </c>
      <c r="D156" s="293"/>
      <c r="E156" s="293"/>
      <c r="F156" s="346" t="s">
        <v>1279</v>
      </c>
      <c r="G156" s="293"/>
      <c r="H156" s="345" t="s">
        <v>1313</v>
      </c>
      <c r="I156" s="345" t="s">
        <v>1275</v>
      </c>
      <c r="J156" s="345">
        <v>50</v>
      </c>
      <c r="K156" s="341"/>
    </row>
    <row r="157" s="1" customFormat="1" ht="15" customHeight="1">
      <c r="B157" s="318"/>
      <c r="C157" s="345" t="s">
        <v>1300</v>
      </c>
      <c r="D157" s="293"/>
      <c r="E157" s="293"/>
      <c r="F157" s="346" t="s">
        <v>1279</v>
      </c>
      <c r="G157" s="293"/>
      <c r="H157" s="345" t="s">
        <v>1313</v>
      </c>
      <c r="I157" s="345" t="s">
        <v>1275</v>
      </c>
      <c r="J157" s="345">
        <v>50</v>
      </c>
      <c r="K157" s="341"/>
    </row>
    <row r="158" s="1" customFormat="1" ht="15" customHeight="1">
      <c r="B158" s="318"/>
      <c r="C158" s="345" t="s">
        <v>1298</v>
      </c>
      <c r="D158" s="293"/>
      <c r="E158" s="293"/>
      <c r="F158" s="346" t="s">
        <v>1279</v>
      </c>
      <c r="G158" s="293"/>
      <c r="H158" s="345" t="s">
        <v>1313</v>
      </c>
      <c r="I158" s="345" t="s">
        <v>1275</v>
      </c>
      <c r="J158" s="345">
        <v>50</v>
      </c>
      <c r="K158" s="341"/>
    </row>
    <row r="159" s="1" customFormat="1" ht="15" customHeight="1">
      <c r="B159" s="318"/>
      <c r="C159" s="345" t="s">
        <v>82</v>
      </c>
      <c r="D159" s="293"/>
      <c r="E159" s="293"/>
      <c r="F159" s="346" t="s">
        <v>1273</v>
      </c>
      <c r="G159" s="293"/>
      <c r="H159" s="345" t="s">
        <v>1335</v>
      </c>
      <c r="I159" s="345" t="s">
        <v>1275</v>
      </c>
      <c r="J159" s="345" t="s">
        <v>1336</v>
      </c>
      <c r="K159" s="341"/>
    </row>
    <row r="160" s="1" customFormat="1" ht="15" customHeight="1">
      <c r="B160" s="318"/>
      <c r="C160" s="345" t="s">
        <v>1337</v>
      </c>
      <c r="D160" s="293"/>
      <c r="E160" s="293"/>
      <c r="F160" s="346" t="s">
        <v>1273</v>
      </c>
      <c r="G160" s="293"/>
      <c r="H160" s="345" t="s">
        <v>1338</v>
      </c>
      <c r="I160" s="345" t="s">
        <v>1308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1339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1267</v>
      </c>
      <c r="D166" s="308"/>
      <c r="E166" s="308"/>
      <c r="F166" s="308" t="s">
        <v>1268</v>
      </c>
      <c r="G166" s="350"/>
      <c r="H166" s="351" t="s">
        <v>54</v>
      </c>
      <c r="I166" s="351" t="s">
        <v>57</v>
      </c>
      <c r="J166" s="308" t="s">
        <v>1269</v>
      </c>
      <c r="K166" s="285"/>
    </row>
    <row r="167" s="1" customFormat="1" ht="17.25" customHeight="1">
      <c r="B167" s="286"/>
      <c r="C167" s="310" t="s">
        <v>1270</v>
      </c>
      <c r="D167" s="310"/>
      <c r="E167" s="310"/>
      <c r="F167" s="311" t="s">
        <v>1271</v>
      </c>
      <c r="G167" s="352"/>
      <c r="H167" s="353"/>
      <c r="I167" s="353"/>
      <c r="J167" s="310" t="s">
        <v>1272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1276</v>
      </c>
      <c r="D169" s="293"/>
      <c r="E169" s="293"/>
      <c r="F169" s="316" t="s">
        <v>1273</v>
      </c>
      <c r="G169" s="293"/>
      <c r="H169" s="293" t="s">
        <v>1313</v>
      </c>
      <c r="I169" s="293" t="s">
        <v>1275</v>
      </c>
      <c r="J169" s="293">
        <v>120</v>
      </c>
      <c r="K169" s="341"/>
    </row>
    <row r="170" s="1" customFormat="1" ht="15" customHeight="1">
      <c r="B170" s="318"/>
      <c r="C170" s="293" t="s">
        <v>1322</v>
      </c>
      <c r="D170" s="293"/>
      <c r="E170" s="293"/>
      <c r="F170" s="316" t="s">
        <v>1273</v>
      </c>
      <c r="G170" s="293"/>
      <c r="H170" s="293" t="s">
        <v>1323</v>
      </c>
      <c r="I170" s="293" t="s">
        <v>1275</v>
      </c>
      <c r="J170" s="293" t="s">
        <v>1324</v>
      </c>
      <c r="K170" s="341"/>
    </row>
    <row r="171" s="1" customFormat="1" ht="15" customHeight="1">
      <c r="B171" s="318"/>
      <c r="C171" s="293" t="s">
        <v>1221</v>
      </c>
      <c r="D171" s="293"/>
      <c r="E171" s="293"/>
      <c r="F171" s="316" t="s">
        <v>1273</v>
      </c>
      <c r="G171" s="293"/>
      <c r="H171" s="293" t="s">
        <v>1340</v>
      </c>
      <c r="I171" s="293" t="s">
        <v>1275</v>
      </c>
      <c r="J171" s="293" t="s">
        <v>1324</v>
      </c>
      <c r="K171" s="341"/>
    </row>
    <row r="172" s="1" customFormat="1" ht="15" customHeight="1">
      <c r="B172" s="318"/>
      <c r="C172" s="293" t="s">
        <v>1278</v>
      </c>
      <c r="D172" s="293"/>
      <c r="E172" s="293"/>
      <c r="F172" s="316" t="s">
        <v>1279</v>
      </c>
      <c r="G172" s="293"/>
      <c r="H172" s="293" t="s">
        <v>1340</v>
      </c>
      <c r="I172" s="293" t="s">
        <v>1275</v>
      </c>
      <c r="J172" s="293">
        <v>50</v>
      </c>
      <c r="K172" s="341"/>
    </row>
    <row r="173" s="1" customFormat="1" ht="15" customHeight="1">
      <c r="B173" s="318"/>
      <c r="C173" s="293" t="s">
        <v>1281</v>
      </c>
      <c r="D173" s="293"/>
      <c r="E173" s="293"/>
      <c r="F173" s="316" t="s">
        <v>1273</v>
      </c>
      <c r="G173" s="293"/>
      <c r="H173" s="293" t="s">
        <v>1340</v>
      </c>
      <c r="I173" s="293" t="s">
        <v>1283</v>
      </c>
      <c r="J173" s="293"/>
      <c r="K173" s="341"/>
    </row>
    <row r="174" s="1" customFormat="1" ht="15" customHeight="1">
      <c r="B174" s="318"/>
      <c r="C174" s="293" t="s">
        <v>1292</v>
      </c>
      <c r="D174" s="293"/>
      <c r="E174" s="293"/>
      <c r="F174" s="316" t="s">
        <v>1279</v>
      </c>
      <c r="G174" s="293"/>
      <c r="H174" s="293" t="s">
        <v>1340</v>
      </c>
      <c r="I174" s="293" t="s">
        <v>1275</v>
      </c>
      <c r="J174" s="293">
        <v>50</v>
      </c>
      <c r="K174" s="341"/>
    </row>
    <row r="175" s="1" customFormat="1" ht="15" customHeight="1">
      <c r="B175" s="318"/>
      <c r="C175" s="293" t="s">
        <v>1300</v>
      </c>
      <c r="D175" s="293"/>
      <c r="E175" s="293"/>
      <c r="F175" s="316" t="s">
        <v>1279</v>
      </c>
      <c r="G175" s="293"/>
      <c r="H175" s="293" t="s">
        <v>1340</v>
      </c>
      <c r="I175" s="293" t="s">
        <v>1275</v>
      </c>
      <c r="J175" s="293">
        <v>50</v>
      </c>
      <c r="K175" s="341"/>
    </row>
    <row r="176" s="1" customFormat="1" ht="15" customHeight="1">
      <c r="B176" s="318"/>
      <c r="C176" s="293" t="s">
        <v>1298</v>
      </c>
      <c r="D176" s="293"/>
      <c r="E176" s="293"/>
      <c r="F176" s="316" t="s">
        <v>1279</v>
      </c>
      <c r="G176" s="293"/>
      <c r="H176" s="293" t="s">
        <v>1340</v>
      </c>
      <c r="I176" s="293" t="s">
        <v>1275</v>
      </c>
      <c r="J176" s="293">
        <v>50</v>
      </c>
      <c r="K176" s="341"/>
    </row>
    <row r="177" s="1" customFormat="1" ht="15" customHeight="1">
      <c r="B177" s="318"/>
      <c r="C177" s="293" t="s">
        <v>117</v>
      </c>
      <c r="D177" s="293"/>
      <c r="E177" s="293"/>
      <c r="F177" s="316" t="s">
        <v>1273</v>
      </c>
      <c r="G177" s="293"/>
      <c r="H177" s="293" t="s">
        <v>1341</v>
      </c>
      <c r="I177" s="293" t="s">
        <v>1342</v>
      </c>
      <c r="J177" s="293"/>
      <c r="K177" s="341"/>
    </row>
    <row r="178" s="1" customFormat="1" ht="15" customHeight="1">
      <c r="B178" s="318"/>
      <c r="C178" s="293" t="s">
        <v>57</v>
      </c>
      <c r="D178" s="293"/>
      <c r="E178" s="293"/>
      <c r="F178" s="316" t="s">
        <v>1273</v>
      </c>
      <c r="G178" s="293"/>
      <c r="H178" s="293" t="s">
        <v>1343</v>
      </c>
      <c r="I178" s="293" t="s">
        <v>1344</v>
      </c>
      <c r="J178" s="293">
        <v>1</v>
      </c>
      <c r="K178" s="341"/>
    </row>
    <row r="179" s="1" customFormat="1" ht="15" customHeight="1">
      <c r="B179" s="318"/>
      <c r="C179" s="293" t="s">
        <v>53</v>
      </c>
      <c r="D179" s="293"/>
      <c r="E179" s="293"/>
      <c r="F179" s="316" t="s">
        <v>1273</v>
      </c>
      <c r="G179" s="293"/>
      <c r="H179" s="293" t="s">
        <v>1345</v>
      </c>
      <c r="I179" s="293" t="s">
        <v>1275</v>
      </c>
      <c r="J179" s="293">
        <v>20</v>
      </c>
      <c r="K179" s="341"/>
    </row>
    <row r="180" s="1" customFormat="1" ht="15" customHeight="1">
      <c r="B180" s="318"/>
      <c r="C180" s="293" t="s">
        <v>54</v>
      </c>
      <c r="D180" s="293"/>
      <c r="E180" s="293"/>
      <c r="F180" s="316" t="s">
        <v>1273</v>
      </c>
      <c r="G180" s="293"/>
      <c r="H180" s="293" t="s">
        <v>1346</v>
      </c>
      <c r="I180" s="293" t="s">
        <v>1275</v>
      </c>
      <c r="J180" s="293">
        <v>255</v>
      </c>
      <c r="K180" s="341"/>
    </row>
    <row r="181" s="1" customFormat="1" ht="15" customHeight="1">
      <c r="B181" s="318"/>
      <c r="C181" s="293" t="s">
        <v>118</v>
      </c>
      <c r="D181" s="293"/>
      <c r="E181" s="293"/>
      <c r="F181" s="316" t="s">
        <v>1273</v>
      </c>
      <c r="G181" s="293"/>
      <c r="H181" s="293" t="s">
        <v>1237</v>
      </c>
      <c r="I181" s="293" t="s">
        <v>1275</v>
      </c>
      <c r="J181" s="293">
        <v>10</v>
      </c>
      <c r="K181" s="341"/>
    </row>
    <row r="182" s="1" customFormat="1" ht="15" customHeight="1">
      <c r="B182" s="318"/>
      <c r="C182" s="293" t="s">
        <v>119</v>
      </c>
      <c r="D182" s="293"/>
      <c r="E182" s="293"/>
      <c r="F182" s="316" t="s">
        <v>1273</v>
      </c>
      <c r="G182" s="293"/>
      <c r="H182" s="293" t="s">
        <v>1347</v>
      </c>
      <c r="I182" s="293" t="s">
        <v>1308</v>
      </c>
      <c r="J182" s="293"/>
      <c r="K182" s="341"/>
    </row>
    <row r="183" s="1" customFormat="1" ht="15" customHeight="1">
      <c r="B183" s="318"/>
      <c r="C183" s="293" t="s">
        <v>1348</v>
      </c>
      <c r="D183" s="293"/>
      <c r="E183" s="293"/>
      <c r="F183" s="316" t="s">
        <v>1273</v>
      </c>
      <c r="G183" s="293"/>
      <c r="H183" s="293" t="s">
        <v>1349</v>
      </c>
      <c r="I183" s="293" t="s">
        <v>1308</v>
      </c>
      <c r="J183" s="293"/>
      <c r="K183" s="341"/>
    </row>
    <row r="184" s="1" customFormat="1" ht="15" customHeight="1">
      <c r="B184" s="318"/>
      <c r="C184" s="293" t="s">
        <v>1337</v>
      </c>
      <c r="D184" s="293"/>
      <c r="E184" s="293"/>
      <c r="F184" s="316" t="s">
        <v>1273</v>
      </c>
      <c r="G184" s="293"/>
      <c r="H184" s="293" t="s">
        <v>1350</v>
      </c>
      <c r="I184" s="293" t="s">
        <v>1308</v>
      </c>
      <c r="J184" s="293"/>
      <c r="K184" s="341"/>
    </row>
    <row r="185" s="1" customFormat="1" ht="15" customHeight="1">
      <c r="B185" s="318"/>
      <c r="C185" s="293" t="s">
        <v>121</v>
      </c>
      <c r="D185" s="293"/>
      <c r="E185" s="293"/>
      <c r="F185" s="316" t="s">
        <v>1279</v>
      </c>
      <c r="G185" s="293"/>
      <c r="H185" s="293" t="s">
        <v>1351</v>
      </c>
      <c r="I185" s="293" t="s">
        <v>1275</v>
      </c>
      <c r="J185" s="293">
        <v>50</v>
      </c>
      <c r="K185" s="341"/>
    </row>
    <row r="186" s="1" customFormat="1" ht="15" customHeight="1">
      <c r="B186" s="318"/>
      <c r="C186" s="293" t="s">
        <v>1352</v>
      </c>
      <c r="D186" s="293"/>
      <c r="E186" s="293"/>
      <c r="F186" s="316" t="s">
        <v>1279</v>
      </c>
      <c r="G186" s="293"/>
      <c r="H186" s="293" t="s">
        <v>1353</v>
      </c>
      <c r="I186" s="293" t="s">
        <v>1354</v>
      </c>
      <c r="J186" s="293"/>
      <c r="K186" s="341"/>
    </row>
    <row r="187" s="1" customFormat="1" ht="15" customHeight="1">
      <c r="B187" s="318"/>
      <c r="C187" s="293" t="s">
        <v>1355</v>
      </c>
      <c r="D187" s="293"/>
      <c r="E187" s="293"/>
      <c r="F187" s="316" t="s">
        <v>1279</v>
      </c>
      <c r="G187" s="293"/>
      <c r="H187" s="293" t="s">
        <v>1356</v>
      </c>
      <c r="I187" s="293" t="s">
        <v>1354</v>
      </c>
      <c r="J187" s="293"/>
      <c r="K187" s="341"/>
    </row>
    <row r="188" s="1" customFormat="1" ht="15" customHeight="1">
      <c r="B188" s="318"/>
      <c r="C188" s="293" t="s">
        <v>1357</v>
      </c>
      <c r="D188" s="293"/>
      <c r="E188" s="293"/>
      <c r="F188" s="316" t="s">
        <v>1279</v>
      </c>
      <c r="G188" s="293"/>
      <c r="H188" s="293" t="s">
        <v>1358</v>
      </c>
      <c r="I188" s="293" t="s">
        <v>1354</v>
      </c>
      <c r="J188" s="293"/>
      <c r="K188" s="341"/>
    </row>
    <row r="189" s="1" customFormat="1" ht="15" customHeight="1">
      <c r="B189" s="318"/>
      <c r="C189" s="354" t="s">
        <v>1359</v>
      </c>
      <c r="D189" s="293"/>
      <c r="E189" s="293"/>
      <c r="F189" s="316" t="s">
        <v>1279</v>
      </c>
      <c r="G189" s="293"/>
      <c r="H189" s="293" t="s">
        <v>1360</v>
      </c>
      <c r="I189" s="293" t="s">
        <v>1361</v>
      </c>
      <c r="J189" s="355" t="s">
        <v>1362</v>
      </c>
      <c r="K189" s="341"/>
    </row>
    <row r="190" s="18" customFormat="1" ht="15" customHeight="1">
      <c r="B190" s="356"/>
      <c r="C190" s="357" t="s">
        <v>1363</v>
      </c>
      <c r="D190" s="358"/>
      <c r="E190" s="358"/>
      <c r="F190" s="359" t="s">
        <v>1279</v>
      </c>
      <c r="G190" s="358"/>
      <c r="H190" s="358" t="s">
        <v>1364</v>
      </c>
      <c r="I190" s="358" t="s">
        <v>1361</v>
      </c>
      <c r="J190" s="360" t="s">
        <v>1362</v>
      </c>
      <c r="K190" s="361"/>
    </row>
    <row r="191" s="1" customFormat="1" ht="15" customHeight="1">
      <c r="B191" s="318"/>
      <c r="C191" s="354" t="s">
        <v>42</v>
      </c>
      <c r="D191" s="293"/>
      <c r="E191" s="293"/>
      <c r="F191" s="316" t="s">
        <v>1273</v>
      </c>
      <c r="G191" s="293"/>
      <c r="H191" s="290" t="s">
        <v>1365</v>
      </c>
      <c r="I191" s="293" t="s">
        <v>1366</v>
      </c>
      <c r="J191" s="293"/>
      <c r="K191" s="341"/>
    </row>
    <row r="192" s="1" customFormat="1" ht="15" customHeight="1">
      <c r="B192" s="318"/>
      <c r="C192" s="354" t="s">
        <v>1367</v>
      </c>
      <c r="D192" s="293"/>
      <c r="E192" s="293"/>
      <c r="F192" s="316" t="s">
        <v>1273</v>
      </c>
      <c r="G192" s="293"/>
      <c r="H192" s="293" t="s">
        <v>1368</v>
      </c>
      <c r="I192" s="293" t="s">
        <v>1308</v>
      </c>
      <c r="J192" s="293"/>
      <c r="K192" s="341"/>
    </row>
    <row r="193" s="1" customFormat="1" ht="15" customHeight="1">
      <c r="B193" s="318"/>
      <c r="C193" s="354" t="s">
        <v>1369</v>
      </c>
      <c r="D193" s="293"/>
      <c r="E193" s="293"/>
      <c r="F193" s="316" t="s">
        <v>1273</v>
      </c>
      <c r="G193" s="293"/>
      <c r="H193" s="293" t="s">
        <v>1370</v>
      </c>
      <c r="I193" s="293" t="s">
        <v>1308</v>
      </c>
      <c r="J193" s="293"/>
      <c r="K193" s="341"/>
    </row>
    <row r="194" s="1" customFormat="1" ht="15" customHeight="1">
      <c r="B194" s="318"/>
      <c r="C194" s="354" t="s">
        <v>1371</v>
      </c>
      <c r="D194" s="293"/>
      <c r="E194" s="293"/>
      <c r="F194" s="316" t="s">
        <v>1279</v>
      </c>
      <c r="G194" s="293"/>
      <c r="H194" s="293" t="s">
        <v>1372</v>
      </c>
      <c r="I194" s="293" t="s">
        <v>1308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1373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1374</v>
      </c>
      <c r="D201" s="363"/>
      <c r="E201" s="363"/>
      <c r="F201" s="363" t="s">
        <v>1375</v>
      </c>
      <c r="G201" s="364"/>
      <c r="H201" s="363" t="s">
        <v>1376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1366</v>
      </c>
      <c r="D203" s="293"/>
      <c r="E203" s="293"/>
      <c r="F203" s="316" t="s">
        <v>43</v>
      </c>
      <c r="G203" s="293"/>
      <c r="H203" s="293" t="s">
        <v>1377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44</v>
      </c>
      <c r="G204" s="293"/>
      <c r="H204" s="293" t="s">
        <v>1378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47</v>
      </c>
      <c r="G205" s="293"/>
      <c r="H205" s="293" t="s">
        <v>1379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45</v>
      </c>
      <c r="G206" s="293"/>
      <c r="H206" s="293" t="s">
        <v>1380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46</v>
      </c>
      <c r="G207" s="293"/>
      <c r="H207" s="293" t="s">
        <v>1381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1320</v>
      </c>
      <c r="D209" s="293"/>
      <c r="E209" s="293"/>
      <c r="F209" s="316" t="s">
        <v>76</v>
      </c>
      <c r="G209" s="293"/>
      <c r="H209" s="293" t="s">
        <v>1382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1217</v>
      </c>
      <c r="G210" s="293"/>
      <c r="H210" s="293" t="s">
        <v>1218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1215</v>
      </c>
      <c r="G211" s="293"/>
      <c r="H211" s="293" t="s">
        <v>1383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1219</v>
      </c>
      <c r="G212" s="354"/>
      <c r="H212" s="345" t="s">
        <v>1220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1139</v>
      </c>
      <c r="G213" s="354"/>
      <c r="H213" s="345" t="s">
        <v>1194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1344</v>
      </c>
      <c r="D215" s="293"/>
      <c r="E215" s="293"/>
      <c r="F215" s="316">
        <v>1</v>
      </c>
      <c r="G215" s="354"/>
      <c r="H215" s="345" t="s">
        <v>1384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1385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1386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1387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2025-03-27T06:33:10Z</dcterms:created>
  <dcterms:modified xsi:type="dcterms:W3CDTF">2025-03-27T06:33:13Z</dcterms:modified>
</cp:coreProperties>
</file>