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vlkri\Downloads\"/>
    </mc:Choice>
  </mc:AlternateContent>
  <bookViews>
    <workbookView xWindow="0" yWindow="0" windowWidth="0" windowHeight="0"/>
  </bookViews>
  <sheets>
    <sheet name="Rekapitulace stavby" sheetId="1" r:id="rId1"/>
    <sheet name="01 - Rozvaděč FVE" sheetId="2" r:id="rId2"/>
    <sheet name="02 - Elektroinstalace FVE" sheetId="3" r:id="rId3"/>
    <sheet name="03 - Autonabíječka" sheetId="4" r:id="rId4"/>
    <sheet name="Pokyny pro vyplnění" sheetId="5" r:id="rId5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'01 - Rozvaděč FVE'!$C$80:$K$120</definedName>
    <definedName name="_xlnm.Print_Area" localSheetId="1">'01 - Rozvaděč FVE'!$C$4:$J$39,'01 - Rozvaděč FVE'!$C$45:$J$62,'01 - Rozvaděč FVE'!$C$68:$K$120</definedName>
    <definedName name="_xlnm.Print_Titles" localSheetId="1">'01 - Rozvaděč FVE'!$80:$80</definedName>
    <definedName name="_xlnm._FilterDatabase" localSheetId="2" hidden="1">'02 - Elektroinstalace FVE'!$C$91:$K$215</definedName>
    <definedName name="_xlnm.Print_Area" localSheetId="2">'02 - Elektroinstalace FVE'!$C$4:$J$39,'02 - Elektroinstalace FVE'!$C$45:$J$73,'02 - Elektroinstalace FVE'!$C$79:$K$215</definedName>
    <definedName name="_xlnm.Print_Titles" localSheetId="2">'02 - Elektroinstalace FVE'!$91:$91</definedName>
    <definedName name="_xlnm._FilterDatabase" localSheetId="3" hidden="1">'03 - Autonabíječka'!$C$83:$K$120</definedName>
    <definedName name="_xlnm.Print_Area" localSheetId="3">'03 - Autonabíječka'!$C$4:$J$39,'03 - Autonabíječka'!$C$45:$J$65,'03 - Autonabíječka'!$C$71:$K$120</definedName>
    <definedName name="_xlnm.Print_Titles" localSheetId="3">'03 - Autonabíječka'!$83:$83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J37"/>
  <c r="J36"/>
  <c i="1" r="AY57"/>
  <c i="4" r="J35"/>
  <c i="1" r="AX57"/>
  <c i="4" r="BI120"/>
  <c r="BH120"/>
  <c r="BG120"/>
  <c r="BF120"/>
  <c r="T120"/>
  <c r="T119"/>
  <c r="T118"/>
  <c r="R120"/>
  <c r="R119"/>
  <c r="R118"/>
  <c r="P120"/>
  <c r="P119"/>
  <c r="P118"/>
  <c r="BI116"/>
  <c r="BH116"/>
  <c r="BG116"/>
  <c r="BF116"/>
  <c r="T116"/>
  <c r="T115"/>
  <c r="R116"/>
  <c r="R115"/>
  <c r="P116"/>
  <c r="P115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9"/>
  <c r="BH99"/>
  <c r="BG99"/>
  <c r="BF99"/>
  <c r="T99"/>
  <c r="R99"/>
  <c r="P99"/>
  <c r="BI97"/>
  <c r="BH97"/>
  <c r="BG97"/>
  <c r="BF97"/>
  <c r="T97"/>
  <c r="R97"/>
  <c r="P97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J81"/>
  <c r="J80"/>
  <c r="F80"/>
  <c r="F78"/>
  <c r="E76"/>
  <c r="J55"/>
  <c r="J54"/>
  <c r="F54"/>
  <c r="F52"/>
  <c r="E50"/>
  <c r="J18"/>
  <c r="E18"/>
  <c r="F81"/>
  <c r="J17"/>
  <c r="J12"/>
  <c r="J78"/>
  <c r="E7"/>
  <c r="E74"/>
  <c i="3" r="J37"/>
  <c r="J36"/>
  <c i="1" r="AY56"/>
  <c i="3" r="J35"/>
  <c i="1" r="AX56"/>
  <c i="3"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0"/>
  <c r="BH210"/>
  <c r="BG210"/>
  <c r="BF210"/>
  <c r="T210"/>
  <c r="T209"/>
  <c r="R210"/>
  <c r="R209"/>
  <c r="P210"/>
  <c r="P209"/>
  <c r="BI207"/>
  <c r="BH207"/>
  <c r="BG207"/>
  <c r="BF207"/>
  <c r="T207"/>
  <c r="T206"/>
  <c r="R207"/>
  <c r="R206"/>
  <c r="P207"/>
  <c r="P206"/>
  <c r="BI205"/>
  <c r="BH205"/>
  <c r="BG205"/>
  <c r="BF205"/>
  <c r="T205"/>
  <c r="R205"/>
  <c r="P205"/>
  <c r="BI203"/>
  <c r="BH203"/>
  <c r="BG203"/>
  <c r="BF203"/>
  <c r="T203"/>
  <c r="R203"/>
  <c r="P203"/>
  <c r="BI200"/>
  <c r="BH200"/>
  <c r="BG200"/>
  <c r="BF200"/>
  <c r="T200"/>
  <c r="T199"/>
  <c r="R200"/>
  <c r="R199"/>
  <c r="P200"/>
  <c r="P199"/>
  <c r="BI197"/>
  <c r="BH197"/>
  <c r="BG197"/>
  <c r="BF197"/>
  <c r="T197"/>
  <c r="R197"/>
  <c r="P197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5"/>
  <c r="BH125"/>
  <c r="BG125"/>
  <c r="BF125"/>
  <c r="T125"/>
  <c r="R125"/>
  <c r="P125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6"/>
  <c r="BH116"/>
  <c r="BG116"/>
  <c r="BF116"/>
  <c r="T116"/>
  <c r="R116"/>
  <c r="P116"/>
  <c r="BI114"/>
  <c r="BH114"/>
  <c r="BG114"/>
  <c r="BF114"/>
  <c r="T114"/>
  <c r="R114"/>
  <c r="P114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2"/>
  <c r="BH102"/>
  <c r="BG102"/>
  <c r="BF102"/>
  <c r="T102"/>
  <c r="T101"/>
  <c r="R102"/>
  <c r="R101"/>
  <c r="P102"/>
  <c r="P101"/>
  <c r="BI100"/>
  <c r="BH100"/>
  <c r="BG100"/>
  <c r="BF100"/>
  <c r="T100"/>
  <c r="R100"/>
  <c r="P100"/>
  <c r="BI99"/>
  <c r="BH99"/>
  <c r="BG99"/>
  <c r="BF99"/>
  <c r="T99"/>
  <c r="R99"/>
  <c r="P99"/>
  <c r="BI97"/>
  <c r="BH97"/>
  <c r="BG97"/>
  <c r="BF97"/>
  <c r="T97"/>
  <c r="T96"/>
  <c r="T95"/>
  <c r="R97"/>
  <c r="R96"/>
  <c r="R95"/>
  <c r="P97"/>
  <c r="P96"/>
  <c r="P95"/>
  <c r="BI94"/>
  <c r="BH94"/>
  <c r="BG94"/>
  <c r="BF94"/>
  <c r="T94"/>
  <c r="T93"/>
  <c r="R94"/>
  <c r="R93"/>
  <c r="P94"/>
  <c r="P93"/>
  <c r="J89"/>
  <c r="J88"/>
  <c r="F88"/>
  <c r="F86"/>
  <c r="E84"/>
  <c r="J55"/>
  <c r="J54"/>
  <c r="F54"/>
  <c r="F52"/>
  <c r="E50"/>
  <c r="J18"/>
  <c r="E18"/>
  <c r="F55"/>
  <c r="J17"/>
  <c r="J12"/>
  <c r="J52"/>
  <c r="E7"/>
  <c r="E48"/>
  <c i="2" r="J37"/>
  <c r="J36"/>
  <c i="1" r="AY55"/>
  <c i="2" r="J35"/>
  <c i="1" r="AX55"/>
  <c i="2" r="BI120"/>
  <c r="BH120"/>
  <c r="BG120"/>
  <c r="BF120"/>
  <c r="T120"/>
  <c r="R120"/>
  <c r="P120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2"/>
  <c r="BH112"/>
  <c r="BG112"/>
  <c r="BF112"/>
  <c r="T112"/>
  <c r="R112"/>
  <c r="P112"/>
  <c r="BI111"/>
  <c r="BH111"/>
  <c r="BG111"/>
  <c r="BF111"/>
  <c r="T111"/>
  <c r="R111"/>
  <c r="P111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5"/>
  <c r="BH105"/>
  <c r="BG105"/>
  <c r="BF105"/>
  <c r="T105"/>
  <c r="R105"/>
  <c r="P105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6"/>
  <c r="BH96"/>
  <c r="BG96"/>
  <c r="BF96"/>
  <c r="T96"/>
  <c r="R96"/>
  <c r="P96"/>
  <c r="BI95"/>
  <c r="BH95"/>
  <c r="BG95"/>
  <c r="BF95"/>
  <c r="T95"/>
  <c r="R95"/>
  <c r="P95"/>
  <c r="BI93"/>
  <c r="BH93"/>
  <c r="BG93"/>
  <c r="BF93"/>
  <c r="T93"/>
  <c r="R93"/>
  <c r="P93"/>
  <c r="BI92"/>
  <c r="BH92"/>
  <c r="BG92"/>
  <c r="BF92"/>
  <c r="T92"/>
  <c r="R92"/>
  <c r="P92"/>
  <c r="BI90"/>
  <c r="BH90"/>
  <c r="BG90"/>
  <c r="BF90"/>
  <c r="T90"/>
  <c r="R90"/>
  <c r="P90"/>
  <c r="BI89"/>
  <c r="BH89"/>
  <c r="BG89"/>
  <c r="BF89"/>
  <c r="T89"/>
  <c r="R89"/>
  <c r="P89"/>
  <c r="BI87"/>
  <c r="BH87"/>
  <c r="BG87"/>
  <c r="BF87"/>
  <c r="T87"/>
  <c r="R87"/>
  <c r="P87"/>
  <c r="BI86"/>
  <c r="BH86"/>
  <c r="BG86"/>
  <c r="BF86"/>
  <c r="T86"/>
  <c r="R86"/>
  <c r="P86"/>
  <c r="BI84"/>
  <c r="BH84"/>
  <c r="BG84"/>
  <c r="BF84"/>
  <c r="T84"/>
  <c r="R84"/>
  <c r="P84"/>
  <c r="J78"/>
  <c r="J77"/>
  <c r="F77"/>
  <c r="F75"/>
  <c r="E73"/>
  <c r="J55"/>
  <c r="J54"/>
  <c r="F54"/>
  <c r="F52"/>
  <c r="E50"/>
  <c r="J18"/>
  <c r="E18"/>
  <c r="F78"/>
  <c r="J17"/>
  <c r="J12"/>
  <c r="J75"/>
  <c r="E7"/>
  <c r="E71"/>
  <c i="1" r="L50"/>
  <c r="AM50"/>
  <c r="AM49"/>
  <c r="L49"/>
  <c r="AM47"/>
  <c r="L47"/>
  <c r="L45"/>
  <c r="L44"/>
  <c i="3" r="J203"/>
  <c r="J175"/>
  <c r="J148"/>
  <c r="BK109"/>
  <c i="2" r="J104"/>
  <c i="4" r="BK110"/>
  <c r="BK102"/>
  <c r="J90"/>
  <c i="3" r="J167"/>
  <c r="BK138"/>
  <c i="2" r="BK105"/>
  <c i="3" r="J182"/>
  <c r="J165"/>
  <c r="BK107"/>
  <c i="2" r="J84"/>
  <c i="4" r="J93"/>
  <c i="3" r="BK212"/>
  <c r="BK181"/>
  <c r="J145"/>
  <c i="2" r="BK98"/>
  <c i="3" r="BK141"/>
  <c r="J114"/>
  <c i="2" r="BK112"/>
  <c i="3" r="BK215"/>
  <c r="J191"/>
  <c r="BK175"/>
  <c r="J157"/>
  <c r="BK114"/>
  <c i="2" r="BK107"/>
  <c i="3" r="BK191"/>
  <c r="BK179"/>
  <c r="BK155"/>
  <c i="2" r="J115"/>
  <c r="BK95"/>
  <c r="J90"/>
  <c i="3" r="BK197"/>
  <c r="BK187"/>
  <c r="BK145"/>
  <c i="2" r="J120"/>
  <c i="4" r="BK104"/>
  <c r="J92"/>
  <c i="3" r="BK177"/>
  <c r="J141"/>
  <c r="J108"/>
  <c i="2" r="BK86"/>
  <c i="3" r="BK174"/>
  <c r="J138"/>
  <c i="2" r="J117"/>
  <c i="4" r="BK97"/>
  <c i="3" r="J192"/>
  <c r="BK116"/>
  <c i="4" r="BK112"/>
  <c i="3" r="J126"/>
  <c i="2" r="J107"/>
  <c i="4" r="BK86"/>
  <c i="3" r="J196"/>
  <c r="J178"/>
  <c r="BK164"/>
  <c r="J130"/>
  <c r="J116"/>
  <c i="2" r="BK93"/>
  <c i="3" r="BK189"/>
  <c r="J177"/>
  <c r="J151"/>
  <c i="2" r="BK111"/>
  <c i="4" r="J112"/>
  <c i="2" r="J98"/>
  <c i="1" r="AS54"/>
  <c i="3" r="BK122"/>
  <c i="4" r="BK106"/>
  <c r="BK92"/>
  <c i="3" r="J200"/>
  <c r="J172"/>
  <c r="J125"/>
  <c i="2" r="BK109"/>
  <c i="3" r="BK151"/>
  <c r="J109"/>
  <c i="2" r="J109"/>
  <c i="4" r="BK87"/>
  <c i="3" r="BK207"/>
  <c r="J179"/>
  <c r="BK165"/>
  <c r="J140"/>
  <c r="J111"/>
  <c i="2" r="BK92"/>
  <c i="3" r="J185"/>
  <c r="J162"/>
  <c i="2" r="BK120"/>
  <c r="J114"/>
  <c r="BK87"/>
  <c i="3" r="J194"/>
  <c r="J158"/>
  <c r="J132"/>
  <c r="J97"/>
  <c i="4" r="J110"/>
  <c r="J99"/>
  <c i="3" r="J170"/>
  <c r="J143"/>
  <c i="2" r="J112"/>
  <c r="BK89"/>
  <c i="3" r="J173"/>
  <c r="BK132"/>
  <c r="BK111"/>
  <c i="4" r="J102"/>
  <c r="BK88"/>
  <c i="3" r="J197"/>
  <c r="J180"/>
  <c r="BK146"/>
  <c i="2" r="BK102"/>
  <c i="3" r="J136"/>
  <c r="BK105"/>
  <c i="2" r="J89"/>
  <c i="4" r="J85"/>
  <c i="3" r="J190"/>
  <c r="BK160"/>
  <c r="J119"/>
  <c i="2" r="J118"/>
  <c i="3" r="BK200"/>
  <c r="BK183"/>
  <c r="J107"/>
  <c i="2" r="BK104"/>
  <c r="BK99"/>
  <c i="3" r="J212"/>
  <c r="BK186"/>
  <c r="J154"/>
  <c r="J122"/>
  <c i="2" r="BK116"/>
  <c i="4" r="BK108"/>
  <c r="BK94"/>
  <c i="3" r="BK185"/>
  <c r="J160"/>
  <c r="BK134"/>
  <c r="BK97"/>
  <c i="4" r="J108"/>
  <c i="3" r="BK170"/>
  <c r="BK128"/>
  <c r="BK94"/>
  <c i="4" r="J94"/>
  <c r="BK85"/>
  <c i="3" r="BK184"/>
  <c r="BK158"/>
  <c r="BK102"/>
  <c i="4" r="BK114"/>
  <c i="3" r="BK143"/>
  <c r="BK106"/>
  <c i="4" r="BK120"/>
  <c i="3" r="BK213"/>
  <c r="J184"/>
  <c r="BK173"/>
  <c r="J128"/>
  <c r="J105"/>
  <c i="2" r="BK84"/>
  <c i="3" r="BK182"/>
  <c r="BK161"/>
  <c i="2" r="BK108"/>
  <c i="3" r="BK99"/>
  <c i="2" r="J95"/>
  <c i="3" r="BK205"/>
  <c r="BK178"/>
  <c r="J144"/>
  <c r="J102"/>
  <c i="4" r="J116"/>
  <c r="J104"/>
  <c r="BK93"/>
  <c i="3" r="J183"/>
  <c r="BK148"/>
  <c r="J117"/>
  <c i="2" r="BK90"/>
  <c i="3" r="J186"/>
  <c r="J149"/>
  <c r="BK121"/>
  <c i="2" r="J99"/>
  <c i="4" r="BK99"/>
  <c r="J86"/>
  <c i="3" r="BK196"/>
  <c r="J155"/>
  <c i="2" r="J105"/>
  <c i="3" r="BK144"/>
  <c r="BK125"/>
  <c r="J100"/>
  <c i="4" r="J120"/>
  <c i="3" r="J214"/>
  <c r="J205"/>
  <c r="BK172"/>
  <c r="J146"/>
  <c r="BK117"/>
  <c i="2" r="BK117"/>
  <c i="3" r="J188"/>
  <c r="J123"/>
  <c i="2" r="BK100"/>
  <c r="J108"/>
  <c r="J92"/>
  <c i="3" r="J207"/>
  <c r="BK192"/>
  <c r="J152"/>
  <c r="BK119"/>
  <c i="4" r="BK116"/>
  <c r="J106"/>
  <c r="J97"/>
  <c i="3" r="J189"/>
  <c r="BK157"/>
  <c r="J121"/>
  <c i="2" r="J100"/>
  <c i="3" r="BK190"/>
  <c r="J169"/>
  <c r="BK108"/>
  <c i="4" r="J100"/>
  <c i="3" r="J213"/>
  <c r="J164"/>
  <c i="2" r="BK114"/>
  <c i="3" r="BK154"/>
  <c r="J134"/>
  <c r="J99"/>
  <c i="2" r="J86"/>
  <c i="3" r="J215"/>
  <c r="BK203"/>
  <c r="J174"/>
  <c r="BK152"/>
  <c r="BK123"/>
  <c i="2" r="BK115"/>
  <c i="3" r="J187"/>
  <c r="BK167"/>
  <c r="J106"/>
  <c i="2" r="J116"/>
  <c r="J93"/>
  <c i="3" r="BK214"/>
  <c r="J181"/>
  <c r="BK140"/>
  <c r="BK100"/>
  <c i="4" r="J114"/>
  <c r="BK100"/>
  <c r="J88"/>
  <c i="3" r="BK176"/>
  <c r="BK136"/>
  <c i="2" r="J111"/>
  <c r="J87"/>
  <c i="3" r="BK180"/>
  <c r="BK162"/>
  <c r="BK113"/>
  <c i="2" r="BK96"/>
  <c i="4" r="J87"/>
  <c i="3" r="J210"/>
  <c r="J161"/>
  <c r="J113"/>
  <c r="BK149"/>
  <c r="BK130"/>
  <c i="2" r="BK118"/>
  <c i="4" r="BK90"/>
  <c i="3" r="BK210"/>
  <c r="BK188"/>
  <c r="BK169"/>
  <c r="BK126"/>
  <c r="J94"/>
  <c r="BK194"/>
  <c r="J176"/>
  <c i="2" r="J96"/>
  <c r="J102"/>
  <c l="1" r="BK83"/>
  <c r="J83"/>
  <c r="J61"/>
  <c i="4" r="P96"/>
  <c r="P95"/>
  <c r="P84"/>
  <c i="1" r="AU57"/>
  <c i="2" r="P83"/>
  <c r="P82"/>
  <c r="P81"/>
  <c i="1" r="AU55"/>
  <c i="3" r="BK104"/>
  <c r="R104"/>
  <c r="R103"/>
  <c r="T104"/>
  <c r="T103"/>
  <c r="BK193"/>
  <c r="J193"/>
  <c r="J66"/>
  <c r="P193"/>
  <c r="R193"/>
  <c r="T193"/>
  <c r="BK202"/>
  <c r="J202"/>
  <c r="J69"/>
  <c r="P202"/>
  <c r="R202"/>
  <c r="T202"/>
  <c r="BK211"/>
  <c r="J211"/>
  <c r="J72"/>
  <c r="P211"/>
  <c r="R211"/>
  <c r="T211"/>
  <c i="4" r="R96"/>
  <c r="R95"/>
  <c r="R84"/>
  <c i="2" r="T83"/>
  <c r="T82"/>
  <c r="T81"/>
  <c r="R83"/>
  <c r="R82"/>
  <c r="R81"/>
  <c i="4" r="T96"/>
  <c r="T95"/>
  <c r="T84"/>
  <c i="3" r="P104"/>
  <c r="P103"/>
  <c i="4" r="BK96"/>
  <c r="J96"/>
  <c r="J61"/>
  <c i="2" r="F55"/>
  <c r="BE86"/>
  <c r="BE111"/>
  <c r="BE117"/>
  <c i="3" r="E82"/>
  <c r="F89"/>
  <c i="4" r="BK119"/>
  <c r="BK118"/>
  <c r="J118"/>
  <c r="J63"/>
  <c i="2" r="BE89"/>
  <c r="BE98"/>
  <c r="BE105"/>
  <c r="BE118"/>
  <c i="3" r="J86"/>
  <c r="BE121"/>
  <c r="BE126"/>
  <c r="BE128"/>
  <c r="BE130"/>
  <c r="BE140"/>
  <c r="BE148"/>
  <c r="BE158"/>
  <c r="BE160"/>
  <c r="BE181"/>
  <c r="BE192"/>
  <c r="BE197"/>
  <c i="2" r="BE100"/>
  <c r="BE104"/>
  <c i="3" r="BE99"/>
  <c r="BE100"/>
  <c r="BE102"/>
  <c r="BE106"/>
  <c r="BE122"/>
  <c r="BE125"/>
  <c r="BE138"/>
  <c r="BE149"/>
  <c r="BE162"/>
  <c r="BE164"/>
  <c r="BE176"/>
  <c r="BE177"/>
  <c r="BE183"/>
  <c r="BE187"/>
  <c r="BE189"/>
  <c r="BE190"/>
  <c r="BE191"/>
  <c r="BE196"/>
  <c r="BE200"/>
  <c r="BE212"/>
  <c r="BE215"/>
  <c i="4" r="E48"/>
  <c r="F55"/>
  <c r="BE86"/>
  <c r="BK115"/>
  <c r="J115"/>
  <c r="J62"/>
  <c i="2" r="E48"/>
  <c r="BE99"/>
  <c r="BE102"/>
  <c i="3" r="BE107"/>
  <c r="BE108"/>
  <c r="BE113"/>
  <c i="4" r="BE112"/>
  <c i="2" r="BE84"/>
  <c r="BE90"/>
  <c r="BE93"/>
  <c r="BE95"/>
  <c r="BE115"/>
  <c i="3" r="BE97"/>
  <c r="BE105"/>
  <c r="BE109"/>
  <c r="BE132"/>
  <c r="BE134"/>
  <c r="BE136"/>
  <c r="BE141"/>
  <c r="BE151"/>
  <c r="BE152"/>
  <c r="BE157"/>
  <c r="BE167"/>
  <c r="BE170"/>
  <c r="BE179"/>
  <c r="BE186"/>
  <c r="BE194"/>
  <c r="BE205"/>
  <c r="BE210"/>
  <c r="BK96"/>
  <c r="J96"/>
  <c r="J62"/>
  <c r="BK101"/>
  <c r="J101"/>
  <c r="J63"/>
  <c r="BK199"/>
  <c r="J199"/>
  <c r="J67"/>
  <c r="BK206"/>
  <c r="J206"/>
  <c r="J70"/>
  <c r="BK209"/>
  <c r="J209"/>
  <c r="J71"/>
  <c i="4" r="J52"/>
  <c r="BE85"/>
  <c r="BE87"/>
  <c r="BE97"/>
  <c r="BE102"/>
  <c r="BE104"/>
  <c r="BE120"/>
  <c i="2" r="BE92"/>
  <c r="BE120"/>
  <c i="3" r="BE117"/>
  <c r="BE119"/>
  <c r="BE123"/>
  <c r="BE143"/>
  <c r="BE161"/>
  <c r="BE172"/>
  <c i="4" r="BE106"/>
  <c i="2" r="J52"/>
  <c r="BE96"/>
  <c r="BE107"/>
  <c r="BE108"/>
  <c r="BE116"/>
  <c i="3" r="BE111"/>
  <c r="BE144"/>
  <c r="BE145"/>
  <c r="BE146"/>
  <c r="BE154"/>
  <c r="BE155"/>
  <c r="BE165"/>
  <c r="BE169"/>
  <c r="BE173"/>
  <c r="BE174"/>
  <c r="BE175"/>
  <c r="BE178"/>
  <c r="BE182"/>
  <c r="BE184"/>
  <c r="BE188"/>
  <c i="4" r="BE88"/>
  <c r="BE90"/>
  <c r="BE92"/>
  <c r="BE93"/>
  <c r="BE94"/>
  <c r="BE99"/>
  <c r="BE100"/>
  <c r="BE108"/>
  <c r="BE110"/>
  <c r="BE114"/>
  <c r="BE116"/>
  <c i="2" r="BE87"/>
  <c r="BE109"/>
  <c r="BE112"/>
  <c r="BE114"/>
  <c i="3" r="BE94"/>
  <c r="BE114"/>
  <c r="BE116"/>
  <c r="BE180"/>
  <c r="BE185"/>
  <c r="BE203"/>
  <c r="BE207"/>
  <c r="BE213"/>
  <c r="BE214"/>
  <c r="BK93"/>
  <c r="J93"/>
  <c r="J60"/>
  <c i="2" r="F37"/>
  <c i="1" r="BD55"/>
  <c i="4" r="F37"/>
  <c i="1" r="BD57"/>
  <c i="2" r="J34"/>
  <c i="1" r="AW55"/>
  <c i="4" r="F35"/>
  <c i="1" r="BB57"/>
  <c i="2" r="F35"/>
  <c i="1" r="BB55"/>
  <c i="2" r="F34"/>
  <c i="1" r="BA55"/>
  <c i="3" r="F35"/>
  <c i="1" r="BB56"/>
  <c i="4" r="F34"/>
  <c i="1" r="BA57"/>
  <c i="4" r="J34"/>
  <c i="1" r="AW57"/>
  <c i="3" r="F37"/>
  <c i="1" r="BD56"/>
  <c i="3" r="J34"/>
  <c i="1" r="AW56"/>
  <c i="4" r="F36"/>
  <c i="1" r="BC57"/>
  <c i="3" r="F34"/>
  <c i="1" r="BA56"/>
  <c i="2" r="F36"/>
  <c i="1" r="BC55"/>
  <c i="3" r="F36"/>
  <c i="1" r="BC56"/>
  <c i="3" l="1" r="R201"/>
  <c r="R92"/>
  <c r="P201"/>
  <c r="P92"/>
  <c i="1" r="AU56"/>
  <c i="3" r="T201"/>
  <c r="T92"/>
  <c r="BK103"/>
  <c r="J103"/>
  <c r="J64"/>
  <c i="4" r="J119"/>
  <c r="J64"/>
  <c i="3" r="J104"/>
  <c r="J65"/>
  <c i="2" r="BK82"/>
  <c r="BK81"/>
  <c r="J81"/>
  <c i="3" r="BK201"/>
  <c r="J201"/>
  <c r="J68"/>
  <c i="4" r="BK95"/>
  <c r="J95"/>
  <c r="J60"/>
  <c i="3" r="BK95"/>
  <c r="J95"/>
  <c r="J61"/>
  <c i="1" r="BC54"/>
  <c r="AY54"/>
  <c r="BB54"/>
  <c r="W31"/>
  <c r="AU54"/>
  <c i="2" r="J30"/>
  <c i="1" r="AG55"/>
  <c r="BD54"/>
  <c r="W33"/>
  <c i="3" r="J33"/>
  <c i="1" r="AV56"/>
  <c r="AT56"/>
  <c i="2" r="F33"/>
  <c i="1" r="AZ55"/>
  <c i="4" r="J33"/>
  <c i="1" r="AV57"/>
  <c r="AT57"/>
  <c r="BA54"/>
  <c r="W30"/>
  <c i="4" r="F33"/>
  <c i="1" r="AZ57"/>
  <c i="3" r="F33"/>
  <c i="1" r="AZ56"/>
  <c i="2" r="J33"/>
  <c i="1" r="AV55"/>
  <c r="AT55"/>
  <c i="2" l="1" r="J39"/>
  <c i="3" r="BK92"/>
  <c r="J92"/>
  <c r="J59"/>
  <c i="2" r="J59"/>
  <c r="J82"/>
  <c r="J60"/>
  <c i="4" r="BK84"/>
  <c r="J84"/>
  <c r="J59"/>
  <c i="1" r="AN55"/>
  <c r="AZ54"/>
  <c r="W29"/>
  <c r="AW54"/>
  <c r="AK30"/>
  <c r="W32"/>
  <c r="AX54"/>
  <c l="1" r="AV54"/>
  <c r="AK29"/>
  <c i="4" r="J30"/>
  <c i="1" r="AG57"/>
  <c r="AN57"/>
  <c i="3" r="J30"/>
  <c i="1" r="AG56"/>
  <c r="AN56"/>
  <c i="3" l="1" r="J39"/>
  <c i="4" r="J39"/>
  <c i="1" r="AG54"/>
  <c r="AT54"/>
  <c l="1" r="AN54"/>
  <c r="AK26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<sst xmlns="http://schemas.openxmlformats.org/spreadsheetml/2006/main">
  <si>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</si>
  <si>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</si>
  <si>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</si>
  <si>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</si>
  <si>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</si>
  <si>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{009136b6-65df-4e85-b395-f5fbb2798c02}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</si>
  <si>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</si>
  <si>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</si>
  <si>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</si>
  <si>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</si>
  <si>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</si>
  <si>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</si>
  <si>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</si>
  <si>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</si>
  <si>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V50-2023-FVE_Sokolov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</si>
  <si>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</si>
  <si>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</si>
  <si>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Fotovoltaická elektrárna na střeše MěU Sokolov, Rokycanova 1929, Sokolov</t>
  </si>
  <si>
    <t>KSO:</t>
  </si>
  <si>
    <t/>
  </si>
  <si>
    <t>CC-CZ:</t>
  </si>
  <si>
    <t>Místo:</t>
  </si>
  <si>
    <t xml:space="preserve"> </t>
  </si>
  <si>
    <t>Datum:</t>
  </si>
  <si>
    <t>13. 7. 2023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</si>
  <si>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</si>
  <si>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</si>
  <si>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</si>
  <si>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</si>
  <si>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</si>
  <si>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</si>
  <si>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</si>
  <si>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</si>
  <si>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</si>
  <si>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</si>
  <si>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</si>
  <si>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</si>
  <si>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</si>
  <si>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</si>
  <si>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</si>
  <si>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</si>
  <si>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</si>
  <si>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</si>
  <si>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</si>
  <si>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</si>
  <si>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</si>
  <si>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</si>
  <si>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</si>
  <si>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</si>
  <si>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</si>
  <si>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</si>
  <si>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</si>
  <si>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</si>
  <si>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</si>
  <si>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</si>
  <si>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</si>
  <si>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</si>
  <si>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</si>
  <si>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</si>
  <si>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</si>
  <si>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</si>
  <si>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</si>
  <si>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</si>
  <si>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</si>
  <si>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</si>
  <si>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</si>
  <si>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</si>
  <si>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</si>
  <si>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</si>
  <si>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</si>
  <si>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</si>
  <si>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</si>
  <si>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</si>
  <si>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</si>
  <si>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</si>
  <si>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Rozvaděč FVE</t>
  </si>
  <si>
    <t>STA</t>
  </si>
  <si>
    <t>1</t>
  </si>
  <si>
    <t>{3373d30f-f4fb-4e69-bd40-0d2c114798c1}</t>
  </si>
  <si>
    <t>2</t>
  </si>
  <si>
    <t>02</t>
  </si>
  <si>
    <t>Elektroinstalace FVE</t>
  </si>
  <si>
    <t>{dee14e46-3fcc-497d-94fa-e97c63672489}</t>
  </si>
  <si>
    <t>03</t>
  </si>
  <si>
    <t>Autonabíječka</t>
  </si>
  <si>
    <t>{fa95e54a-aac8-4ea8-92c2-5c11dbcc37fb}</t>
  </si>
  <si>
    <t>KRYCÍ LIST SOUPISU PRACÍ</t>
  </si>
  <si>
    <t>Objekt:</t>
  </si>
  <si>
    <t>01 - Rozvaděč FVE</t>
  </si>
  <si>
    <t>REKAPITULACE ČLENĚNÍ SOUPISU PRACÍ</t>
  </si>
  <si>
    <t>Kód dílu - Popis</t>
  </si>
  <si>
    <t>Cena celkem [CZK]</t>
  </si>
  <si>
    <t>-1</t>
  </si>
  <si>
    <t>PSV - Práce a dodávky PSV</t>
  </si>
  <si>
    <t xml:space="preserve">    741 - Elektroinstalace - silnoproud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</si>
  <si>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</si>
  <si>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</si>
  <si>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</si>
  <si>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</si>
  <si>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</si>
  <si>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</si>
  <si>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</si>
  <si>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</si>
  <si>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</si>
  <si>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</si>
  <si>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</si>
  <si>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</si>
  <si>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</si>
  <si>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</si>
  <si>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</si>
  <si>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</si>
  <si>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741</t>
  </si>
  <si>
    <t>Elektroinstalace - silnoproud</t>
  </si>
  <si>
    <t>33</t>
  </si>
  <si>
    <t>K</t>
  </si>
  <si>
    <t>741320161</t>
  </si>
  <si>
    <t>Montáž jističů se zapojením vodičů třípólových nn do 25 A bez krytu</t>
  </si>
  <si>
    <t>kus</t>
  </si>
  <si>
    <t>CS ÚRS 2023 02</t>
  </si>
  <si>
    <t>16</t>
  </si>
  <si>
    <t>-1715566608</t>
  </si>
  <si>
    <t>Online PSC</t>
  </si>
  <si>
    <t>https://podminky.urs.cz/item/CS_URS_2023_02/741320161</t>
  </si>
  <si>
    <t>34</t>
  </si>
  <si>
    <t>M</t>
  </si>
  <si>
    <t>35822157</t>
  </si>
  <si>
    <t>jistič 3-pólový 10 A vypínací charakteristika B vypínací schopnost 6 kA</t>
  </si>
  <si>
    <t>32</t>
  </si>
  <si>
    <t>921901449</t>
  </si>
  <si>
    <t>24</t>
  </si>
  <si>
    <t>741320185</t>
  </si>
  <si>
    <t>Montáž jističů se zapojením vodičů třípólových nn do 125 A ve skříni</t>
  </si>
  <si>
    <t>1380767829</t>
  </si>
  <si>
    <t>https://podminky.urs.cz/item/CS_URS_2023_02/741320185</t>
  </si>
  <si>
    <t>25</t>
  </si>
  <si>
    <t>35822193</t>
  </si>
  <si>
    <t>jistič 3-pólový 80 A vypínací charakteristika B vypínací schopnost 10 kA</t>
  </si>
  <si>
    <t>2017997500</t>
  </si>
  <si>
    <t>26</t>
  </si>
  <si>
    <t>741320202</t>
  </si>
  <si>
    <t>Montáž jističů se zapojením vodičů čtyřpólových nn deionových vestavných do 300 A</t>
  </si>
  <si>
    <t>-908115173</t>
  </si>
  <si>
    <t>https://podminky.urs.cz/item/CS_URS_2023_02/741320202</t>
  </si>
  <si>
    <t>27</t>
  </si>
  <si>
    <t>1249842</t>
  </si>
  <si>
    <t>Hlavní vypínač do rozvaděče na DIN lištu 3pólový 125A</t>
  </si>
  <si>
    <t>R-položka</t>
  </si>
  <si>
    <t>119242383</t>
  </si>
  <si>
    <t>22</t>
  </si>
  <si>
    <t>741330632</t>
  </si>
  <si>
    <t>Montáž relé pomocných se zapojením vodičů vestavných v krytu s kontakty 2P+2Z</t>
  </si>
  <si>
    <t>824591564</t>
  </si>
  <si>
    <t>https://podminky.urs.cz/item/CS_URS_2023_02/741330632</t>
  </si>
  <si>
    <t>23</t>
  </si>
  <si>
    <t>R1030045839</t>
  </si>
  <si>
    <t>pomocné relé,2P, 24VDC</t>
  </si>
  <si>
    <t>734796053</t>
  </si>
  <si>
    <t>210120101</t>
  </si>
  <si>
    <t>Montáž pojistek se zapojením vodičů závitových pojistkových částí pojistkových patron do 60 A se styčným kroužkem</t>
  </si>
  <si>
    <t>64</t>
  </si>
  <si>
    <t>-1985329168</t>
  </si>
  <si>
    <t>https://podminky.urs.cz/item/CS_URS_2023_02/210120101</t>
  </si>
  <si>
    <t>R1622157</t>
  </si>
  <si>
    <t>Pojistka válcová 100A, 22X58</t>
  </si>
  <si>
    <t>256</t>
  </si>
  <si>
    <t>1720822542</t>
  </si>
  <si>
    <t>3</t>
  </si>
  <si>
    <t>R1622161</t>
  </si>
  <si>
    <t>Pojistka 16A DC 1000V</t>
  </si>
  <si>
    <t>-1642041200</t>
  </si>
  <si>
    <t>4</t>
  </si>
  <si>
    <t>741210001</t>
  </si>
  <si>
    <t>Montáž rozvodnic oceloplechových nebo plastových bez zapojení vodičů běžných, hmotnosti do 20 kg</t>
  </si>
  <si>
    <t>247546601</t>
  </si>
  <si>
    <t>https://podminky.urs.cz/item/CS_URS_2023_02/741210001</t>
  </si>
  <si>
    <t>6</t>
  </si>
  <si>
    <t>741320105</t>
  </si>
  <si>
    <t>Montáž jističů se zapojením vodičů jednopólových nn do 25 A ve skříni</t>
  </si>
  <si>
    <t>-1048695356</t>
  </si>
  <si>
    <t>https://podminky.urs.cz/item/CS_URS_2023_02/741320105</t>
  </si>
  <si>
    <t>7</t>
  </si>
  <si>
    <t>1183652</t>
  </si>
  <si>
    <t>jistič 1pólový-charakteristika B 10A, zkratový proud 10kA</t>
  </si>
  <si>
    <t>-1116248001</t>
  </si>
  <si>
    <t>10</t>
  </si>
  <si>
    <t>741320175.2</t>
  </si>
  <si>
    <t>Montáž jističů se zapojením vodičů třípólových nn do 63 A ve skříni</t>
  </si>
  <si>
    <t>-1629536607</t>
  </si>
  <si>
    <t>https://podminky.urs.cz/item/CS_URS_2023_02/741320175.2</t>
  </si>
  <si>
    <t>11</t>
  </si>
  <si>
    <t>1146472</t>
  </si>
  <si>
    <t>Pojistkový odpojovač 3pólový 63 A, Ue AC 1500 V / DC 1000 V, pro válcové pojistkové vložky 22x127</t>
  </si>
  <si>
    <t>2011237450</t>
  </si>
  <si>
    <t>12</t>
  </si>
  <si>
    <t>1146472R</t>
  </si>
  <si>
    <t>Pojistkový odpojovač 2pólový 63 A, Ue AC 1500 V / DC 1000 V, pro válcové pojistkové vložky 22x127</t>
  </si>
  <si>
    <t>2060165662</t>
  </si>
  <si>
    <t>741322011</t>
  </si>
  <si>
    <t>Montáž přepěťových ochran nn se zapojením vodičů svodiče bleskových proudů – typ 1 třípólových, pro impulsní proud do 35 kA</t>
  </si>
  <si>
    <t>-1149835213</t>
  </si>
  <si>
    <t>https://podminky.urs.cz/item/CS_URS_2023_02/741322011</t>
  </si>
  <si>
    <t>R10.097.839</t>
  </si>
  <si>
    <t>Výkonový stykač 80A</t>
  </si>
  <si>
    <t>1218478766</t>
  </si>
  <si>
    <t>17</t>
  </si>
  <si>
    <t>741322061</t>
  </si>
  <si>
    <t>Montáž přepěťových ochran nn se zapojením vodičů svodiče přepětí – typ 2 třípólových jednodílných</t>
  </si>
  <si>
    <t>1526507058</t>
  </si>
  <si>
    <t>https://podminky.urs.cz/item/CS_URS_2023_02/741322061</t>
  </si>
  <si>
    <t>18</t>
  </si>
  <si>
    <t>R1146902</t>
  </si>
  <si>
    <t>Svodič přepětí 3pólový 350V\20kA, typ 2</t>
  </si>
  <si>
    <t>-644601451</t>
  </si>
  <si>
    <t>29</t>
  </si>
  <si>
    <t>35711019</t>
  </si>
  <si>
    <t>rozvodnice nástěnná, plné dveře, IP41, 54 modulárních jednotek, vč. N/pE</t>
  </si>
  <si>
    <t>1102870493</t>
  </si>
  <si>
    <t>30</t>
  </si>
  <si>
    <t>35711017</t>
  </si>
  <si>
    <t>rozvodnice nástěnná, plné dveře, IP41, 36 modulárních jednotek (12x3), vč. N/pE</t>
  </si>
  <si>
    <t>-1096871060</t>
  </si>
  <si>
    <t>35889526</t>
  </si>
  <si>
    <t>svodič přepětí pro fotovoltaické systémy neuzemněné, šířka 3 moduly 1200 V DC, 20kA</t>
  </si>
  <si>
    <t>1959573781</t>
  </si>
  <si>
    <t>20</t>
  </si>
  <si>
    <t>741331032</t>
  </si>
  <si>
    <t>Montáž měřicích přístrojů bez zapojení vodičů elektroměru třífázového</t>
  </si>
  <si>
    <t>-433665505</t>
  </si>
  <si>
    <t>https://podminky.urs.cz/item/CS_URS_2023_02/741331032</t>
  </si>
  <si>
    <t>R10.775.416</t>
  </si>
  <si>
    <t xml:space="preserve">Elektroměr  třífázový na DIN lištu s výstupem M-BUS</t>
  </si>
  <si>
    <t>-302558715</t>
  </si>
  <si>
    <t>02 - Elektroinstalace FVE</t>
  </si>
  <si>
    <t>D1 - Průrazy</t>
  </si>
  <si>
    <t>M - Práce a dodávky M</t>
  </si>
  <si>
    <t xml:space="preserve">    21-M - Elektromontáže</t>
  </si>
  <si>
    <t xml:space="preserve">      D7 - Ostatní náklady</t>
  </si>
  <si>
    <t xml:space="preserve">    742 - Elektroinstalace - slaboproud</t>
  </si>
  <si>
    <t>94 - Lešení a stavební výtahy</t>
  </si>
  <si>
    <t>VRN - Vedlejší rozpočtové náklady</t>
  </si>
  <si>
    <t xml:space="preserve">    VRN1 - Průzkumné, geodetické a projektové práce</t>
  </si>
  <si>
    <t xml:space="preserve">    VRN4 - Inženýrská činnost</t>
  </si>
  <si>
    <t xml:space="preserve">    VRN6 - Územní vlivy</t>
  </si>
  <si>
    <t xml:space="preserve">    VRN9 - Ostatní náklady</t>
  </si>
  <si>
    <t>D1</t>
  </si>
  <si>
    <t>Průrazy</t>
  </si>
  <si>
    <t>R-Pol27</t>
  </si>
  <si>
    <t>průraz zdivem v cihlové zdi tloušťky 30cm do průměru 6cm</t>
  </si>
  <si>
    <t>ks</t>
  </si>
  <si>
    <t>759318306</t>
  </si>
  <si>
    <t>Práce a dodávky M</t>
  </si>
  <si>
    <t>21-M</t>
  </si>
  <si>
    <t>Elektromontáže</t>
  </si>
  <si>
    <t>131</t>
  </si>
  <si>
    <t>210812001</t>
  </si>
  <si>
    <t>Montáž izolovaných kabelů měděných do 1 kV bez ukončení plných nebo laněných kulatých (např. CYKY, CHKE-R) uložených volně nebo v liště počtu a průřezu žil 2x1,5 až 6 mm2</t>
  </si>
  <si>
    <t>m</t>
  </si>
  <si>
    <t>-81536425</t>
  </si>
  <si>
    <t>https://podminky.urs.cz/item/CS_URS_2023_02/210812001</t>
  </si>
  <si>
    <t>132</t>
  </si>
  <si>
    <t>34571157</t>
  </si>
  <si>
    <t>trubka elektroinstalační ohebná z PH, D 35,9/42,2mm</t>
  </si>
  <si>
    <t>8</t>
  </si>
  <si>
    <t>1853735400</t>
  </si>
  <si>
    <t>126</t>
  </si>
  <si>
    <t>PKB.727626</t>
  </si>
  <si>
    <t>PRAFlaDur-O 2x1,5 RE</t>
  </si>
  <si>
    <t>343016267</t>
  </si>
  <si>
    <t>D7</t>
  </si>
  <si>
    <t>Ostatní náklady</t>
  </si>
  <si>
    <t>93</t>
  </si>
  <si>
    <t>R-219000231</t>
  </si>
  <si>
    <t>jeřáb do 20m výšky</t>
  </si>
  <si>
    <t>hod</t>
  </si>
  <si>
    <t>-1734885306</t>
  </si>
  <si>
    <t>141</t>
  </si>
  <si>
    <t>741350201</t>
  </si>
  <si>
    <t>Montáž měřicích transformátorů se zapojením vodičů proudových, nn násuvných</t>
  </si>
  <si>
    <t>-1612565912</t>
  </si>
  <si>
    <t>142</t>
  </si>
  <si>
    <t>R1206686</t>
  </si>
  <si>
    <t>PROUDOVY TRANSFORMATOR MTP 250/5, tř.p.0,5s, 10VA</t>
  </si>
  <si>
    <t>-1922379434</t>
  </si>
  <si>
    <t>R-043002000</t>
  </si>
  <si>
    <t>Zkoušky a nastavení střídače</t>
  </si>
  <si>
    <t>1024</t>
  </si>
  <si>
    <t>428427639</t>
  </si>
  <si>
    <t>090001000R</t>
  </si>
  <si>
    <t>Úprava elektroměrového rozvaděče dle připojovacích podmínek ČEZ</t>
  </si>
  <si>
    <t>-1129955941</t>
  </si>
  <si>
    <t>19</t>
  </si>
  <si>
    <t>210280002</t>
  </si>
  <si>
    <t>Zkoušky a prohlídky elektrických rozvodů a zařízení celková prohlídka, zkoušení, měření a vyhotovení revizní zprávy pro objem montážních prací přes 100 do 500 tisíc Kč</t>
  </si>
  <si>
    <t>1458863992</t>
  </si>
  <si>
    <t>https://podminky.urs.cz/item/CS_URS_2023_02/210280002</t>
  </si>
  <si>
    <t>741110042</t>
  </si>
  <si>
    <t>Montáž trubek elektroinstalačních s nasunutím nebo našroubováním do krabic plastových ohebných, uložených pevně, vnější Ø přes 23 do 35 mm</t>
  </si>
  <si>
    <t>943537881</t>
  </si>
  <si>
    <t>https://podminky.urs.cz/item/CS_URS_2023_02/741110042</t>
  </si>
  <si>
    <t>R34571156</t>
  </si>
  <si>
    <t>trubka elektroinstalační ohebná z PH, D 32mm2</t>
  </si>
  <si>
    <t>-1650088049</t>
  </si>
  <si>
    <t>741110511</t>
  </si>
  <si>
    <t>Montáž lišt a kanálků elektroinstalačních se spojkami, ohyby a rohy a s nasunutím do krabic vkládacích s víčkem, šířky do 60 mm</t>
  </si>
  <si>
    <t>1625224548</t>
  </si>
  <si>
    <t>https://podminky.urs.cz/item/CS_URS_2023_02/741110511</t>
  </si>
  <si>
    <t>34571008</t>
  </si>
  <si>
    <t>lišta elektroinstalační hranatá PVC 40x40mm</t>
  </si>
  <si>
    <t>-1604054091</t>
  </si>
  <si>
    <t>127</t>
  </si>
  <si>
    <t>741120001</t>
  </si>
  <si>
    <t>Montáž vodičů izolovaných měděných bez ukončení uložených pod omítku plných a laněných (např. CY), průřezu žíly 0,35 až 6 mm2</t>
  </si>
  <si>
    <t>-1305188273</t>
  </si>
  <si>
    <t>https://podminky.urs.cz/item/CS_URS_2023_02/741120001</t>
  </si>
  <si>
    <t>128</t>
  </si>
  <si>
    <t>34140826</t>
  </si>
  <si>
    <t>vodič propojovací jádro Cu plné izolace PVC 450/750V (H07V-U) 1x6mm2</t>
  </si>
  <si>
    <t>1423232746</t>
  </si>
  <si>
    <t>P</t>
  </si>
  <si>
    <t>Poznámka k položce:_x000d_
H07V-U CY</t>
  </si>
  <si>
    <t>28</t>
  </si>
  <si>
    <t>R741120124</t>
  </si>
  <si>
    <t>Montáž fotovoltaických kabelů uložených v trubkách nebo lištách průměru přes 4 do 10 mm</t>
  </si>
  <si>
    <t>1257848799</t>
  </si>
  <si>
    <t>34111851</t>
  </si>
  <si>
    <t>kabel fotovoltaický černý nebo červený průměr 6mm</t>
  </si>
  <si>
    <t>154242800</t>
  </si>
  <si>
    <t>741122015</t>
  </si>
  <si>
    <t>Montáž kabelů měděných bez ukončení uložených pod omítku plných kulatých (např. CYKY), počtu a průřezu žil 3x1,5 mm2</t>
  </si>
  <si>
    <t>1036551869</t>
  </si>
  <si>
    <t>https://podminky.urs.cz/item/CS_URS_2023_02/741122015</t>
  </si>
  <si>
    <t>34111030</t>
  </si>
  <si>
    <t>kabel instalační jádro Cu plné izolace PVC plášť PVC 450/750V (CYKY) 3x1,5mm2</t>
  </si>
  <si>
    <t>-1351922071</t>
  </si>
  <si>
    <t>112</t>
  </si>
  <si>
    <t>741122225</t>
  </si>
  <si>
    <t>Montáž kabelů měděných bez ukončení uložených volně nebo v liště plných kulatých (např. CYKY) počtu a průřezu žil 3x35+25 mm2, 4x35 mm2</t>
  </si>
  <si>
    <t>-399054558</t>
  </si>
  <si>
    <t>https://podminky.urs.cz/item/CS_URS_2023_02/741122225</t>
  </si>
  <si>
    <t>113</t>
  </si>
  <si>
    <t>34111631</t>
  </si>
  <si>
    <t>kabel silový jádro Cu izolace PVC plášť PVC 0,6/1kV (1-CYKY) 3x35+25mm2</t>
  </si>
  <si>
    <t>296292096</t>
  </si>
  <si>
    <t>VV</t>
  </si>
  <si>
    <t>20*1,15 "Přepočtené koeficientem množství</t>
  </si>
  <si>
    <t>114</t>
  </si>
  <si>
    <t>741122434</t>
  </si>
  <si>
    <t>Montáž kabelů měděných bez ukončení uložených volně nebo v liště plných kulatých pancéřovaných (např. CYKYDY) počtu a průřezu žil 5x25 až 35 mm2</t>
  </si>
  <si>
    <t>2143057363</t>
  </si>
  <si>
    <t>https://podminky.urs.cz/item/CS_URS_2023_02/741122434</t>
  </si>
  <si>
    <t>115</t>
  </si>
  <si>
    <t>R34111509</t>
  </si>
  <si>
    <t>kabel silový jádro Cu izolace PVC vnitřní a vnější plášť PVC 0,6/1kV 5x25mm2</t>
  </si>
  <si>
    <t>-1354274816</t>
  </si>
  <si>
    <t>116</t>
  </si>
  <si>
    <t>1252959421</t>
  </si>
  <si>
    <t>117</t>
  </si>
  <si>
    <t>R34111510</t>
  </si>
  <si>
    <t xml:space="preserve">kabel silový jádro Cu izolace PVC vnitřní a vnější plášť PVC 0,6/1kV  5x35mm2</t>
  </si>
  <si>
    <t>1631595213</t>
  </si>
  <si>
    <t>120</t>
  </si>
  <si>
    <t>741320175</t>
  </si>
  <si>
    <t>824034833</t>
  </si>
  <si>
    <t>https://podminky.urs.cz/item/CS_URS_2023_02/741320175</t>
  </si>
  <si>
    <t>134</t>
  </si>
  <si>
    <t>35822404</t>
  </si>
  <si>
    <t>jistič 3-pólový 32 A vypínací charakteristika B vypínací schopnost 10 kA</t>
  </si>
  <si>
    <t>-1622351425</t>
  </si>
  <si>
    <t>122</t>
  </si>
  <si>
    <t>-1209295454</t>
  </si>
  <si>
    <t>135</t>
  </si>
  <si>
    <t>1475491675</t>
  </si>
  <si>
    <t>136</t>
  </si>
  <si>
    <t>35822198</t>
  </si>
  <si>
    <t>jistič 3-pólový 100 A vypínací charakteristika B vypínací schopnost 10 kA</t>
  </si>
  <si>
    <t>-1706946792</t>
  </si>
  <si>
    <t>129</t>
  </si>
  <si>
    <t>R741130005</t>
  </si>
  <si>
    <t>Ukončení vodičů izolovaných s označením a zapojením v rozváděči nebo na přístroji, průřezu žíly do 10 mm2</t>
  </si>
  <si>
    <t>-1679357701</t>
  </si>
  <si>
    <t>110</t>
  </si>
  <si>
    <t>R8500150032</t>
  </si>
  <si>
    <t>Podpěra vedení, PV 21/100 beton</t>
  </si>
  <si>
    <t>1889921214</t>
  </si>
  <si>
    <t>Poznámka k položce:_x000d_
na ploché střechy, plastový zámek, vzdálenost vodiče od povrchu 100 mm, pro průměr vodiče 8–10 mm, hmotnost 1 kg</t>
  </si>
  <si>
    <t>39</t>
  </si>
  <si>
    <t>RABB.2TKA002095G1</t>
  </si>
  <si>
    <t>Stop tlačítko umístěné pod sklem, nástěnné</t>
  </si>
  <si>
    <t>-1368010854</t>
  </si>
  <si>
    <t>118</t>
  </si>
  <si>
    <t>741320165</t>
  </si>
  <si>
    <t>Montáž jističů se zapojením vodičů třípólových nn do 25 A ve skříni</t>
  </si>
  <si>
    <t>-1397255781</t>
  </si>
  <si>
    <t>https://podminky.urs.cz/item/CS_URS_2023_02/741320165</t>
  </si>
  <si>
    <t>119</t>
  </si>
  <si>
    <t>R1183606</t>
  </si>
  <si>
    <t>jistič 3pólový-charakteristika B 6A, zkratový proud 10kA</t>
  </si>
  <si>
    <t>623338374</t>
  </si>
  <si>
    <t>95</t>
  </si>
  <si>
    <t>741420001.1</t>
  </si>
  <si>
    <t>Montáž hromosvodného vedení svodových drátů nebo lan s podpěrami, Ø do 10 mm</t>
  </si>
  <si>
    <t>1041881255</t>
  </si>
  <si>
    <t>https://podminky.urs.cz/item/CS_URS_2023_02/741420001.1</t>
  </si>
  <si>
    <t>96</t>
  </si>
  <si>
    <t>R35442141</t>
  </si>
  <si>
    <t>drát D 8 mm AlMgSi polotvrdý</t>
  </si>
  <si>
    <t>kg</t>
  </si>
  <si>
    <t>-1223520446</t>
  </si>
  <si>
    <t>97</t>
  </si>
  <si>
    <t>741420022</t>
  </si>
  <si>
    <t>Montáž hromosvodného vedení svorek se 3 a více šrouby</t>
  </si>
  <si>
    <t>-1150654603</t>
  </si>
  <si>
    <t>https://podminky.urs.cz/item/CS_URS_2023_02/741420022</t>
  </si>
  <si>
    <t>98</t>
  </si>
  <si>
    <t>35441860</t>
  </si>
  <si>
    <t>svorka FeZn k jímací tyči - 4 šrouby</t>
  </si>
  <si>
    <t>432379429</t>
  </si>
  <si>
    <t>99</t>
  </si>
  <si>
    <t>741420022.1</t>
  </si>
  <si>
    <t>-1924874820</t>
  </si>
  <si>
    <t>https://podminky.urs.cz/item/CS_URS_2023_02/741420022.1</t>
  </si>
  <si>
    <t>100</t>
  </si>
  <si>
    <t>35431001</t>
  </si>
  <si>
    <t>svorka uzemnění AlMgSi univerzální</t>
  </si>
  <si>
    <t>991838771</t>
  </si>
  <si>
    <t>137</t>
  </si>
  <si>
    <t>R35431031</t>
  </si>
  <si>
    <t>svorka uzemnění AlMgSi k jímací tyči, 72 x40 mm</t>
  </si>
  <si>
    <t>5084477</t>
  </si>
  <si>
    <t>45</t>
  </si>
  <si>
    <t>741430004</t>
  </si>
  <si>
    <t>Montáž jímacích tyčí délky do 3 m, na střešní hřeben</t>
  </si>
  <si>
    <t>2120479263</t>
  </si>
  <si>
    <t>https://podminky.urs.cz/item/CS_URS_2023_02/741430004</t>
  </si>
  <si>
    <t>46</t>
  </si>
  <si>
    <t>R35441117</t>
  </si>
  <si>
    <t>tyč jímací s kovaným hrotem 2000mm AlMgSi vč.držáku a závaží</t>
  </si>
  <si>
    <t>112124799</t>
  </si>
  <si>
    <t>105</t>
  </si>
  <si>
    <t>741820001</t>
  </si>
  <si>
    <t>Měření zemních odporů zemniče</t>
  </si>
  <si>
    <t>321461718</t>
  </si>
  <si>
    <t>https://podminky.urs.cz/item/CS_URS_2023_02/741820001</t>
  </si>
  <si>
    <t>47</t>
  </si>
  <si>
    <t>741910301</t>
  </si>
  <si>
    <t>Montáž roštů a lávek pro volné i pevné uložení kabelů bez podkladových desek a osazení úchytných prvků typových se stojinou, výložníky a odbočkami pozinkovaných nástěnných nebo závěsných jednostranných</t>
  </si>
  <si>
    <t>-1596692525</t>
  </si>
  <si>
    <t>https://podminky.urs.cz/item/CS_URS_2023_02/741910301</t>
  </si>
  <si>
    <t>48</t>
  </si>
  <si>
    <t>R10.078.706</t>
  </si>
  <si>
    <t xml:space="preserve">Rošt  Dž 250/100 kabelový drátěný</t>
  </si>
  <si>
    <t>101291506</t>
  </si>
  <si>
    <t>106</t>
  </si>
  <si>
    <t>741910412</t>
  </si>
  <si>
    <t>Montáž žlabů bez stojiny a výložníků kovových s podpěrkami a příslušenstvím bez víka, šířky do 100 mm</t>
  </si>
  <si>
    <t>713563944</t>
  </si>
  <si>
    <t>https://podminky.urs.cz/item/CS_URS_2023_02/741910412</t>
  </si>
  <si>
    <t>107</t>
  </si>
  <si>
    <t>R1388132</t>
  </si>
  <si>
    <t>KABELOVY ZLAB 110X100MM SKSM 110 FS 3M</t>
  </si>
  <si>
    <t>1221017809</t>
  </si>
  <si>
    <t>49</t>
  </si>
  <si>
    <t>FV002R</t>
  </si>
  <si>
    <t>montáž konekteru MC4/pár</t>
  </si>
  <si>
    <t>198844542</t>
  </si>
  <si>
    <t>50</t>
  </si>
  <si>
    <t>FV002MR</t>
  </si>
  <si>
    <t>konektor MC4/pár</t>
  </si>
  <si>
    <t>-175187391</t>
  </si>
  <si>
    <t>55</t>
  </si>
  <si>
    <t>FVE-plech</t>
  </si>
  <si>
    <t>Pozinkovaný plech proti vniknutí větru pod panely</t>
  </si>
  <si>
    <t>-1602500725</t>
  </si>
  <si>
    <t>56</t>
  </si>
  <si>
    <t>FVE-plech-m</t>
  </si>
  <si>
    <t>Úprava plechu včetně přichycení do betonových závaží</t>
  </si>
  <si>
    <t>1207021734</t>
  </si>
  <si>
    <t>57</t>
  </si>
  <si>
    <t>R001FVE</t>
  </si>
  <si>
    <t>Montáž střídače FVE, SEC</t>
  </si>
  <si>
    <t>1893162399</t>
  </si>
  <si>
    <t>58</t>
  </si>
  <si>
    <t>R-FVE1_str.</t>
  </si>
  <si>
    <t>Síťový střídač pro FVE 50,0kVA, Wifi,PC, záruka 12 let</t>
  </si>
  <si>
    <t>-1500770431</t>
  </si>
  <si>
    <t>143</t>
  </si>
  <si>
    <t>R-FVE1_SEC</t>
  </si>
  <si>
    <t>Smart energy controller SEC pro regulaci přetoků</t>
  </si>
  <si>
    <t>-1264072129</t>
  </si>
  <si>
    <t>62</t>
  </si>
  <si>
    <t>R-FVE_PANEL</t>
  </si>
  <si>
    <t>Montáž fotovoltaického panelu vč.konstrukce</t>
  </si>
  <si>
    <t>-1859236952</t>
  </si>
  <si>
    <t>63</t>
  </si>
  <si>
    <t>R-FVE_FV</t>
  </si>
  <si>
    <t>Fotovoltaický panel 500W, 15 let záruka na panel, 25 let záruka na výkon 85%</t>
  </si>
  <si>
    <t>54413355</t>
  </si>
  <si>
    <t>R-FVE1_us</t>
  </si>
  <si>
    <t xml:space="preserve">Úchytový systém pro FVE  panely - rovná střecha</t>
  </si>
  <si>
    <t>-1263300896</t>
  </si>
  <si>
    <t>60</t>
  </si>
  <si>
    <t>R-FVE-nab</t>
  </si>
  <si>
    <t>Nabíječ baterií 20kW vč.měřících traf MTP 250/5A</t>
  </si>
  <si>
    <t>1114942567</t>
  </si>
  <si>
    <t>66</t>
  </si>
  <si>
    <t>FVE-beton-2</t>
  </si>
  <si>
    <t>Betonové závaží 42kg</t>
  </si>
  <si>
    <t>1235808922</t>
  </si>
  <si>
    <t>67</t>
  </si>
  <si>
    <t>FVE-beton-3</t>
  </si>
  <si>
    <t>Betonové závaží 20kg</t>
  </si>
  <si>
    <t>1082054425</t>
  </si>
  <si>
    <t>79</t>
  </si>
  <si>
    <t>R-FVE-BAT2-M</t>
  </si>
  <si>
    <t>montáž connectionboxu</t>
  </si>
  <si>
    <t>-129888672</t>
  </si>
  <si>
    <t>69</t>
  </si>
  <si>
    <t>R-FVE-BAT-M</t>
  </si>
  <si>
    <t>Montáž a manipulace bateriového úložiště 108kWh</t>
  </si>
  <si>
    <t>2137759340</t>
  </si>
  <si>
    <t>70</t>
  </si>
  <si>
    <t>R-FVE-BAT</t>
  </si>
  <si>
    <t>Bateriové úložiště 49,9kWh</t>
  </si>
  <si>
    <t>-1493190056</t>
  </si>
  <si>
    <t>71</t>
  </si>
  <si>
    <t>R-FVE-OPT-M</t>
  </si>
  <si>
    <t>Montáž optimizérů</t>
  </si>
  <si>
    <t>959125280</t>
  </si>
  <si>
    <t>72</t>
  </si>
  <si>
    <t>R-FVE-OPT</t>
  </si>
  <si>
    <t>Výkonový optimizér max. 700Wp+ 1xaccess point + 1xCloud connect , optimalizace, shut-down, monitoring</t>
  </si>
  <si>
    <t>-1290405122</t>
  </si>
  <si>
    <t>73</t>
  </si>
  <si>
    <t>R-UCP</t>
  </si>
  <si>
    <t>Protipožární ucpávka</t>
  </si>
  <si>
    <t>-1791275683</t>
  </si>
  <si>
    <t>78</t>
  </si>
  <si>
    <t>R-FVE-BAT2</t>
  </si>
  <si>
    <t>Connectionbox pro nabíječ baterií</t>
  </si>
  <si>
    <t>-348921291</t>
  </si>
  <si>
    <t>742</t>
  </si>
  <si>
    <t>Elektroinstalace - slaboproud</t>
  </si>
  <si>
    <t>82</t>
  </si>
  <si>
    <t>742121001</t>
  </si>
  <si>
    <t>Montáž kabelů sdělovacích pro vnitřní rozvody počtu žil do 15</t>
  </si>
  <si>
    <t>792321117</t>
  </si>
  <si>
    <t>https://podminky.urs.cz/item/CS_URS_2023_02/742121001</t>
  </si>
  <si>
    <t>138</t>
  </si>
  <si>
    <t>34121268</t>
  </si>
  <si>
    <t>kabel datový bezhalogenový třída reakce na oheň B2cas1d1a1 jádro Cu plné (U/UTP) kategorie 6</t>
  </si>
  <si>
    <t>775642115</t>
  </si>
  <si>
    <t>92</t>
  </si>
  <si>
    <t>RISV.4003973090722</t>
  </si>
  <si>
    <t>Požární ucpávka, kbelík 15kg, intumescentní tmel pro zakrytí obvodu požární ucpávky v místě průchodu požárně dělicí konstrukcí.</t>
  </si>
  <si>
    <t>978612711</t>
  </si>
  <si>
    <t>Poznámka k položce:_x000d_
Intumescentní tmel pro zakrytí obvodu požární ucpávky v místě průchodu vzduchovodu požárně dělicí konstrukcí.</t>
  </si>
  <si>
    <t>94</t>
  </si>
  <si>
    <t>Lešení a stavební výtahy</t>
  </si>
  <si>
    <t>84</t>
  </si>
  <si>
    <t>R945231112</t>
  </si>
  <si>
    <t>Závěsná klec (pohyblivá pracovní plošina - lávka) se zdvihem elektrickým výšky do 50 m délky přes 1,20 do 6 m</t>
  </si>
  <si>
    <t>DEN</t>
  </si>
  <si>
    <t>1891418409</t>
  </si>
  <si>
    <t>VRN</t>
  </si>
  <si>
    <t>Vedlejší rozpočtové náklady</t>
  </si>
  <si>
    <t>5</t>
  </si>
  <si>
    <t>VRN1</t>
  </si>
  <si>
    <t>Průzkumné, geodetické a projektové práce</t>
  </si>
  <si>
    <t>85</t>
  </si>
  <si>
    <t>013254000</t>
  </si>
  <si>
    <t>Dokumentace skutečného provedení stavby</t>
  </si>
  <si>
    <t>…</t>
  </si>
  <si>
    <t>101537392</t>
  </si>
  <si>
    <t>https://podminky.urs.cz/item/CS_URS_2023_02/013254000</t>
  </si>
  <si>
    <t>111</t>
  </si>
  <si>
    <t>R0000013</t>
  </si>
  <si>
    <t>Úprava stávajícího rozvaděče</t>
  </si>
  <si>
    <t>256832305</t>
  </si>
  <si>
    <t>VRN4</t>
  </si>
  <si>
    <t>Inženýrská činnost</t>
  </si>
  <si>
    <t>86</t>
  </si>
  <si>
    <t>043002000.1</t>
  </si>
  <si>
    <t>Zkoušební provoz a ostatní měření</t>
  </si>
  <si>
    <t>CS ÚRS 2021 01</t>
  </si>
  <si>
    <t>788246316</t>
  </si>
  <si>
    <t>https://podminky.urs.cz/item/CS_URS_2021_01/043002000.1</t>
  </si>
  <si>
    <t>VRN6</t>
  </si>
  <si>
    <t>Územní vlivy</t>
  </si>
  <si>
    <t>130</t>
  </si>
  <si>
    <t>065002000.R</t>
  </si>
  <si>
    <t>Doprava vysokozdvižné techniky</t>
  </si>
  <si>
    <t>-1131115779</t>
  </si>
  <si>
    <t>VRN9</t>
  </si>
  <si>
    <t>144</t>
  </si>
  <si>
    <t>00002R</t>
  </si>
  <si>
    <t>Posouzení stavby TIČR</t>
  </si>
  <si>
    <t>2032895322</t>
  </si>
  <si>
    <t>91</t>
  </si>
  <si>
    <t>092203000</t>
  </si>
  <si>
    <t>Náklady na zaškolení obsluhy</t>
  </si>
  <si>
    <t>-556889620</t>
  </si>
  <si>
    <t>139</t>
  </si>
  <si>
    <t>R956522000</t>
  </si>
  <si>
    <t>Statické posouzení přitížení střechy - v případě použití jiné konstrukce při níž došlo k vyššímu přitížení střechy</t>
  </si>
  <si>
    <t>655588403</t>
  </si>
  <si>
    <t>140</t>
  </si>
  <si>
    <t>R956522001</t>
  </si>
  <si>
    <t>Dokumentace zdolávání požáru - operativní karta dle platné požární zprávy vypracované p.Ing.Josefem Zábojníkem</t>
  </si>
  <si>
    <t>2080706422</t>
  </si>
  <si>
    <t>03 - Autonabíječka</t>
  </si>
  <si>
    <t>R043002000</t>
  </si>
  <si>
    <t>Zkoušky a nastavení autonabíječky</t>
  </si>
  <si>
    <t>-744284254</t>
  </si>
  <si>
    <t>2140225669</t>
  </si>
  <si>
    <t>-943302121</t>
  </si>
  <si>
    <t>1585819789</t>
  </si>
  <si>
    <t>-1107594071</t>
  </si>
  <si>
    <t>-1212066478</t>
  </si>
  <si>
    <t>R-auto</t>
  </si>
  <si>
    <t>Montáž autonabíječky</t>
  </si>
  <si>
    <t>ka</t>
  </si>
  <si>
    <t>160693688</t>
  </si>
  <si>
    <t>Autonabíječka22kW</t>
  </si>
  <si>
    <t>Autonabíječka s řízením spotřeby, 22kW, venkovní prostředí</t>
  </si>
  <si>
    <t>1544818701</t>
  </si>
  <si>
    <t>31</t>
  </si>
  <si>
    <t>741110002</t>
  </si>
  <si>
    <t>Montáž trubek elektroinstalačních s nasunutím nebo našroubováním do krabic plastových tuhých, uložených pevně, vnější Ø přes 23 do 35 mm</t>
  </si>
  <si>
    <t>-1689855328</t>
  </si>
  <si>
    <t>https://podminky.urs.cz/item/CS_URS_2023_02/741110002</t>
  </si>
  <si>
    <t>34571093</t>
  </si>
  <si>
    <t>trubka elektroinstalační tuhá z PVC D 22,1/25 mm, délka 3m</t>
  </si>
  <si>
    <t>-50518647</t>
  </si>
  <si>
    <t>-242402969</t>
  </si>
  <si>
    <t>-1083273507</t>
  </si>
  <si>
    <t>741122143</t>
  </si>
  <si>
    <t>Montáž kabelů měděných bez ukončení uložených v trubkách zatažených plných kulatých nebo bezhalogenových (např. CYKY) počtu a průřezu žil 5x4 až 6 mm2</t>
  </si>
  <si>
    <t>336584859</t>
  </si>
  <si>
    <t>https://podminky.urs.cz/item/CS_URS_2023_02/741122143</t>
  </si>
  <si>
    <t>34111100</t>
  </si>
  <si>
    <t>kabel instalační jádro Cu plné izolace PVC plášť PVC 450/750V (CYKY) 5x6mm2</t>
  </si>
  <si>
    <t>-1955882104</t>
  </si>
  <si>
    <t>30*1,15 "Přepočtené koeficientem množství</t>
  </si>
  <si>
    <t>35</t>
  </si>
  <si>
    <t>741130005</t>
  </si>
  <si>
    <t>CS ÚRS 2022 01</t>
  </si>
  <si>
    <t>-2039518992</t>
  </si>
  <si>
    <t>https://podminky.urs.cz/item/CS_URS_2022_01/741130005</t>
  </si>
  <si>
    <t>-921339477</t>
  </si>
  <si>
    <t>741321043</t>
  </si>
  <si>
    <t>Montáž proudových chráničů se zapojením vodičů čtyřpólových nn do 63 A ve skříni</t>
  </si>
  <si>
    <t>-1539675839</t>
  </si>
  <si>
    <t>https://podminky.urs.cz/item/CS_URS_2023_02/741321043</t>
  </si>
  <si>
    <t>R1187881</t>
  </si>
  <si>
    <t>Chránič proudový 4pólový 40A pracovního proudu 0,03A, zkratový proud 10kA, charakteristika A</t>
  </si>
  <si>
    <t>-1990670560</t>
  </si>
  <si>
    <t>-216028619</t>
  </si>
  <si>
    <t>-1759010792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</si>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</sst>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4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6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4" fillId="0" borderId="23" xfId="0" applyFont="1" applyBorder="1" applyAlignment="1" applyProtection="1">
      <alignment horizontal="center" vertical="center"/>
    </xf>
    <xf numFmtId="49" fontId="34" fillId="0" borderId="23" xfId="0" applyNumberFormat="1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center" vertical="center" wrapText="1"/>
    </xf>
    <xf numFmtId="167" fontId="34" fillId="0" borderId="23" xfId="0" applyNumberFormat="1" applyFont="1" applyBorder="1" applyAlignment="1" applyProtection="1">
      <alignment vertical="center"/>
    </xf>
    <xf numFmtId="4" fontId="34" fillId="2" borderId="23" xfId="0" applyNumberFormat="1" applyFont="1" applyFill="1" applyBorder="1" applyAlignment="1" applyProtection="1">
      <alignment vertical="center"/>
      <protection locked="0"/>
    </xf>
    <xf numFmtId="4" fontId="34" fillId="0" borderId="23" xfId="0" applyNumberFormat="1" applyFont="1" applyBorder="1" applyAlignment="1" applyProtection="1">
      <alignment vertical="center"/>
    </xf>
    <xf numFmtId="0" fontId="35" fillId="0" borderId="4" xfId="0" applyFont="1" applyBorder="1" applyAlignment="1">
      <alignment vertical="center"/>
    </xf>
    <xf numFmtId="0" fontId="34" fillId="2" borderId="15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34" fillId="2" borderId="20" xfId="0" applyFont="1" applyFill="1" applyBorder="1" applyAlignment="1" applyProtection="1">
      <alignment horizontal="left" vertical="center"/>
      <protection locked="0"/>
    </xf>
    <xf numFmtId="0" fontId="34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  <xf numFmtId="166" fontId="21" fillId="0" borderId="22" xfId="0" applyNumberFormat="1" applyFont="1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21" fillId="2" borderId="20" xfId="0" applyFont="1" applyFill="1" applyBorder="1" applyAlignment="1" applyProtection="1">
      <alignment horizontal="left" vertical="center"/>
      <protection locked="0"/>
    </xf>
    <xf numFmtId="0" fontId="21" fillId="0" borderId="21" xfId="0" applyFont="1" applyBorder="1" applyAlignment="1" applyProtection="1">
      <alignment horizontal="center"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40" fillId="0" borderId="29" xfId="0" applyFont="1" applyBorder="1" applyAlignment="1">
      <alignment horizontal="left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horizontal="left" vertical="center" wrapText="1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vertical="top"/>
    </xf>
    <xf numFmtId="0" fontId="48" fillId="0" borderId="1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horizontal="center" vertical="center"/>
    </xf>
    <xf numFmtId="49" fontId="48" fillId="0" borderId="1" xfId="0" applyNumberFormat="1" applyFont="1" applyBorder="1" applyAlignment="1" applyProtection="1">
      <alignment horizontal="left" vertical="center"/>
    </xf>
    <xf numFmtId="0" fontId="47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741320161" TargetMode="External" /><Relationship Id="rId2" Type="http://schemas.openxmlformats.org/officeDocument/2006/relationships/hyperlink" Target="https://podminky.urs.cz/item/CS_URS_2023_02/741320185" TargetMode="External" /><Relationship Id="rId3" Type="http://schemas.openxmlformats.org/officeDocument/2006/relationships/hyperlink" Target="https://podminky.urs.cz/item/CS_URS_2023_02/741320202" TargetMode="External" /><Relationship Id="rId4" Type="http://schemas.openxmlformats.org/officeDocument/2006/relationships/hyperlink" Target="https://podminky.urs.cz/item/CS_URS_2023_02/741330632" TargetMode="External" /><Relationship Id="rId5" Type="http://schemas.openxmlformats.org/officeDocument/2006/relationships/hyperlink" Target="https://podminky.urs.cz/item/CS_URS_2023_02/210120101" TargetMode="External" /><Relationship Id="rId6" Type="http://schemas.openxmlformats.org/officeDocument/2006/relationships/hyperlink" Target="https://podminky.urs.cz/item/CS_URS_2023_02/741210001" TargetMode="External" /><Relationship Id="rId7" Type="http://schemas.openxmlformats.org/officeDocument/2006/relationships/hyperlink" Target="https://podminky.urs.cz/item/CS_URS_2023_02/741320105" TargetMode="External" /><Relationship Id="rId8" Type="http://schemas.openxmlformats.org/officeDocument/2006/relationships/hyperlink" Target="https://podminky.urs.cz/item/CS_URS_2023_02/741320175.2" TargetMode="External" /><Relationship Id="rId9" Type="http://schemas.openxmlformats.org/officeDocument/2006/relationships/hyperlink" Target="https://podminky.urs.cz/item/CS_URS_2023_02/741322011" TargetMode="External" /><Relationship Id="rId10" Type="http://schemas.openxmlformats.org/officeDocument/2006/relationships/hyperlink" Target="https://podminky.urs.cz/item/CS_URS_2023_02/741322061" TargetMode="External" /><Relationship Id="rId11" Type="http://schemas.openxmlformats.org/officeDocument/2006/relationships/hyperlink" Target="https://podminky.urs.cz/item/CS_URS_2023_02/741331032" TargetMode="External" /><Relationship Id="rId12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210812001" TargetMode="External" /><Relationship Id="rId2" Type="http://schemas.openxmlformats.org/officeDocument/2006/relationships/hyperlink" Target="https://podminky.urs.cz/item/CS_URS_2023_02/210280002" TargetMode="External" /><Relationship Id="rId3" Type="http://schemas.openxmlformats.org/officeDocument/2006/relationships/hyperlink" Target="https://podminky.urs.cz/item/CS_URS_2023_02/741110042" TargetMode="External" /><Relationship Id="rId4" Type="http://schemas.openxmlformats.org/officeDocument/2006/relationships/hyperlink" Target="https://podminky.urs.cz/item/CS_URS_2023_02/741110511" TargetMode="External" /><Relationship Id="rId5" Type="http://schemas.openxmlformats.org/officeDocument/2006/relationships/hyperlink" Target="https://podminky.urs.cz/item/CS_URS_2023_02/741120001" TargetMode="External" /><Relationship Id="rId6" Type="http://schemas.openxmlformats.org/officeDocument/2006/relationships/hyperlink" Target="https://podminky.urs.cz/item/CS_URS_2023_02/741122015" TargetMode="External" /><Relationship Id="rId7" Type="http://schemas.openxmlformats.org/officeDocument/2006/relationships/hyperlink" Target="https://podminky.urs.cz/item/CS_URS_2023_02/741122225" TargetMode="External" /><Relationship Id="rId8" Type="http://schemas.openxmlformats.org/officeDocument/2006/relationships/hyperlink" Target="https://podminky.urs.cz/item/CS_URS_2023_02/741122434" TargetMode="External" /><Relationship Id="rId9" Type="http://schemas.openxmlformats.org/officeDocument/2006/relationships/hyperlink" Target="https://podminky.urs.cz/item/CS_URS_2023_02/741122434" TargetMode="External" /><Relationship Id="rId10" Type="http://schemas.openxmlformats.org/officeDocument/2006/relationships/hyperlink" Target="https://podminky.urs.cz/item/CS_URS_2023_02/741320175" TargetMode="External" /><Relationship Id="rId11" Type="http://schemas.openxmlformats.org/officeDocument/2006/relationships/hyperlink" Target="https://podminky.urs.cz/item/CS_URS_2023_02/741320185" TargetMode="External" /><Relationship Id="rId12" Type="http://schemas.openxmlformats.org/officeDocument/2006/relationships/hyperlink" Target="https://podminky.urs.cz/item/CS_URS_2023_02/741320165" TargetMode="External" /><Relationship Id="rId13" Type="http://schemas.openxmlformats.org/officeDocument/2006/relationships/hyperlink" Target="https://podminky.urs.cz/item/CS_URS_2023_02/741420001.1" TargetMode="External" /><Relationship Id="rId14" Type="http://schemas.openxmlformats.org/officeDocument/2006/relationships/hyperlink" Target="https://podminky.urs.cz/item/CS_URS_2023_02/741420022" TargetMode="External" /><Relationship Id="rId15" Type="http://schemas.openxmlformats.org/officeDocument/2006/relationships/hyperlink" Target="https://podminky.urs.cz/item/CS_URS_2023_02/741420022.1" TargetMode="External" /><Relationship Id="rId16" Type="http://schemas.openxmlformats.org/officeDocument/2006/relationships/hyperlink" Target="https://podminky.urs.cz/item/CS_URS_2023_02/741430004" TargetMode="External" /><Relationship Id="rId17" Type="http://schemas.openxmlformats.org/officeDocument/2006/relationships/hyperlink" Target="https://podminky.urs.cz/item/CS_URS_2023_02/741820001" TargetMode="External" /><Relationship Id="rId18" Type="http://schemas.openxmlformats.org/officeDocument/2006/relationships/hyperlink" Target="https://podminky.urs.cz/item/CS_URS_2023_02/741910301" TargetMode="External" /><Relationship Id="rId19" Type="http://schemas.openxmlformats.org/officeDocument/2006/relationships/hyperlink" Target="https://podminky.urs.cz/item/CS_URS_2023_02/741910412" TargetMode="External" /><Relationship Id="rId20" Type="http://schemas.openxmlformats.org/officeDocument/2006/relationships/hyperlink" Target="https://podminky.urs.cz/item/CS_URS_2023_02/742121001" TargetMode="External" /><Relationship Id="rId21" Type="http://schemas.openxmlformats.org/officeDocument/2006/relationships/hyperlink" Target="https://podminky.urs.cz/item/CS_URS_2023_02/013254000" TargetMode="External" /><Relationship Id="rId22" Type="http://schemas.openxmlformats.org/officeDocument/2006/relationships/hyperlink" Target="https://podminky.urs.cz/item/CS_URS_2021_01/043002000.1" TargetMode="External" /><Relationship Id="rId23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210280002" TargetMode="External" /><Relationship Id="rId2" Type="http://schemas.openxmlformats.org/officeDocument/2006/relationships/hyperlink" Target="https://podminky.urs.cz/item/CS_URS_2023_02/742121001" TargetMode="External" /><Relationship Id="rId3" Type="http://schemas.openxmlformats.org/officeDocument/2006/relationships/hyperlink" Target="https://podminky.urs.cz/item/CS_URS_2023_02/741110002" TargetMode="External" /><Relationship Id="rId4" Type="http://schemas.openxmlformats.org/officeDocument/2006/relationships/hyperlink" Target="https://podminky.urs.cz/item/CS_URS_2023_02/741120001" TargetMode="External" /><Relationship Id="rId5" Type="http://schemas.openxmlformats.org/officeDocument/2006/relationships/hyperlink" Target="https://podminky.urs.cz/item/CS_URS_2023_02/741122143" TargetMode="External" /><Relationship Id="rId6" Type="http://schemas.openxmlformats.org/officeDocument/2006/relationships/hyperlink" Target="https://podminky.urs.cz/item/CS_URS_2022_01/741130005" TargetMode="External" /><Relationship Id="rId7" Type="http://schemas.openxmlformats.org/officeDocument/2006/relationships/hyperlink" Target="https://podminky.urs.cz/item/CS_URS_2023_02/741320175" TargetMode="External" /><Relationship Id="rId8" Type="http://schemas.openxmlformats.org/officeDocument/2006/relationships/hyperlink" Target="https://podminky.urs.cz/item/CS_URS_2023_02/741321043" TargetMode="External" /><Relationship Id="rId9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19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22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19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22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19</v>
      </c>
      <c r="AO17" s="22"/>
      <c r="AP17" s="22"/>
      <c r="AQ17" s="22"/>
      <c r="AR17" s="20"/>
      <c r="BE17" s="31"/>
      <c r="BS17" s="17" t="s">
        <v>31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32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19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22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19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33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34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35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36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37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38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39</v>
      </c>
      <c r="E29" s="47"/>
      <c r="F29" s="32" t="s">
        <v>40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41</v>
      </c>
      <c r="G30" s="47"/>
      <c r="H30" s="47"/>
      <c r="I30" s="47"/>
      <c r="J30" s="47"/>
      <c r="K30" s="47"/>
      <c r="L30" s="48">
        <v>0.14999999999999999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42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43</v>
      </c>
      <c r="G32" s="47"/>
      <c r="H32" s="47"/>
      <c r="I32" s="47"/>
      <c r="J32" s="47"/>
      <c r="K32" s="47"/>
      <c r="L32" s="48">
        <v>0.14999999999999999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44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45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46</v>
      </c>
      <c r="U35" s="54"/>
      <c r="V35" s="54"/>
      <c r="W35" s="54"/>
      <c r="X35" s="56" t="s">
        <v>47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3" t="s">
        <v>48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2" t="s">
        <v>13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V50-2023-FVE_Sokolov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16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Fotovoltaická elektrárna na střeše MěU Sokolov, Rokycanova 1929, Sokolov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2" t="s">
        <v>21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 xml:space="preserve"> 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2" t="s">
        <v>23</v>
      </c>
      <c r="AJ47" s="40"/>
      <c r="AK47" s="40"/>
      <c r="AL47" s="40"/>
      <c r="AM47" s="72" t="str">
        <f>IF(AN8= "","",AN8)</f>
        <v>13. 7. 2023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15.15" customHeight="1">
      <c r="A49" s="38"/>
      <c r="B49" s="39"/>
      <c r="C49" s="32" t="s">
        <v>25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 xml:space="preserve"> 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2" t="s">
        <v>30</v>
      </c>
      <c r="AJ49" s="40"/>
      <c r="AK49" s="40"/>
      <c r="AL49" s="40"/>
      <c r="AM49" s="73" t="str">
        <f>IF(E17="","",E17)</f>
        <v xml:space="preserve"> </v>
      </c>
      <c r="AN49" s="64"/>
      <c r="AO49" s="64"/>
      <c r="AP49" s="64"/>
      <c r="AQ49" s="40"/>
      <c r="AR49" s="44"/>
      <c r="AS49" s="74" t="s">
        <v>49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15.15" customHeight="1">
      <c r="A50" s="38"/>
      <c r="B50" s="39"/>
      <c r="C50" s="32" t="s">
        <v>28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2" t="s">
        <v>32</v>
      </c>
      <c r="AJ50" s="40"/>
      <c r="AK50" s="40"/>
      <c r="AL50" s="40"/>
      <c r="AM50" s="73" t="str">
        <f>IF(E20="","",E20)</f>
        <v xml:space="preserve"> 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50</v>
      </c>
      <c r="D52" s="87"/>
      <c r="E52" s="87"/>
      <c r="F52" s="87"/>
      <c r="G52" s="87"/>
      <c r="H52" s="88"/>
      <c r="I52" s="89" t="s">
        <v>51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52</v>
      </c>
      <c r="AH52" s="87"/>
      <c r="AI52" s="87"/>
      <c r="AJ52" s="87"/>
      <c r="AK52" s="87"/>
      <c r="AL52" s="87"/>
      <c r="AM52" s="87"/>
      <c r="AN52" s="89" t="s">
        <v>53</v>
      </c>
      <c r="AO52" s="87"/>
      <c r="AP52" s="87"/>
      <c r="AQ52" s="91" t="s">
        <v>54</v>
      </c>
      <c r="AR52" s="44"/>
      <c r="AS52" s="92" t="s">
        <v>55</v>
      </c>
      <c r="AT52" s="93" t="s">
        <v>56</v>
      </c>
      <c r="AU52" s="93" t="s">
        <v>57</v>
      </c>
      <c r="AV52" s="93" t="s">
        <v>58</v>
      </c>
      <c r="AW52" s="93" t="s">
        <v>59</v>
      </c>
      <c r="AX52" s="93" t="s">
        <v>60</v>
      </c>
      <c r="AY52" s="93" t="s">
        <v>61</v>
      </c>
      <c r="AZ52" s="93" t="s">
        <v>62</v>
      </c>
      <c r="BA52" s="93" t="s">
        <v>63</v>
      </c>
      <c r="BB52" s="93" t="s">
        <v>64</v>
      </c>
      <c r="BC52" s="93" t="s">
        <v>65</v>
      </c>
      <c r="BD52" s="94" t="s">
        <v>66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67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ROUND(SUM(AG55:AG57),2)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19</v>
      </c>
      <c r="AR54" s="104"/>
      <c r="AS54" s="105">
        <f>ROUND(SUM(AS55:AS57),2)</f>
        <v>0</v>
      </c>
      <c r="AT54" s="106">
        <f>ROUND(SUM(AV54:AW54),2)</f>
        <v>0</v>
      </c>
      <c r="AU54" s="107">
        <f>ROUND(SUM(AU55:AU57),5)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ROUND(SUM(AZ55:AZ57),2)</f>
        <v>0</v>
      </c>
      <c r="BA54" s="106">
        <f>ROUND(SUM(BA55:BA57),2)</f>
        <v>0</v>
      </c>
      <c r="BB54" s="106">
        <f>ROUND(SUM(BB55:BB57),2)</f>
        <v>0</v>
      </c>
      <c r="BC54" s="106">
        <f>ROUND(SUM(BC55:BC57),2)</f>
        <v>0</v>
      </c>
      <c r="BD54" s="108">
        <f>ROUND(SUM(BD55:BD57),2)</f>
        <v>0</v>
      </c>
      <c r="BE54" s="6"/>
      <c r="BS54" s="109" t="s">
        <v>68</v>
      </c>
      <c r="BT54" s="109" t="s">
        <v>69</v>
      </c>
      <c r="BU54" s="110" t="s">
        <v>70</v>
      </c>
      <c r="BV54" s="109" t="s">
        <v>71</v>
      </c>
      <c r="BW54" s="109" t="s">
        <v>5</v>
      </c>
      <c r="BX54" s="109" t="s">
        <v>72</v>
      </c>
      <c r="CL54" s="109" t="s">
        <v>19</v>
      </c>
    </row>
    <row r="55" s="7" customFormat="1" ht="16.5" customHeight="1">
      <c r="A55" s="111" t="s">
        <v>73</v>
      </c>
      <c r="B55" s="112"/>
      <c r="C55" s="113"/>
      <c r="D55" s="114" t="s">
        <v>74</v>
      </c>
      <c r="E55" s="114"/>
      <c r="F55" s="114"/>
      <c r="G55" s="114"/>
      <c r="H55" s="114"/>
      <c r="I55" s="115"/>
      <c r="J55" s="114" t="s">
        <v>75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'01 - Rozvaděč FVE'!J30</f>
        <v>0</v>
      </c>
      <c r="AH55" s="115"/>
      <c r="AI55" s="115"/>
      <c r="AJ55" s="115"/>
      <c r="AK55" s="115"/>
      <c r="AL55" s="115"/>
      <c r="AM55" s="115"/>
      <c r="AN55" s="116">
        <f>SUM(AG55,AT55)</f>
        <v>0</v>
      </c>
      <c r="AO55" s="115"/>
      <c r="AP55" s="115"/>
      <c r="AQ55" s="117" t="s">
        <v>76</v>
      </c>
      <c r="AR55" s="118"/>
      <c r="AS55" s="119">
        <v>0</v>
      </c>
      <c r="AT55" s="120">
        <f>ROUND(SUM(AV55:AW55),2)</f>
        <v>0</v>
      </c>
      <c r="AU55" s="121">
        <f>'01 - Rozvaděč FVE'!P81</f>
        <v>0</v>
      </c>
      <c r="AV55" s="120">
        <f>'01 - Rozvaděč FVE'!J33</f>
        <v>0</v>
      </c>
      <c r="AW55" s="120">
        <f>'01 - Rozvaděč FVE'!J34</f>
        <v>0</v>
      </c>
      <c r="AX55" s="120">
        <f>'01 - Rozvaděč FVE'!J35</f>
        <v>0</v>
      </c>
      <c r="AY55" s="120">
        <f>'01 - Rozvaděč FVE'!J36</f>
        <v>0</v>
      </c>
      <c r="AZ55" s="120">
        <f>'01 - Rozvaděč FVE'!F33</f>
        <v>0</v>
      </c>
      <c r="BA55" s="120">
        <f>'01 - Rozvaděč FVE'!F34</f>
        <v>0</v>
      </c>
      <c r="BB55" s="120">
        <f>'01 - Rozvaděč FVE'!F35</f>
        <v>0</v>
      </c>
      <c r="BC55" s="120">
        <f>'01 - Rozvaděč FVE'!F36</f>
        <v>0</v>
      </c>
      <c r="BD55" s="122">
        <f>'01 - Rozvaděč FVE'!F37</f>
        <v>0</v>
      </c>
      <c r="BE55" s="7"/>
      <c r="BT55" s="123" t="s">
        <v>77</v>
      </c>
      <c r="BV55" s="123" t="s">
        <v>71</v>
      </c>
      <c r="BW55" s="123" t="s">
        <v>78</v>
      </c>
      <c r="BX55" s="123" t="s">
        <v>5</v>
      </c>
      <c r="CL55" s="123" t="s">
        <v>19</v>
      </c>
      <c r="CM55" s="123" t="s">
        <v>79</v>
      </c>
    </row>
    <row r="56" s="7" customFormat="1" ht="16.5" customHeight="1">
      <c r="A56" s="111" t="s">
        <v>73</v>
      </c>
      <c r="B56" s="112"/>
      <c r="C56" s="113"/>
      <c r="D56" s="114" t="s">
        <v>80</v>
      </c>
      <c r="E56" s="114"/>
      <c r="F56" s="114"/>
      <c r="G56" s="114"/>
      <c r="H56" s="114"/>
      <c r="I56" s="115"/>
      <c r="J56" s="114" t="s">
        <v>81</v>
      </c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6">
        <f>'02 - Elektroinstalace FVE'!J30</f>
        <v>0</v>
      </c>
      <c r="AH56" s="115"/>
      <c r="AI56" s="115"/>
      <c r="AJ56" s="115"/>
      <c r="AK56" s="115"/>
      <c r="AL56" s="115"/>
      <c r="AM56" s="115"/>
      <c r="AN56" s="116">
        <f>SUM(AG56,AT56)</f>
        <v>0</v>
      </c>
      <c r="AO56" s="115"/>
      <c r="AP56" s="115"/>
      <c r="AQ56" s="117" t="s">
        <v>76</v>
      </c>
      <c r="AR56" s="118"/>
      <c r="AS56" s="119">
        <v>0</v>
      </c>
      <c r="AT56" s="120">
        <f>ROUND(SUM(AV56:AW56),2)</f>
        <v>0</v>
      </c>
      <c r="AU56" s="121">
        <f>'02 - Elektroinstalace FVE'!P92</f>
        <v>0</v>
      </c>
      <c r="AV56" s="120">
        <f>'02 - Elektroinstalace FVE'!J33</f>
        <v>0</v>
      </c>
      <c r="AW56" s="120">
        <f>'02 - Elektroinstalace FVE'!J34</f>
        <v>0</v>
      </c>
      <c r="AX56" s="120">
        <f>'02 - Elektroinstalace FVE'!J35</f>
        <v>0</v>
      </c>
      <c r="AY56" s="120">
        <f>'02 - Elektroinstalace FVE'!J36</f>
        <v>0</v>
      </c>
      <c r="AZ56" s="120">
        <f>'02 - Elektroinstalace FVE'!F33</f>
        <v>0</v>
      </c>
      <c r="BA56" s="120">
        <f>'02 - Elektroinstalace FVE'!F34</f>
        <v>0</v>
      </c>
      <c r="BB56" s="120">
        <f>'02 - Elektroinstalace FVE'!F35</f>
        <v>0</v>
      </c>
      <c r="BC56" s="120">
        <f>'02 - Elektroinstalace FVE'!F36</f>
        <v>0</v>
      </c>
      <c r="BD56" s="122">
        <f>'02 - Elektroinstalace FVE'!F37</f>
        <v>0</v>
      </c>
      <c r="BE56" s="7"/>
      <c r="BT56" s="123" t="s">
        <v>77</v>
      </c>
      <c r="BV56" s="123" t="s">
        <v>71</v>
      </c>
      <c r="BW56" s="123" t="s">
        <v>82</v>
      </c>
      <c r="BX56" s="123" t="s">
        <v>5</v>
      </c>
      <c r="CL56" s="123" t="s">
        <v>19</v>
      </c>
      <c r="CM56" s="123" t="s">
        <v>79</v>
      </c>
    </row>
    <row r="57" s="7" customFormat="1" ht="16.5" customHeight="1">
      <c r="A57" s="111" t="s">
        <v>73</v>
      </c>
      <c r="B57" s="112"/>
      <c r="C57" s="113"/>
      <c r="D57" s="114" t="s">
        <v>83</v>
      </c>
      <c r="E57" s="114"/>
      <c r="F57" s="114"/>
      <c r="G57" s="114"/>
      <c r="H57" s="114"/>
      <c r="I57" s="115"/>
      <c r="J57" s="114" t="s">
        <v>84</v>
      </c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6">
        <f>'03 - Autonabíječka'!J30</f>
        <v>0</v>
      </c>
      <c r="AH57" s="115"/>
      <c r="AI57" s="115"/>
      <c r="AJ57" s="115"/>
      <c r="AK57" s="115"/>
      <c r="AL57" s="115"/>
      <c r="AM57" s="115"/>
      <c r="AN57" s="116">
        <f>SUM(AG57,AT57)</f>
        <v>0</v>
      </c>
      <c r="AO57" s="115"/>
      <c r="AP57" s="115"/>
      <c r="AQ57" s="117" t="s">
        <v>76</v>
      </c>
      <c r="AR57" s="118"/>
      <c r="AS57" s="124">
        <v>0</v>
      </c>
      <c r="AT57" s="125">
        <f>ROUND(SUM(AV57:AW57),2)</f>
        <v>0</v>
      </c>
      <c r="AU57" s="126">
        <f>'03 - Autonabíječka'!P84</f>
        <v>0</v>
      </c>
      <c r="AV57" s="125">
        <f>'03 - Autonabíječka'!J33</f>
        <v>0</v>
      </c>
      <c r="AW57" s="125">
        <f>'03 - Autonabíječka'!J34</f>
        <v>0</v>
      </c>
      <c r="AX57" s="125">
        <f>'03 - Autonabíječka'!J35</f>
        <v>0</v>
      </c>
      <c r="AY57" s="125">
        <f>'03 - Autonabíječka'!J36</f>
        <v>0</v>
      </c>
      <c r="AZ57" s="125">
        <f>'03 - Autonabíječka'!F33</f>
        <v>0</v>
      </c>
      <c r="BA57" s="125">
        <f>'03 - Autonabíječka'!F34</f>
        <v>0</v>
      </c>
      <c r="BB57" s="125">
        <f>'03 - Autonabíječka'!F35</f>
        <v>0</v>
      </c>
      <c r="BC57" s="125">
        <f>'03 - Autonabíječka'!F36</f>
        <v>0</v>
      </c>
      <c r="BD57" s="127">
        <f>'03 - Autonabíječka'!F37</f>
        <v>0</v>
      </c>
      <c r="BE57" s="7"/>
      <c r="BT57" s="123" t="s">
        <v>77</v>
      </c>
      <c r="BV57" s="123" t="s">
        <v>71</v>
      </c>
      <c r="BW57" s="123" t="s">
        <v>85</v>
      </c>
      <c r="BX57" s="123" t="s">
        <v>5</v>
      </c>
      <c r="CL57" s="123" t="s">
        <v>19</v>
      </c>
      <c r="CM57" s="123" t="s">
        <v>79</v>
      </c>
    </row>
    <row r="58" s="2" customFormat="1" ht="30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4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="2" customFormat="1" ht="6.96" customHeight="1">
      <c r="A59" s="38"/>
      <c r="B59" s="59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44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</sheetData>
  <sheetProtection sheet="1" formatColumns="0" formatRows="0" objects="1" scenarios="1" spinCount="100000" saltValue="PC3HLibAvSL4FCVs4xS+4BkYzbgYZkXGaRBU/xlzcUdQjXZCzu50//N2oCCwUnrZ6qIC1DbsZz9bDcWY/u1SHA==" hashValue="pL5nb3E5Msk7ZQLQ99cVjXiim6IQXG4nZcRw6PGJZ56SF6FaRPkcecNHnS/klX7omydRoJWkZMa/ltnf5BtLEA==" algorithmName="SHA-512" password="CC35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01 - Rozvaděč FVE'!C2" display="/"/>
    <hyperlink ref="A56" location="'02 - Elektroinstalace FVE'!C2" display="/"/>
    <hyperlink ref="A57" location="'03 - Autonabíječka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78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79</v>
      </c>
    </row>
    <row r="4" s="1" customFormat="1" ht="24.96" customHeight="1">
      <c r="B4" s="20"/>
      <c r="D4" s="130" t="s">
        <v>86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Fotovoltaická elektrárna na střeše MěU Sokolov, Rokycanova 1929, Sokolov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87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88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13. 7. 2023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22</v>
      </c>
      <c r="F15" s="38"/>
      <c r="G15" s="38"/>
      <c r="H15" s="38"/>
      <c r="I15" s="132" t="s">
        <v>27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28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27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30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22</v>
      </c>
      <c r="F21" s="38"/>
      <c r="G21" s="38"/>
      <c r="H21" s="38"/>
      <c r="I21" s="132" t="s">
        <v>27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32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22</v>
      </c>
      <c r="F24" s="38"/>
      <c r="G24" s="38"/>
      <c r="H24" s="38"/>
      <c r="I24" s="132" t="s">
        <v>27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33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35</v>
      </c>
      <c r="E30" s="38"/>
      <c r="F30" s="38"/>
      <c r="G30" s="38"/>
      <c r="H30" s="38"/>
      <c r="I30" s="38"/>
      <c r="J30" s="144">
        <f>ROUND(J81,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37</v>
      </c>
      <c r="G32" s="38"/>
      <c r="H32" s="38"/>
      <c r="I32" s="145" t="s">
        <v>36</v>
      </c>
      <c r="J32" s="145" t="s">
        <v>38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39</v>
      </c>
      <c r="E33" s="132" t="s">
        <v>40</v>
      </c>
      <c r="F33" s="147">
        <f>ROUND((SUM(BE81:BE120)),  2)</f>
        <v>0</v>
      </c>
      <c r="G33" s="38"/>
      <c r="H33" s="38"/>
      <c r="I33" s="148">
        <v>0.20999999999999999</v>
      </c>
      <c r="J33" s="147">
        <f>ROUND(((SUM(BE81:BE120))*I33),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41</v>
      </c>
      <c r="F34" s="147">
        <f>ROUND((SUM(BF81:BF120)),  2)</f>
        <v>0</v>
      </c>
      <c r="G34" s="38"/>
      <c r="H34" s="38"/>
      <c r="I34" s="148">
        <v>0.14999999999999999</v>
      </c>
      <c r="J34" s="147">
        <f>ROUND(((SUM(BF81:BF120))*I34),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42</v>
      </c>
      <c r="F35" s="147">
        <f>ROUND((SUM(BG81:BG120)),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43</v>
      </c>
      <c r="F36" s="147">
        <f>ROUND((SUM(BH81:BH120)),  2)</f>
        <v>0</v>
      </c>
      <c r="G36" s="38"/>
      <c r="H36" s="38"/>
      <c r="I36" s="148">
        <v>0.14999999999999999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44</v>
      </c>
      <c r="F37" s="147">
        <f>ROUND((SUM(BI81:BI120)),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45</v>
      </c>
      <c r="E39" s="151"/>
      <c r="F39" s="151"/>
      <c r="G39" s="152" t="s">
        <v>46</v>
      </c>
      <c r="H39" s="153" t="s">
        <v>47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89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Fotovoltaická elektrárna na střeše MěU Sokolov, Rokycanova 1929, Sokolov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87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01 - Rozvaděč FVE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 xml:space="preserve"> </v>
      </c>
      <c r="G52" s="40"/>
      <c r="H52" s="40"/>
      <c r="I52" s="32" t="s">
        <v>23</v>
      </c>
      <c r="J52" s="72" t="str">
        <f>IF(J12="","",J12)</f>
        <v>13. 7. 2023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 xml:space="preserve"> </v>
      </c>
      <c r="G54" s="40"/>
      <c r="H54" s="40"/>
      <c r="I54" s="32" t="s">
        <v>30</v>
      </c>
      <c r="J54" s="36" t="str">
        <f>E21</f>
        <v xml:space="preserve"> 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28</v>
      </c>
      <c r="D55" s="40"/>
      <c r="E55" s="40"/>
      <c r="F55" s="27" t="str">
        <f>IF(E18="","",E18)</f>
        <v>Vyplň údaj</v>
      </c>
      <c r="G55" s="40"/>
      <c r="H55" s="40"/>
      <c r="I55" s="32" t="s">
        <v>32</v>
      </c>
      <c r="J55" s="36" t="str">
        <f>E24</f>
        <v xml:space="preserve"> 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90</v>
      </c>
      <c r="D57" s="162"/>
      <c r="E57" s="162"/>
      <c r="F57" s="162"/>
      <c r="G57" s="162"/>
      <c r="H57" s="162"/>
      <c r="I57" s="162"/>
      <c r="J57" s="163" t="s">
        <v>91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67</v>
      </c>
      <c r="D59" s="40"/>
      <c r="E59" s="40"/>
      <c r="F59" s="40"/>
      <c r="G59" s="40"/>
      <c r="H59" s="40"/>
      <c r="I59" s="40"/>
      <c r="J59" s="102">
        <f>J81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92</v>
      </c>
    </row>
    <row r="60" s="9" customFormat="1" ht="24.96" customHeight="1">
      <c r="A60" s="9"/>
      <c r="B60" s="165"/>
      <c r="C60" s="166"/>
      <c r="D60" s="167" t="s">
        <v>93</v>
      </c>
      <c r="E60" s="168"/>
      <c r="F60" s="168"/>
      <c r="G60" s="168"/>
      <c r="H60" s="168"/>
      <c r="I60" s="168"/>
      <c r="J60" s="169">
        <f>J82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1"/>
      <c r="C61" s="172"/>
      <c r="D61" s="173" t="s">
        <v>94</v>
      </c>
      <c r="E61" s="174"/>
      <c r="F61" s="174"/>
      <c r="G61" s="174"/>
      <c r="H61" s="174"/>
      <c r="I61" s="174"/>
      <c r="J61" s="175">
        <f>J83</f>
        <v>0</v>
      </c>
      <c r="K61" s="172"/>
      <c r="L61" s="17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34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="2" customFormat="1" ht="6.96" customHeight="1">
      <c r="A63" s="38"/>
      <c r="B63" s="59"/>
      <c r="C63" s="60"/>
      <c r="D63" s="60"/>
      <c r="E63" s="60"/>
      <c r="F63" s="60"/>
      <c r="G63" s="60"/>
      <c r="H63" s="60"/>
      <c r="I63" s="60"/>
      <c r="J63" s="60"/>
      <c r="K63" s="60"/>
      <c r="L63" s="13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</row>
    <row r="67" s="2" customFormat="1" ht="6.96" customHeight="1">
      <c r="A67" s="38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4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68" s="2" customFormat="1" ht="24.96" customHeight="1">
      <c r="A68" s="38"/>
      <c r="B68" s="39"/>
      <c r="C68" s="23" t="s">
        <v>95</v>
      </c>
      <c r="D68" s="40"/>
      <c r="E68" s="40"/>
      <c r="F68" s="40"/>
      <c r="G68" s="40"/>
      <c r="H68" s="40"/>
      <c r="I68" s="40"/>
      <c r="J68" s="40"/>
      <c r="K68" s="40"/>
      <c r="L68" s="134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69" s="2" customFormat="1" ht="6.96" customHeight="1">
      <c r="A69" s="38"/>
      <c r="B69" s="39"/>
      <c r="C69" s="40"/>
      <c r="D69" s="40"/>
      <c r="E69" s="40"/>
      <c r="F69" s="40"/>
      <c r="G69" s="40"/>
      <c r="H69" s="40"/>
      <c r="I69" s="40"/>
      <c r="J69" s="40"/>
      <c r="K69" s="40"/>
      <c r="L69" s="134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12" customHeight="1">
      <c r="A70" s="38"/>
      <c r="B70" s="39"/>
      <c r="C70" s="32" t="s">
        <v>16</v>
      </c>
      <c r="D70" s="40"/>
      <c r="E70" s="40"/>
      <c r="F70" s="40"/>
      <c r="G70" s="40"/>
      <c r="H70" s="40"/>
      <c r="I70" s="40"/>
      <c r="J70" s="40"/>
      <c r="K70" s="40"/>
      <c r="L70" s="13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16.5" customHeight="1">
      <c r="A71" s="38"/>
      <c r="B71" s="39"/>
      <c r="C71" s="40"/>
      <c r="D71" s="40"/>
      <c r="E71" s="160" t="str">
        <f>E7</f>
        <v>Fotovoltaická elektrárna na střeše MěU Sokolov, Rokycanova 1929, Sokolov</v>
      </c>
      <c r="F71" s="32"/>
      <c r="G71" s="32"/>
      <c r="H71" s="32"/>
      <c r="I71" s="40"/>
      <c r="J71" s="40"/>
      <c r="K71" s="40"/>
      <c r="L71" s="13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12" customHeight="1">
      <c r="A72" s="38"/>
      <c r="B72" s="39"/>
      <c r="C72" s="32" t="s">
        <v>87</v>
      </c>
      <c r="D72" s="40"/>
      <c r="E72" s="40"/>
      <c r="F72" s="40"/>
      <c r="G72" s="40"/>
      <c r="H72" s="40"/>
      <c r="I72" s="40"/>
      <c r="J72" s="40"/>
      <c r="K72" s="40"/>
      <c r="L72" s="13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6.5" customHeight="1">
      <c r="A73" s="38"/>
      <c r="B73" s="39"/>
      <c r="C73" s="40"/>
      <c r="D73" s="40"/>
      <c r="E73" s="69" t="str">
        <f>E9</f>
        <v>01 - Rozvaděč FVE</v>
      </c>
      <c r="F73" s="40"/>
      <c r="G73" s="40"/>
      <c r="H73" s="40"/>
      <c r="I73" s="40"/>
      <c r="J73" s="40"/>
      <c r="K73" s="40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6.96" customHeight="1">
      <c r="A74" s="38"/>
      <c r="B74" s="39"/>
      <c r="C74" s="40"/>
      <c r="D74" s="40"/>
      <c r="E74" s="40"/>
      <c r="F74" s="40"/>
      <c r="G74" s="40"/>
      <c r="H74" s="40"/>
      <c r="I74" s="40"/>
      <c r="J74" s="40"/>
      <c r="K74" s="40"/>
      <c r="L74" s="13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2" customHeight="1">
      <c r="A75" s="38"/>
      <c r="B75" s="39"/>
      <c r="C75" s="32" t="s">
        <v>21</v>
      </c>
      <c r="D75" s="40"/>
      <c r="E75" s="40"/>
      <c r="F75" s="27" t="str">
        <f>F12</f>
        <v xml:space="preserve"> </v>
      </c>
      <c r="G75" s="40"/>
      <c r="H75" s="40"/>
      <c r="I75" s="32" t="s">
        <v>23</v>
      </c>
      <c r="J75" s="72" t="str">
        <f>IF(J12="","",J12)</f>
        <v>13. 7. 2023</v>
      </c>
      <c r="K75" s="40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6.96" customHeigh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5.15" customHeight="1">
      <c r="A77" s="38"/>
      <c r="B77" s="39"/>
      <c r="C77" s="32" t="s">
        <v>25</v>
      </c>
      <c r="D77" s="40"/>
      <c r="E77" s="40"/>
      <c r="F77" s="27" t="str">
        <f>E15</f>
        <v xml:space="preserve"> </v>
      </c>
      <c r="G77" s="40"/>
      <c r="H77" s="40"/>
      <c r="I77" s="32" t="s">
        <v>30</v>
      </c>
      <c r="J77" s="36" t="str">
        <f>E21</f>
        <v xml:space="preserve"> </v>
      </c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5.15" customHeight="1">
      <c r="A78" s="38"/>
      <c r="B78" s="39"/>
      <c r="C78" s="32" t="s">
        <v>28</v>
      </c>
      <c r="D78" s="40"/>
      <c r="E78" s="40"/>
      <c r="F78" s="27" t="str">
        <f>IF(E18="","",E18)</f>
        <v>Vyplň údaj</v>
      </c>
      <c r="G78" s="40"/>
      <c r="H78" s="40"/>
      <c r="I78" s="32" t="s">
        <v>32</v>
      </c>
      <c r="J78" s="36" t="str">
        <f>E24</f>
        <v xml:space="preserve"> </v>
      </c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0.32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11" customFormat="1" ht="29.28" customHeight="1">
      <c r="A80" s="177"/>
      <c r="B80" s="178"/>
      <c r="C80" s="179" t="s">
        <v>96</v>
      </c>
      <c r="D80" s="180" t="s">
        <v>54</v>
      </c>
      <c r="E80" s="180" t="s">
        <v>50</v>
      </c>
      <c r="F80" s="180" t="s">
        <v>51</v>
      </c>
      <c r="G80" s="180" t="s">
        <v>97</v>
      </c>
      <c r="H80" s="180" t="s">
        <v>98</v>
      </c>
      <c r="I80" s="180" t="s">
        <v>99</v>
      </c>
      <c r="J80" s="180" t="s">
        <v>91</v>
      </c>
      <c r="K80" s="181" t="s">
        <v>100</v>
      </c>
      <c r="L80" s="182"/>
      <c r="M80" s="92" t="s">
        <v>19</v>
      </c>
      <c r="N80" s="93" t="s">
        <v>39</v>
      </c>
      <c r="O80" s="93" t="s">
        <v>101</v>
      </c>
      <c r="P80" s="93" t="s">
        <v>102</v>
      </c>
      <c r="Q80" s="93" t="s">
        <v>103</v>
      </c>
      <c r="R80" s="93" t="s">
        <v>104</v>
      </c>
      <c r="S80" s="93" t="s">
        <v>105</v>
      </c>
      <c r="T80" s="94" t="s">
        <v>106</v>
      </c>
      <c r="U80" s="177"/>
      <c r="V80" s="177"/>
      <c r="W80" s="177"/>
      <c r="X80" s="177"/>
      <c r="Y80" s="177"/>
      <c r="Z80" s="177"/>
      <c r="AA80" s="177"/>
      <c r="AB80" s="177"/>
      <c r="AC80" s="177"/>
      <c r="AD80" s="177"/>
      <c r="AE80" s="177"/>
    </row>
    <row r="81" s="2" customFormat="1" ht="22.8" customHeight="1">
      <c r="A81" s="38"/>
      <c r="B81" s="39"/>
      <c r="C81" s="99" t="s">
        <v>107</v>
      </c>
      <c r="D81" s="40"/>
      <c r="E81" s="40"/>
      <c r="F81" s="40"/>
      <c r="G81" s="40"/>
      <c r="H81" s="40"/>
      <c r="I81" s="40"/>
      <c r="J81" s="183">
        <f>BK81</f>
        <v>0</v>
      </c>
      <c r="K81" s="40"/>
      <c r="L81" s="44"/>
      <c r="M81" s="95"/>
      <c r="N81" s="184"/>
      <c r="O81" s="96"/>
      <c r="P81" s="185">
        <f>P82</f>
        <v>0</v>
      </c>
      <c r="Q81" s="96"/>
      <c r="R81" s="185">
        <f>R82</f>
        <v>0.013770000000000001</v>
      </c>
      <c r="S81" s="96"/>
      <c r="T81" s="186">
        <f>T82</f>
        <v>0</v>
      </c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T81" s="17" t="s">
        <v>68</v>
      </c>
      <c r="AU81" s="17" t="s">
        <v>92</v>
      </c>
      <c r="BK81" s="187">
        <f>BK82</f>
        <v>0</v>
      </c>
    </row>
    <row r="82" s="12" customFormat="1" ht="25.92" customHeight="1">
      <c r="A82" s="12"/>
      <c r="B82" s="188"/>
      <c r="C82" s="189"/>
      <c r="D82" s="190" t="s">
        <v>68</v>
      </c>
      <c r="E82" s="191" t="s">
        <v>108</v>
      </c>
      <c r="F82" s="191" t="s">
        <v>109</v>
      </c>
      <c r="G82" s="189"/>
      <c r="H82" s="189"/>
      <c r="I82" s="192"/>
      <c r="J82" s="193">
        <f>BK82</f>
        <v>0</v>
      </c>
      <c r="K82" s="189"/>
      <c r="L82" s="194"/>
      <c r="M82" s="195"/>
      <c r="N82" s="196"/>
      <c r="O82" s="196"/>
      <c r="P82" s="197">
        <f>P83</f>
        <v>0</v>
      </c>
      <c r="Q82" s="196"/>
      <c r="R82" s="197">
        <f>R83</f>
        <v>0.013770000000000001</v>
      </c>
      <c r="S82" s="196"/>
      <c r="T82" s="198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199" t="s">
        <v>79</v>
      </c>
      <c r="AT82" s="200" t="s">
        <v>68</v>
      </c>
      <c r="AU82" s="200" t="s">
        <v>69</v>
      </c>
      <c r="AY82" s="199" t="s">
        <v>110</v>
      </c>
      <c r="BK82" s="201">
        <f>BK83</f>
        <v>0</v>
      </c>
    </row>
    <row r="83" s="12" customFormat="1" ht="22.8" customHeight="1">
      <c r="A83" s="12"/>
      <c r="B83" s="188"/>
      <c r="C83" s="189"/>
      <c r="D83" s="190" t="s">
        <v>68</v>
      </c>
      <c r="E83" s="202" t="s">
        <v>111</v>
      </c>
      <c r="F83" s="202" t="s">
        <v>112</v>
      </c>
      <c r="G83" s="189"/>
      <c r="H83" s="189"/>
      <c r="I83" s="192"/>
      <c r="J83" s="203">
        <f>BK83</f>
        <v>0</v>
      </c>
      <c r="K83" s="189"/>
      <c r="L83" s="194"/>
      <c r="M83" s="195"/>
      <c r="N83" s="196"/>
      <c r="O83" s="196"/>
      <c r="P83" s="197">
        <f>SUM(P84:P120)</f>
        <v>0</v>
      </c>
      <c r="Q83" s="196"/>
      <c r="R83" s="197">
        <f>SUM(R84:R120)</f>
        <v>0.013770000000000001</v>
      </c>
      <c r="S83" s="196"/>
      <c r="T83" s="198">
        <f>SUM(T84:T120)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199" t="s">
        <v>79</v>
      </c>
      <c r="AT83" s="200" t="s">
        <v>68</v>
      </c>
      <c r="AU83" s="200" t="s">
        <v>77</v>
      </c>
      <c r="AY83" s="199" t="s">
        <v>110</v>
      </c>
      <c r="BK83" s="201">
        <f>SUM(BK84:BK120)</f>
        <v>0</v>
      </c>
    </row>
    <row r="84" s="2" customFormat="1" ht="16.5" customHeight="1">
      <c r="A84" s="38"/>
      <c r="B84" s="39"/>
      <c r="C84" s="204" t="s">
        <v>113</v>
      </c>
      <c r="D84" s="204" t="s">
        <v>114</v>
      </c>
      <c r="E84" s="205" t="s">
        <v>115</v>
      </c>
      <c r="F84" s="206" t="s">
        <v>116</v>
      </c>
      <c r="G84" s="207" t="s">
        <v>117</v>
      </c>
      <c r="H84" s="208">
        <v>1</v>
      </c>
      <c r="I84" s="209"/>
      <c r="J84" s="210">
        <f>ROUND(I84*H84,2)</f>
        <v>0</v>
      </c>
      <c r="K84" s="206" t="s">
        <v>118</v>
      </c>
      <c r="L84" s="44"/>
      <c r="M84" s="211" t="s">
        <v>19</v>
      </c>
      <c r="N84" s="212" t="s">
        <v>40</v>
      </c>
      <c r="O84" s="84"/>
      <c r="P84" s="213">
        <f>O84*H84</f>
        <v>0</v>
      </c>
      <c r="Q84" s="213">
        <v>0</v>
      </c>
      <c r="R84" s="213">
        <f>Q84*H84</f>
        <v>0</v>
      </c>
      <c r="S84" s="213">
        <v>0</v>
      </c>
      <c r="T84" s="214">
        <f>S84*H84</f>
        <v>0</v>
      </c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R84" s="215" t="s">
        <v>119</v>
      </c>
      <c r="AT84" s="215" t="s">
        <v>114</v>
      </c>
      <c r="AU84" s="215" t="s">
        <v>79</v>
      </c>
      <c r="AY84" s="17" t="s">
        <v>110</v>
      </c>
      <c r="BE84" s="216">
        <f>IF(N84="základní",J84,0)</f>
        <v>0</v>
      </c>
      <c r="BF84" s="216">
        <f>IF(N84="snížená",J84,0)</f>
        <v>0</v>
      </c>
      <c r="BG84" s="216">
        <f>IF(N84="zákl. přenesená",J84,0)</f>
        <v>0</v>
      </c>
      <c r="BH84" s="216">
        <f>IF(N84="sníž. přenesená",J84,0)</f>
        <v>0</v>
      </c>
      <c r="BI84" s="216">
        <f>IF(N84="nulová",J84,0)</f>
        <v>0</v>
      </c>
      <c r="BJ84" s="17" t="s">
        <v>77</v>
      </c>
      <c r="BK84" s="216">
        <f>ROUND(I84*H84,2)</f>
        <v>0</v>
      </c>
      <c r="BL84" s="17" t="s">
        <v>119</v>
      </c>
      <c r="BM84" s="215" t="s">
        <v>120</v>
      </c>
    </row>
    <row r="85" s="2" customFormat="1">
      <c r="A85" s="38"/>
      <c r="B85" s="39"/>
      <c r="C85" s="40"/>
      <c r="D85" s="217" t="s">
        <v>121</v>
      </c>
      <c r="E85" s="40"/>
      <c r="F85" s="218" t="s">
        <v>122</v>
      </c>
      <c r="G85" s="40"/>
      <c r="H85" s="40"/>
      <c r="I85" s="219"/>
      <c r="J85" s="40"/>
      <c r="K85" s="40"/>
      <c r="L85" s="44"/>
      <c r="M85" s="220"/>
      <c r="N85" s="221"/>
      <c r="O85" s="84"/>
      <c r="P85" s="84"/>
      <c r="Q85" s="84"/>
      <c r="R85" s="84"/>
      <c r="S85" s="84"/>
      <c r="T85" s="85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T85" s="17" t="s">
        <v>121</v>
      </c>
      <c r="AU85" s="17" t="s">
        <v>79</v>
      </c>
    </row>
    <row r="86" s="2" customFormat="1" ht="16.5" customHeight="1">
      <c r="A86" s="38"/>
      <c r="B86" s="39"/>
      <c r="C86" s="222" t="s">
        <v>123</v>
      </c>
      <c r="D86" s="222" t="s">
        <v>124</v>
      </c>
      <c r="E86" s="223" t="s">
        <v>125</v>
      </c>
      <c r="F86" s="224" t="s">
        <v>126</v>
      </c>
      <c r="G86" s="225" t="s">
        <v>117</v>
      </c>
      <c r="H86" s="226">
        <v>1</v>
      </c>
      <c r="I86" s="227"/>
      <c r="J86" s="228">
        <f>ROUND(I86*H86,2)</f>
        <v>0</v>
      </c>
      <c r="K86" s="224" t="s">
        <v>118</v>
      </c>
      <c r="L86" s="229"/>
      <c r="M86" s="230" t="s">
        <v>19</v>
      </c>
      <c r="N86" s="231" t="s">
        <v>40</v>
      </c>
      <c r="O86" s="84"/>
      <c r="P86" s="213">
        <f>O86*H86</f>
        <v>0</v>
      </c>
      <c r="Q86" s="213">
        <v>0.0010499999999999999</v>
      </c>
      <c r="R86" s="213">
        <f>Q86*H86</f>
        <v>0.0010499999999999999</v>
      </c>
      <c r="S86" s="213">
        <v>0</v>
      </c>
      <c r="T86" s="214">
        <f>S86*H86</f>
        <v>0</v>
      </c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R86" s="215" t="s">
        <v>127</v>
      </c>
      <c r="AT86" s="215" t="s">
        <v>124</v>
      </c>
      <c r="AU86" s="215" t="s">
        <v>79</v>
      </c>
      <c r="AY86" s="17" t="s">
        <v>110</v>
      </c>
      <c r="BE86" s="216">
        <f>IF(N86="základní",J86,0)</f>
        <v>0</v>
      </c>
      <c r="BF86" s="216">
        <f>IF(N86="snížená",J86,0)</f>
        <v>0</v>
      </c>
      <c r="BG86" s="216">
        <f>IF(N86="zákl. přenesená",J86,0)</f>
        <v>0</v>
      </c>
      <c r="BH86" s="216">
        <f>IF(N86="sníž. přenesená",J86,0)</f>
        <v>0</v>
      </c>
      <c r="BI86" s="216">
        <f>IF(N86="nulová",J86,0)</f>
        <v>0</v>
      </c>
      <c r="BJ86" s="17" t="s">
        <v>77</v>
      </c>
      <c r="BK86" s="216">
        <f>ROUND(I86*H86,2)</f>
        <v>0</v>
      </c>
      <c r="BL86" s="17" t="s">
        <v>119</v>
      </c>
      <c r="BM86" s="215" t="s">
        <v>128</v>
      </c>
    </row>
    <row r="87" s="2" customFormat="1" ht="16.5" customHeight="1">
      <c r="A87" s="38"/>
      <c r="B87" s="39"/>
      <c r="C87" s="204" t="s">
        <v>129</v>
      </c>
      <c r="D87" s="204" t="s">
        <v>114</v>
      </c>
      <c r="E87" s="205" t="s">
        <v>130</v>
      </c>
      <c r="F87" s="206" t="s">
        <v>131</v>
      </c>
      <c r="G87" s="207" t="s">
        <v>117</v>
      </c>
      <c r="H87" s="208">
        <v>1</v>
      </c>
      <c r="I87" s="209"/>
      <c r="J87" s="210">
        <f>ROUND(I87*H87,2)</f>
        <v>0</v>
      </c>
      <c r="K87" s="206" t="s">
        <v>118</v>
      </c>
      <c r="L87" s="44"/>
      <c r="M87" s="211" t="s">
        <v>19</v>
      </c>
      <c r="N87" s="212" t="s">
        <v>40</v>
      </c>
      <c r="O87" s="84"/>
      <c r="P87" s="213">
        <f>O87*H87</f>
        <v>0</v>
      </c>
      <c r="Q87" s="213">
        <v>0</v>
      </c>
      <c r="R87" s="213">
        <f>Q87*H87</f>
        <v>0</v>
      </c>
      <c r="S87" s="213">
        <v>0</v>
      </c>
      <c r="T87" s="214">
        <f>S87*H87</f>
        <v>0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R87" s="215" t="s">
        <v>119</v>
      </c>
      <c r="AT87" s="215" t="s">
        <v>114</v>
      </c>
      <c r="AU87" s="215" t="s">
        <v>79</v>
      </c>
      <c r="AY87" s="17" t="s">
        <v>110</v>
      </c>
      <c r="BE87" s="216">
        <f>IF(N87="základní",J87,0)</f>
        <v>0</v>
      </c>
      <c r="BF87" s="216">
        <f>IF(N87="snížená",J87,0)</f>
        <v>0</v>
      </c>
      <c r="BG87" s="216">
        <f>IF(N87="zákl. přenesená",J87,0)</f>
        <v>0</v>
      </c>
      <c r="BH87" s="216">
        <f>IF(N87="sníž. přenesená",J87,0)</f>
        <v>0</v>
      </c>
      <c r="BI87" s="216">
        <f>IF(N87="nulová",J87,0)</f>
        <v>0</v>
      </c>
      <c r="BJ87" s="17" t="s">
        <v>77</v>
      </c>
      <c r="BK87" s="216">
        <f>ROUND(I87*H87,2)</f>
        <v>0</v>
      </c>
      <c r="BL87" s="17" t="s">
        <v>119</v>
      </c>
      <c r="BM87" s="215" t="s">
        <v>132</v>
      </c>
    </row>
    <row r="88" s="2" customFormat="1">
      <c r="A88" s="38"/>
      <c r="B88" s="39"/>
      <c r="C88" s="40"/>
      <c r="D88" s="217" t="s">
        <v>121</v>
      </c>
      <c r="E88" s="40"/>
      <c r="F88" s="218" t="s">
        <v>133</v>
      </c>
      <c r="G88" s="40"/>
      <c r="H88" s="40"/>
      <c r="I88" s="219"/>
      <c r="J88" s="40"/>
      <c r="K88" s="40"/>
      <c r="L88" s="44"/>
      <c r="M88" s="220"/>
      <c r="N88" s="221"/>
      <c r="O88" s="84"/>
      <c r="P88" s="84"/>
      <c r="Q88" s="84"/>
      <c r="R88" s="84"/>
      <c r="S88" s="84"/>
      <c r="T88" s="85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T88" s="17" t="s">
        <v>121</v>
      </c>
      <c r="AU88" s="17" t="s">
        <v>79</v>
      </c>
    </row>
    <row r="89" s="2" customFormat="1" ht="16.5" customHeight="1">
      <c r="A89" s="38"/>
      <c r="B89" s="39"/>
      <c r="C89" s="222" t="s">
        <v>134</v>
      </c>
      <c r="D89" s="222" t="s">
        <v>124</v>
      </c>
      <c r="E89" s="223" t="s">
        <v>135</v>
      </c>
      <c r="F89" s="224" t="s">
        <v>136</v>
      </c>
      <c r="G89" s="225" t="s">
        <v>117</v>
      </c>
      <c r="H89" s="226">
        <v>1</v>
      </c>
      <c r="I89" s="227"/>
      <c r="J89" s="228">
        <f>ROUND(I89*H89,2)</f>
        <v>0</v>
      </c>
      <c r="K89" s="224" t="s">
        <v>118</v>
      </c>
      <c r="L89" s="229"/>
      <c r="M89" s="230" t="s">
        <v>19</v>
      </c>
      <c r="N89" s="231" t="s">
        <v>40</v>
      </c>
      <c r="O89" s="84"/>
      <c r="P89" s="213">
        <f>O89*H89</f>
        <v>0</v>
      </c>
      <c r="Q89" s="213">
        <v>0.0010499999999999999</v>
      </c>
      <c r="R89" s="213">
        <f>Q89*H89</f>
        <v>0.0010499999999999999</v>
      </c>
      <c r="S89" s="213">
        <v>0</v>
      </c>
      <c r="T89" s="214">
        <f>S89*H89</f>
        <v>0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R89" s="215" t="s">
        <v>127</v>
      </c>
      <c r="AT89" s="215" t="s">
        <v>124</v>
      </c>
      <c r="AU89" s="215" t="s">
        <v>79</v>
      </c>
      <c r="AY89" s="17" t="s">
        <v>110</v>
      </c>
      <c r="BE89" s="216">
        <f>IF(N89="základní",J89,0)</f>
        <v>0</v>
      </c>
      <c r="BF89" s="216">
        <f>IF(N89="snížená",J89,0)</f>
        <v>0</v>
      </c>
      <c r="BG89" s="216">
        <f>IF(N89="zákl. přenesená",J89,0)</f>
        <v>0</v>
      </c>
      <c r="BH89" s="216">
        <f>IF(N89="sníž. přenesená",J89,0)</f>
        <v>0</v>
      </c>
      <c r="BI89" s="216">
        <f>IF(N89="nulová",J89,0)</f>
        <v>0</v>
      </c>
      <c r="BJ89" s="17" t="s">
        <v>77</v>
      </c>
      <c r="BK89" s="216">
        <f>ROUND(I89*H89,2)</f>
        <v>0</v>
      </c>
      <c r="BL89" s="17" t="s">
        <v>119</v>
      </c>
      <c r="BM89" s="215" t="s">
        <v>137</v>
      </c>
    </row>
    <row r="90" s="2" customFormat="1" ht="16.5" customHeight="1">
      <c r="A90" s="38"/>
      <c r="B90" s="39"/>
      <c r="C90" s="204" t="s">
        <v>138</v>
      </c>
      <c r="D90" s="204" t="s">
        <v>114</v>
      </c>
      <c r="E90" s="205" t="s">
        <v>139</v>
      </c>
      <c r="F90" s="206" t="s">
        <v>140</v>
      </c>
      <c r="G90" s="207" t="s">
        <v>117</v>
      </c>
      <c r="H90" s="208">
        <v>1</v>
      </c>
      <c r="I90" s="209"/>
      <c r="J90" s="210">
        <f>ROUND(I90*H90,2)</f>
        <v>0</v>
      </c>
      <c r="K90" s="206" t="s">
        <v>118</v>
      </c>
      <c r="L90" s="44"/>
      <c r="M90" s="211" t="s">
        <v>19</v>
      </c>
      <c r="N90" s="212" t="s">
        <v>40</v>
      </c>
      <c r="O90" s="84"/>
      <c r="P90" s="213">
        <f>O90*H90</f>
        <v>0</v>
      </c>
      <c r="Q90" s="213">
        <v>0</v>
      </c>
      <c r="R90" s="213">
        <f>Q90*H90</f>
        <v>0</v>
      </c>
      <c r="S90" s="213">
        <v>0</v>
      </c>
      <c r="T90" s="214">
        <f>S90*H90</f>
        <v>0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215" t="s">
        <v>119</v>
      </c>
      <c r="AT90" s="215" t="s">
        <v>114</v>
      </c>
      <c r="AU90" s="215" t="s">
        <v>79</v>
      </c>
      <c r="AY90" s="17" t="s">
        <v>110</v>
      </c>
      <c r="BE90" s="216">
        <f>IF(N90="základní",J90,0)</f>
        <v>0</v>
      </c>
      <c r="BF90" s="216">
        <f>IF(N90="snížená",J90,0)</f>
        <v>0</v>
      </c>
      <c r="BG90" s="216">
        <f>IF(N90="zákl. přenesená",J90,0)</f>
        <v>0</v>
      </c>
      <c r="BH90" s="216">
        <f>IF(N90="sníž. přenesená",J90,0)</f>
        <v>0</v>
      </c>
      <c r="BI90" s="216">
        <f>IF(N90="nulová",J90,0)</f>
        <v>0</v>
      </c>
      <c r="BJ90" s="17" t="s">
        <v>77</v>
      </c>
      <c r="BK90" s="216">
        <f>ROUND(I90*H90,2)</f>
        <v>0</v>
      </c>
      <c r="BL90" s="17" t="s">
        <v>119</v>
      </c>
      <c r="BM90" s="215" t="s">
        <v>141</v>
      </c>
    </row>
    <row r="91" s="2" customFormat="1">
      <c r="A91" s="38"/>
      <c r="B91" s="39"/>
      <c r="C91" s="40"/>
      <c r="D91" s="217" t="s">
        <v>121</v>
      </c>
      <c r="E91" s="40"/>
      <c r="F91" s="218" t="s">
        <v>142</v>
      </c>
      <c r="G91" s="40"/>
      <c r="H91" s="40"/>
      <c r="I91" s="219"/>
      <c r="J91" s="40"/>
      <c r="K91" s="40"/>
      <c r="L91" s="44"/>
      <c r="M91" s="220"/>
      <c r="N91" s="221"/>
      <c r="O91" s="84"/>
      <c r="P91" s="84"/>
      <c r="Q91" s="84"/>
      <c r="R91" s="84"/>
      <c r="S91" s="84"/>
      <c r="T91" s="85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T91" s="17" t="s">
        <v>121</v>
      </c>
      <c r="AU91" s="17" t="s">
        <v>79</v>
      </c>
    </row>
    <row r="92" s="2" customFormat="1" ht="16.5" customHeight="1">
      <c r="A92" s="38"/>
      <c r="B92" s="39"/>
      <c r="C92" s="222" t="s">
        <v>143</v>
      </c>
      <c r="D92" s="222" t="s">
        <v>124</v>
      </c>
      <c r="E92" s="223" t="s">
        <v>144</v>
      </c>
      <c r="F92" s="224" t="s">
        <v>145</v>
      </c>
      <c r="G92" s="225" t="s">
        <v>117</v>
      </c>
      <c r="H92" s="226">
        <v>1</v>
      </c>
      <c r="I92" s="227"/>
      <c r="J92" s="228">
        <f>ROUND(I92*H92,2)</f>
        <v>0</v>
      </c>
      <c r="K92" s="224" t="s">
        <v>146</v>
      </c>
      <c r="L92" s="229"/>
      <c r="M92" s="230" t="s">
        <v>19</v>
      </c>
      <c r="N92" s="231" t="s">
        <v>40</v>
      </c>
      <c r="O92" s="84"/>
      <c r="P92" s="213">
        <f>O92*H92</f>
        <v>0</v>
      </c>
      <c r="Q92" s="213">
        <v>0.00044000000000000002</v>
      </c>
      <c r="R92" s="213">
        <f>Q92*H92</f>
        <v>0.00044000000000000002</v>
      </c>
      <c r="S92" s="213">
        <v>0</v>
      </c>
      <c r="T92" s="214">
        <f>S92*H92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215" t="s">
        <v>127</v>
      </c>
      <c r="AT92" s="215" t="s">
        <v>124</v>
      </c>
      <c r="AU92" s="215" t="s">
        <v>79</v>
      </c>
      <c r="AY92" s="17" t="s">
        <v>110</v>
      </c>
      <c r="BE92" s="216">
        <f>IF(N92="základní",J92,0)</f>
        <v>0</v>
      </c>
      <c r="BF92" s="216">
        <f>IF(N92="snížená",J92,0)</f>
        <v>0</v>
      </c>
      <c r="BG92" s="216">
        <f>IF(N92="zákl. přenesená",J92,0)</f>
        <v>0</v>
      </c>
      <c r="BH92" s="216">
        <f>IF(N92="sníž. přenesená",J92,0)</f>
        <v>0</v>
      </c>
      <c r="BI92" s="216">
        <f>IF(N92="nulová",J92,0)</f>
        <v>0</v>
      </c>
      <c r="BJ92" s="17" t="s">
        <v>77</v>
      </c>
      <c r="BK92" s="216">
        <f>ROUND(I92*H92,2)</f>
        <v>0</v>
      </c>
      <c r="BL92" s="17" t="s">
        <v>119</v>
      </c>
      <c r="BM92" s="215" t="s">
        <v>147</v>
      </c>
    </row>
    <row r="93" s="2" customFormat="1" ht="16.5" customHeight="1">
      <c r="A93" s="38"/>
      <c r="B93" s="39"/>
      <c r="C93" s="204" t="s">
        <v>148</v>
      </c>
      <c r="D93" s="204" t="s">
        <v>114</v>
      </c>
      <c r="E93" s="205" t="s">
        <v>149</v>
      </c>
      <c r="F93" s="206" t="s">
        <v>150</v>
      </c>
      <c r="G93" s="207" t="s">
        <v>117</v>
      </c>
      <c r="H93" s="208">
        <v>1</v>
      </c>
      <c r="I93" s="209"/>
      <c r="J93" s="210">
        <f>ROUND(I93*H93,2)</f>
        <v>0</v>
      </c>
      <c r="K93" s="206" t="s">
        <v>118</v>
      </c>
      <c r="L93" s="44"/>
      <c r="M93" s="211" t="s">
        <v>19</v>
      </c>
      <c r="N93" s="212" t="s">
        <v>40</v>
      </c>
      <c r="O93" s="84"/>
      <c r="P93" s="213">
        <f>O93*H93</f>
        <v>0</v>
      </c>
      <c r="Q93" s="213">
        <v>0</v>
      </c>
      <c r="R93" s="213">
        <f>Q93*H93</f>
        <v>0</v>
      </c>
      <c r="S93" s="213">
        <v>0</v>
      </c>
      <c r="T93" s="214">
        <f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15" t="s">
        <v>119</v>
      </c>
      <c r="AT93" s="215" t="s">
        <v>114</v>
      </c>
      <c r="AU93" s="215" t="s">
        <v>79</v>
      </c>
      <c r="AY93" s="17" t="s">
        <v>110</v>
      </c>
      <c r="BE93" s="216">
        <f>IF(N93="základní",J93,0)</f>
        <v>0</v>
      </c>
      <c r="BF93" s="216">
        <f>IF(N93="snížená",J93,0)</f>
        <v>0</v>
      </c>
      <c r="BG93" s="216">
        <f>IF(N93="zákl. přenesená",J93,0)</f>
        <v>0</v>
      </c>
      <c r="BH93" s="216">
        <f>IF(N93="sníž. přenesená",J93,0)</f>
        <v>0</v>
      </c>
      <c r="BI93" s="216">
        <f>IF(N93="nulová",J93,0)</f>
        <v>0</v>
      </c>
      <c r="BJ93" s="17" t="s">
        <v>77</v>
      </c>
      <c r="BK93" s="216">
        <f>ROUND(I93*H93,2)</f>
        <v>0</v>
      </c>
      <c r="BL93" s="17" t="s">
        <v>119</v>
      </c>
      <c r="BM93" s="215" t="s">
        <v>151</v>
      </c>
    </row>
    <row r="94" s="2" customFormat="1">
      <c r="A94" s="38"/>
      <c r="B94" s="39"/>
      <c r="C94" s="40"/>
      <c r="D94" s="217" t="s">
        <v>121</v>
      </c>
      <c r="E94" s="40"/>
      <c r="F94" s="218" t="s">
        <v>152</v>
      </c>
      <c r="G94" s="40"/>
      <c r="H94" s="40"/>
      <c r="I94" s="219"/>
      <c r="J94" s="40"/>
      <c r="K94" s="40"/>
      <c r="L94" s="44"/>
      <c r="M94" s="220"/>
      <c r="N94" s="221"/>
      <c r="O94" s="84"/>
      <c r="P94" s="84"/>
      <c r="Q94" s="84"/>
      <c r="R94" s="84"/>
      <c r="S94" s="84"/>
      <c r="T94" s="85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121</v>
      </c>
      <c r="AU94" s="17" t="s">
        <v>79</v>
      </c>
    </row>
    <row r="95" s="2" customFormat="1" ht="16.5" customHeight="1">
      <c r="A95" s="38"/>
      <c r="B95" s="39"/>
      <c r="C95" s="222" t="s">
        <v>153</v>
      </c>
      <c r="D95" s="222" t="s">
        <v>124</v>
      </c>
      <c r="E95" s="223" t="s">
        <v>154</v>
      </c>
      <c r="F95" s="224" t="s">
        <v>155</v>
      </c>
      <c r="G95" s="225" t="s">
        <v>117</v>
      </c>
      <c r="H95" s="226">
        <v>1</v>
      </c>
      <c r="I95" s="227"/>
      <c r="J95" s="228">
        <f>ROUND(I95*H95,2)</f>
        <v>0</v>
      </c>
      <c r="K95" s="224" t="s">
        <v>146</v>
      </c>
      <c r="L95" s="229"/>
      <c r="M95" s="230" t="s">
        <v>19</v>
      </c>
      <c r="N95" s="231" t="s">
        <v>40</v>
      </c>
      <c r="O95" s="84"/>
      <c r="P95" s="213">
        <f>O95*H95</f>
        <v>0</v>
      </c>
      <c r="Q95" s="213">
        <v>0</v>
      </c>
      <c r="R95" s="213">
        <f>Q95*H95</f>
        <v>0</v>
      </c>
      <c r="S95" s="213">
        <v>0</v>
      </c>
      <c r="T95" s="214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15" t="s">
        <v>127</v>
      </c>
      <c r="AT95" s="215" t="s">
        <v>124</v>
      </c>
      <c r="AU95" s="215" t="s">
        <v>79</v>
      </c>
      <c r="AY95" s="17" t="s">
        <v>110</v>
      </c>
      <c r="BE95" s="216">
        <f>IF(N95="základní",J95,0)</f>
        <v>0</v>
      </c>
      <c r="BF95" s="216">
        <f>IF(N95="snížená",J95,0)</f>
        <v>0</v>
      </c>
      <c r="BG95" s="216">
        <f>IF(N95="zákl. přenesená",J95,0)</f>
        <v>0</v>
      </c>
      <c r="BH95" s="216">
        <f>IF(N95="sníž. přenesená",J95,0)</f>
        <v>0</v>
      </c>
      <c r="BI95" s="216">
        <f>IF(N95="nulová",J95,0)</f>
        <v>0</v>
      </c>
      <c r="BJ95" s="17" t="s">
        <v>77</v>
      </c>
      <c r="BK95" s="216">
        <f>ROUND(I95*H95,2)</f>
        <v>0</v>
      </c>
      <c r="BL95" s="17" t="s">
        <v>119</v>
      </c>
      <c r="BM95" s="215" t="s">
        <v>156</v>
      </c>
    </row>
    <row r="96" s="2" customFormat="1" ht="24.15" customHeight="1">
      <c r="A96" s="38"/>
      <c r="B96" s="39"/>
      <c r="C96" s="204" t="s">
        <v>77</v>
      </c>
      <c r="D96" s="204" t="s">
        <v>114</v>
      </c>
      <c r="E96" s="205" t="s">
        <v>157</v>
      </c>
      <c r="F96" s="206" t="s">
        <v>158</v>
      </c>
      <c r="G96" s="207" t="s">
        <v>117</v>
      </c>
      <c r="H96" s="208">
        <v>15</v>
      </c>
      <c r="I96" s="209"/>
      <c r="J96" s="210">
        <f>ROUND(I96*H96,2)</f>
        <v>0</v>
      </c>
      <c r="K96" s="206" t="s">
        <v>118</v>
      </c>
      <c r="L96" s="44"/>
      <c r="M96" s="211" t="s">
        <v>19</v>
      </c>
      <c r="N96" s="212" t="s">
        <v>40</v>
      </c>
      <c r="O96" s="84"/>
      <c r="P96" s="213">
        <f>O96*H96</f>
        <v>0</v>
      </c>
      <c r="Q96" s="213">
        <v>0</v>
      </c>
      <c r="R96" s="213">
        <f>Q96*H96</f>
        <v>0</v>
      </c>
      <c r="S96" s="213">
        <v>0</v>
      </c>
      <c r="T96" s="214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215" t="s">
        <v>159</v>
      </c>
      <c r="AT96" s="215" t="s">
        <v>114</v>
      </c>
      <c r="AU96" s="215" t="s">
        <v>79</v>
      </c>
      <c r="AY96" s="17" t="s">
        <v>110</v>
      </c>
      <c r="BE96" s="216">
        <f>IF(N96="základní",J96,0)</f>
        <v>0</v>
      </c>
      <c r="BF96" s="216">
        <f>IF(N96="snížená",J96,0)</f>
        <v>0</v>
      </c>
      <c r="BG96" s="216">
        <f>IF(N96="zákl. přenesená",J96,0)</f>
        <v>0</v>
      </c>
      <c r="BH96" s="216">
        <f>IF(N96="sníž. přenesená",J96,0)</f>
        <v>0</v>
      </c>
      <c r="BI96" s="216">
        <f>IF(N96="nulová",J96,0)</f>
        <v>0</v>
      </c>
      <c r="BJ96" s="17" t="s">
        <v>77</v>
      </c>
      <c r="BK96" s="216">
        <f>ROUND(I96*H96,2)</f>
        <v>0</v>
      </c>
      <c r="BL96" s="17" t="s">
        <v>159</v>
      </c>
      <c r="BM96" s="215" t="s">
        <v>160</v>
      </c>
    </row>
    <row r="97" s="2" customFormat="1">
      <c r="A97" s="38"/>
      <c r="B97" s="39"/>
      <c r="C97" s="40"/>
      <c r="D97" s="217" t="s">
        <v>121</v>
      </c>
      <c r="E97" s="40"/>
      <c r="F97" s="218" t="s">
        <v>161</v>
      </c>
      <c r="G97" s="40"/>
      <c r="H97" s="40"/>
      <c r="I97" s="219"/>
      <c r="J97" s="40"/>
      <c r="K97" s="40"/>
      <c r="L97" s="44"/>
      <c r="M97" s="220"/>
      <c r="N97" s="221"/>
      <c r="O97" s="84"/>
      <c r="P97" s="84"/>
      <c r="Q97" s="84"/>
      <c r="R97" s="84"/>
      <c r="S97" s="84"/>
      <c r="T97" s="85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17" t="s">
        <v>121</v>
      </c>
      <c r="AU97" s="17" t="s">
        <v>79</v>
      </c>
    </row>
    <row r="98" s="2" customFormat="1" ht="16.5" customHeight="1">
      <c r="A98" s="38"/>
      <c r="B98" s="39"/>
      <c r="C98" s="222" t="s">
        <v>79</v>
      </c>
      <c r="D98" s="222" t="s">
        <v>124</v>
      </c>
      <c r="E98" s="223" t="s">
        <v>162</v>
      </c>
      <c r="F98" s="224" t="s">
        <v>163</v>
      </c>
      <c r="G98" s="225" t="s">
        <v>117</v>
      </c>
      <c r="H98" s="226">
        <v>3</v>
      </c>
      <c r="I98" s="227"/>
      <c r="J98" s="228">
        <f>ROUND(I98*H98,2)</f>
        <v>0</v>
      </c>
      <c r="K98" s="224" t="s">
        <v>146</v>
      </c>
      <c r="L98" s="229"/>
      <c r="M98" s="230" t="s">
        <v>19</v>
      </c>
      <c r="N98" s="231" t="s">
        <v>40</v>
      </c>
      <c r="O98" s="84"/>
      <c r="P98" s="213">
        <f>O98*H98</f>
        <v>0</v>
      </c>
      <c r="Q98" s="213">
        <v>5.0000000000000002E-05</v>
      </c>
      <c r="R98" s="213">
        <f>Q98*H98</f>
        <v>0.00015000000000000001</v>
      </c>
      <c r="S98" s="213">
        <v>0</v>
      </c>
      <c r="T98" s="214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15" t="s">
        <v>164</v>
      </c>
      <c r="AT98" s="215" t="s">
        <v>124</v>
      </c>
      <c r="AU98" s="215" t="s">
        <v>79</v>
      </c>
      <c r="AY98" s="17" t="s">
        <v>110</v>
      </c>
      <c r="BE98" s="216">
        <f>IF(N98="základní",J98,0)</f>
        <v>0</v>
      </c>
      <c r="BF98" s="216">
        <f>IF(N98="snížená",J98,0)</f>
        <v>0</v>
      </c>
      <c r="BG98" s="216">
        <f>IF(N98="zákl. přenesená",J98,0)</f>
        <v>0</v>
      </c>
      <c r="BH98" s="216">
        <f>IF(N98="sníž. přenesená",J98,0)</f>
        <v>0</v>
      </c>
      <c r="BI98" s="216">
        <f>IF(N98="nulová",J98,0)</f>
        <v>0</v>
      </c>
      <c r="BJ98" s="17" t="s">
        <v>77</v>
      </c>
      <c r="BK98" s="216">
        <f>ROUND(I98*H98,2)</f>
        <v>0</v>
      </c>
      <c r="BL98" s="17" t="s">
        <v>159</v>
      </c>
      <c r="BM98" s="215" t="s">
        <v>165</v>
      </c>
    </row>
    <row r="99" s="2" customFormat="1" ht="16.5" customHeight="1">
      <c r="A99" s="38"/>
      <c r="B99" s="39"/>
      <c r="C99" s="222" t="s">
        <v>166</v>
      </c>
      <c r="D99" s="222" t="s">
        <v>124</v>
      </c>
      <c r="E99" s="223" t="s">
        <v>167</v>
      </c>
      <c r="F99" s="224" t="s">
        <v>168</v>
      </c>
      <c r="G99" s="225" t="s">
        <v>117</v>
      </c>
      <c r="H99" s="226">
        <v>12</v>
      </c>
      <c r="I99" s="227"/>
      <c r="J99" s="228">
        <f>ROUND(I99*H99,2)</f>
        <v>0</v>
      </c>
      <c r="K99" s="224" t="s">
        <v>146</v>
      </c>
      <c r="L99" s="229"/>
      <c r="M99" s="230" t="s">
        <v>19</v>
      </c>
      <c r="N99" s="231" t="s">
        <v>40</v>
      </c>
      <c r="O99" s="84"/>
      <c r="P99" s="213">
        <f>O99*H99</f>
        <v>0</v>
      </c>
      <c r="Q99" s="213">
        <v>5.0000000000000002E-05</v>
      </c>
      <c r="R99" s="213">
        <f>Q99*H99</f>
        <v>0.00060000000000000006</v>
      </c>
      <c r="S99" s="213">
        <v>0</v>
      </c>
      <c r="T99" s="214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15" t="s">
        <v>164</v>
      </c>
      <c r="AT99" s="215" t="s">
        <v>124</v>
      </c>
      <c r="AU99" s="215" t="s">
        <v>79</v>
      </c>
      <c r="AY99" s="17" t="s">
        <v>110</v>
      </c>
      <c r="BE99" s="216">
        <f>IF(N99="základní",J99,0)</f>
        <v>0</v>
      </c>
      <c r="BF99" s="216">
        <f>IF(N99="snížená",J99,0)</f>
        <v>0</v>
      </c>
      <c r="BG99" s="216">
        <f>IF(N99="zákl. přenesená",J99,0)</f>
        <v>0</v>
      </c>
      <c r="BH99" s="216">
        <f>IF(N99="sníž. přenesená",J99,0)</f>
        <v>0</v>
      </c>
      <c r="BI99" s="216">
        <f>IF(N99="nulová",J99,0)</f>
        <v>0</v>
      </c>
      <c r="BJ99" s="17" t="s">
        <v>77</v>
      </c>
      <c r="BK99" s="216">
        <f>ROUND(I99*H99,2)</f>
        <v>0</v>
      </c>
      <c r="BL99" s="17" t="s">
        <v>159</v>
      </c>
      <c r="BM99" s="215" t="s">
        <v>169</v>
      </c>
    </row>
    <row r="100" s="2" customFormat="1" ht="21.75" customHeight="1">
      <c r="A100" s="38"/>
      <c r="B100" s="39"/>
      <c r="C100" s="204" t="s">
        <v>170</v>
      </c>
      <c r="D100" s="204" t="s">
        <v>114</v>
      </c>
      <c r="E100" s="205" t="s">
        <v>171</v>
      </c>
      <c r="F100" s="206" t="s">
        <v>172</v>
      </c>
      <c r="G100" s="207" t="s">
        <v>117</v>
      </c>
      <c r="H100" s="208">
        <v>2</v>
      </c>
      <c r="I100" s="209"/>
      <c r="J100" s="210">
        <f>ROUND(I100*H100,2)</f>
        <v>0</v>
      </c>
      <c r="K100" s="206" t="s">
        <v>118</v>
      </c>
      <c r="L100" s="44"/>
      <c r="M100" s="211" t="s">
        <v>19</v>
      </c>
      <c r="N100" s="212" t="s">
        <v>40</v>
      </c>
      <c r="O100" s="84"/>
      <c r="P100" s="213">
        <f>O100*H100</f>
        <v>0</v>
      </c>
      <c r="Q100" s="213">
        <v>0</v>
      </c>
      <c r="R100" s="213">
        <f>Q100*H100</f>
        <v>0</v>
      </c>
      <c r="S100" s="213">
        <v>0</v>
      </c>
      <c r="T100" s="214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15" t="s">
        <v>119</v>
      </c>
      <c r="AT100" s="215" t="s">
        <v>114</v>
      </c>
      <c r="AU100" s="215" t="s">
        <v>79</v>
      </c>
      <c r="AY100" s="17" t="s">
        <v>110</v>
      </c>
      <c r="BE100" s="216">
        <f>IF(N100="základní",J100,0)</f>
        <v>0</v>
      </c>
      <c r="BF100" s="216">
        <f>IF(N100="snížená",J100,0)</f>
        <v>0</v>
      </c>
      <c r="BG100" s="216">
        <f>IF(N100="zákl. přenesená",J100,0)</f>
        <v>0</v>
      </c>
      <c r="BH100" s="216">
        <f>IF(N100="sníž. přenesená",J100,0)</f>
        <v>0</v>
      </c>
      <c r="BI100" s="216">
        <f>IF(N100="nulová",J100,0)</f>
        <v>0</v>
      </c>
      <c r="BJ100" s="17" t="s">
        <v>77</v>
      </c>
      <c r="BK100" s="216">
        <f>ROUND(I100*H100,2)</f>
        <v>0</v>
      </c>
      <c r="BL100" s="17" t="s">
        <v>119</v>
      </c>
      <c r="BM100" s="215" t="s">
        <v>173</v>
      </c>
    </row>
    <row r="101" s="2" customFormat="1">
      <c r="A101" s="38"/>
      <c r="B101" s="39"/>
      <c r="C101" s="40"/>
      <c r="D101" s="217" t="s">
        <v>121</v>
      </c>
      <c r="E101" s="40"/>
      <c r="F101" s="218" t="s">
        <v>174</v>
      </c>
      <c r="G101" s="40"/>
      <c r="H101" s="40"/>
      <c r="I101" s="219"/>
      <c r="J101" s="40"/>
      <c r="K101" s="40"/>
      <c r="L101" s="44"/>
      <c r="M101" s="220"/>
      <c r="N101" s="221"/>
      <c r="O101" s="84"/>
      <c r="P101" s="84"/>
      <c r="Q101" s="84"/>
      <c r="R101" s="84"/>
      <c r="S101" s="84"/>
      <c r="T101" s="85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121</v>
      </c>
      <c r="AU101" s="17" t="s">
        <v>79</v>
      </c>
    </row>
    <row r="102" s="2" customFormat="1" ht="16.5" customHeight="1">
      <c r="A102" s="38"/>
      <c r="B102" s="39"/>
      <c r="C102" s="204" t="s">
        <v>175</v>
      </c>
      <c r="D102" s="204" t="s">
        <v>114</v>
      </c>
      <c r="E102" s="205" t="s">
        <v>176</v>
      </c>
      <c r="F102" s="206" t="s">
        <v>177</v>
      </c>
      <c r="G102" s="207" t="s">
        <v>117</v>
      </c>
      <c r="H102" s="208">
        <v>2</v>
      </c>
      <c r="I102" s="209"/>
      <c r="J102" s="210">
        <f>ROUND(I102*H102,2)</f>
        <v>0</v>
      </c>
      <c r="K102" s="206" t="s">
        <v>118</v>
      </c>
      <c r="L102" s="44"/>
      <c r="M102" s="211" t="s">
        <v>19</v>
      </c>
      <c r="N102" s="212" t="s">
        <v>40</v>
      </c>
      <c r="O102" s="84"/>
      <c r="P102" s="213">
        <f>O102*H102</f>
        <v>0</v>
      </c>
      <c r="Q102" s="213">
        <v>0</v>
      </c>
      <c r="R102" s="213">
        <f>Q102*H102</f>
        <v>0</v>
      </c>
      <c r="S102" s="213">
        <v>0</v>
      </c>
      <c r="T102" s="214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15" t="s">
        <v>119</v>
      </c>
      <c r="AT102" s="215" t="s">
        <v>114</v>
      </c>
      <c r="AU102" s="215" t="s">
        <v>79</v>
      </c>
      <c r="AY102" s="17" t="s">
        <v>110</v>
      </c>
      <c r="BE102" s="216">
        <f>IF(N102="základní",J102,0)</f>
        <v>0</v>
      </c>
      <c r="BF102" s="216">
        <f>IF(N102="snížená",J102,0)</f>
        <v>0</v>
      </c>
      <c r="BG102" s="216">
        <f>IF(N102="zákl. přenesená",J102,0)</f>
        <v>0</v>
      </c>
      <c r="BH102" s="216">
        <f>IF(N102="sníž. přenesená",J102,0)</f>
        <v>0</v>
      </c>
      <c r="BI102" s="216">
        <f>IF(N102="nulová",J102,0)</f>
        <v>0</v>
      </c>
      <c r="BJ102" s="17" t="s">
        <v>77</v>
      </c>
      <c r="BK102" s="216">
        <f>ROUND(I102*H102,2)</f>
        <v>0</v>
      </c>
      <c r="BL102" s="17" t="s">
        <v>119</v>
      </c>
      <c r="BM102" s="215" t="s">
        <v>178</v>
      </c>
    </row>
    <row r="103" s="2" customFormat="1">
      <c r="A103" s="38"/>
      <c r="B103" s="39"/>
      <c r="C103" s="40"/>
      <c r="D103" s="217" t="s">
        <v>121</v>
      </c>
      <c r="E103" s="40"/>
      <c r="F103" s="218" t="s">
        <v>179</v>
      </c>
      <c r="G103" s="40"/>
      <c r="H103" s="40"/>
      <c r="I103" s="219"/>
      <c r="J103" s="40"/>
      <c r="K103" s="40"/>
      <c r="L103" s="44"/>
      <c r="M103" s="220"/>
      <c r="N103" s="221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121</v>
      </c>
      <c r="AU103" s="17" t="s">
        <v>79</v>
      </c>
    </row>
    <row r="104" s="2" customFormat="1" ht="16.5" customHeight="1">
      <c r="A104" s="38"/>
      <c r="B104" s="39"/>
      <c r="C104" s="222" t="s">
        <v>180</v>
      </c>
      <c r="D104" s="222" t="s">
        <v>124</v>
      </c>
      <c r="E104" s="223" t="s">
        <v>181</v>
      </c>
      <c r="F104" s="224" t="s">
        <v>182</v>
      </c>
      <c r="G104" s="225" t="s">
        <v>117</v>
      </c>
      <c r="H104" s="226">
        <v>2</v>
      </c>
      <c r="I104" s="227"/>
      <c r="J104" s="228">
        <f>ROUND(I104*H104,2)</f>
        <v>0</v>
      </c>
      <c r="K104" s="224" t="s">
        <v>146</v>
      </c>
      <c r="L104" s="229"/>
      <c r="M104" s="230" t="s">
        <v>19</v>
      </c>
      <c r="N104" s="231" t="s">
        <v>40</v>
      </c>
      <c r="O104" s="84"/>
      <c r="P104" s="213">
        <f>O104*H104</f>
        <v>0</v>
      </c>
      <c r="Q104" s="213">
        <v>0.00012</v>
      </c>
      <c r="R104" s="213">
        <f>Q104*H104</f>
        <v>0.00024000000000000001</v>
      </c>
      <c r="S104" s="213">
        <v>0</v>
      </c>
      <c r="T104" s="214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215" t="s">
        <v>127</v>
      </c>
      <c r="AT104" s="215" t="s">
        <v>124</v>
      </c>
      <c r="AU104" s="215" t="s">
        <v>79</v>
      </c>
      <c r="AY104" s="17" t="s">
        <v>110</v>
      </c>
      <c r="BE104" s="216">
        <f>IF(N104="základní",J104,0)</f>
        <v>0</v>
      </c>
      <c r="BF104" s="216">
        <f>IF(N104="snížená",J104,0)</f>
        <v>0</v>
      </c>
      <c r="BG104" s="216">
        <f>IF(N104="zákl. přenesená",J104,0)</f>
        <v>0</v>
      </c>
      <c r="BH104" s="216">
        <f>IF(N104="sníž. přenesená",J104,0)</f>
        <v>0</v>
      </c>
      <c r="BI104" s="216">
        <f>IF(N104="nulová",J104,0)</f>
        <v>0</v>
      </c>
      <c r="BJ104" s="17" t="s">
        <v>77</v>
      </c>
      <c r="BK104" s="216">
        <f>ROUND(I104*H104,2)</f>
        <v>0</v>
      </c>
      <c r="BL104" s="17" t="s">
        <v>119</v>
      </c>
      <c r="BM104" s="215" t="s">
        <v>183</v>
      </c>
    </row>
    <row r="105" s="2" customFormat="1" ht="16.5" customHeight="1">
      <c r="A105" s="38"/>
      <c r="B105" s="39"/>
      <c r="C105" s="204" t="s">
        <v>184</v>
      </c>
      <c r="D105" s="204" t="s">
        <v>114</v>
      </c>
      <c r="E105" s="205" t="s">
        <v>185</v>
      </c>
      <c r="F105" s="206" t="s">
        <v>186</v>
      </c>
      <c r="G105" s="207" t="s">
        <v>117</v>
      </c>
      <c r="H105" s="208">
        <v>2</v>
      </c>
      <c r="I105" s="209"/>
      <c r="J105" s="210">
        <f>ROUND(I105*H105,2)</f>
        <v>0</v>
      </c>
      <c r="K105" s="206" t="s">
        <v>118</v>
      </c>
      <c r="L105" s="44"/>
      <c r="M105" s="211" t="s">
        <v>19</v>
      </c>
      <c r="N105" s="212" t="s">
        <v>40</v>
      </c>
      <c r="O105" s="84"/>
      <c r="P105" s="213">
        <f>O105*H105</f>
        <v>0</v>
      </c>
      <c r="Q105" s="213">
        <v>0</v>
      </c>
      <c r="R105" s="213">
        <f>Q105*H105</f>
        <v>0</v>
      </c>
      <c r="S105" s="213">
        <v>0</v>
      </c>
      <c r="T105" s="214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15" t="s">
        <v>119</v>
      </c>
      <c r="AT105" s="215" t="s">
        <v>114</v>
      </c>
      <c r="AU105" s="215" t="s">
        <v>79</v>
      </c>
      <c r="AY105" s="17" t="s">
        <v>110</v>
      </c>
      <c r="BE105" s="216">
        <f>IF(N105="základní",J105,0)</f>
        <v>0</v>
      </c>
      <c r="BF105" s="216">
        <f>IF(N105="snížená",J105,0)</f>
        <v>0</v>
      </c>
      <c r="BG105" s="216">
        <f>IF(N105="zákl. přenesená",J105,0)</f>
        <v>0</v>
      </c>
      <c r="BH105" s="216">
        <f>IF(N105="sníž. přenesená",J105,0)</f>
        <v>0</v>
      </c>
      <c r="BI105" s="216">
        <f>IF(N105="nulová",J105,0)</f>
        <v>0</v>
      </c>
      <c r="BJ105" s="17" t="s">
        <v>77</v>
      </c>
      <c r="BK105" s="216">
        <f>ROUND(I105*H105,2)</f>
        <v>0</v>
      </c>
      <c r="BL105" s="17" t="s">
        <v>119</v>
      </c>
      <c r="BM105" s="215" t="s">
        <v>187</v>
      </c>
    </row>
    <row r="106" s="2" customFormat="1">
      <c r="A106" s="38"/>
      <c r="B106" s="39"/>
      <c r="C106" s="40"/>
      <c r="D106" s="217" t="s">
        <v>121</v>
      </c>
      <c r="E106" s="40"/>
      <c r="F106" s="218" t="s">
        <v>188</v>
      </c>
      <c r="G106" s="40"/>
      <c r="H106" s="40"/>
      <c r="I106" s="219"/>
      <c r="J106" s="40"/>
      <c r="K106" s="40"/>
      <c r="L106" s="44"/>
      <c r="M106" s="220"/>
      <c r="N106" s="221"/>
      <c r="O106" s="84"/>
      <c r="P106" s="84"/>
      <c r="Q106" s="84"/>
      <c r="R106" s="84"/>
      <c r="S106" s="84"/>
      <c r="T106" s="85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7" t="s">
        <v>121</v>
      </c>
      <c r="AU106" s="17" t="s">
        <v>79</v>
      </c>
    </row>
    <row r="107" s="2" customFormat="1" ht="21.75" customHeight="1">
      <c r="A107" s="38"/>
      <c r="B107" s="39"/>
      <c r="C107" s="222" t="s">
        <v>189</v>
      </c>
      <c r="D107" s="222" t="s">
        <v>124</v>
      </c>
      <c r="E107" s="223" t="s">
        <v>190</v>
      </c>
      <c r="F107" s="224" t="s">
        <v>191</v>
      </c>
      <c r="G107" s="225" t="s">
        <v>117</v>
      </c>
      <c r="H107" s="226">
        <v>1</v>
      </c>
      <c r="I107" s="227"/>
      <c r="J107" s="228">
        <f>ROUND(I107*H107,2)</f>
        <v>0</v>
      </c>
      <c r="K107" s="224" t="s">
        <v>146</v>
      </c>
      <c r="L107" s="229"/>
      <c r="M107" s="230" t="s">
        <v>19</v>
      </c>
      <c r="N107" s="231" t="s">
        <v>40</v>
      </c>
      <c r="O107" s="84"/>
      <c r="P107" s="213">
        <f>O107*H107</f>
        <v>0</v>
      </c>
      <c r="Q107" s="213">
        <v>0.0013500000000000001</v>
      </c>
      <c r="R107" s="213">
        <f>Q107*H107</f>
        <v>0.0013500000000000001</v>
      </c>
      <c r="S107" s="213">
        <v>0</v>
      </c>
      <c r="T107" s="214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15" t="s">
        <v>164</v>
      </c>
      <c r="AT107" s="215" t="s">
        <v>124</v>
      </c>
      <c r="AU107" s="215" t="s">
        <v>79</v>
      </c>
      <c r="AY107" s="17" t="s">
        <v>110</v>
      </c>
      <c r="BE107" s="216">
        <f>IF(N107="základní",J107,0)</f>
        <v>0</v>
      </c>
      <c r="BF107" s="216">
        <f>IF(N107="snížená",J107,0)</f>
        <v>0</v>
      </c>
      <c r="BG107" s="216">
        <f>IF(N107="zákl. přenesená",J107,0)</f>
        <v>0</v>
      </c>
      <c r="BH107" s="216">
        <f>IF(N107="sníž. přenesená",J107,0)</f>
        <v>0</v>
      </c>
      <c r="BI107" s="216">
        <f>IF(N107="nulová",J107,0)</f>
        <v>0</v>
      </c>
      <c r="BJ107" s="17" t="s">
        <v>77</v>
      </c>
      <c r="BK107" s="216">
        <f>ROUND(I107*H107,2)</f>
        <v>0</v>
      </c>
      <c r="BL107" s="17" t="s">
        <v>159</v>
      </c>
      <c r="BM107" s="215" t="s">
        <v>192</v>
      </c>
    </row>
    <row r="108" s="2" customFormat="1" ht="21.75" customHeight="1">
      <c r="A108" s="38"/>
      <c r="B108" s="39"/>
      <c r="C108" s="222" t="s">
        <v>193</v>
      </c>
      <c r="D108" s="222" t="s">
        <v>124</v>
      </c>
      <c r="E108" s="223" t="s">
        <v>194</v>
      </c>
      <c r="F108" s="224" t="s">
        <v>195</v>
      </c>
      <c r="G108" s="225" t="s">
        <v>117</v>
      </c>
      <c r="H108" s="226">
        <v>1</v>
      </c>
      <c r="I108" s="227"/>
      <c r="J108" s="228">
        <f>ROUND(I108*H108,2)</f>
        <v>0</v>
      </c>
      <c r="K108" s="224" t="s">
        <v>146</v>
      </c>
      <c r="L108" s="229"/>
      <c r="M108" s="230" t="s">
        <v>19</v>
      </c>
      <c r="N108" s="231" t="s">
        <v>40</v>
      </c>
      <c r="O108" s="84"/>
      <c r="P108" s="213">
        <f>O108*H108</f>
        <v>0</v>
      </c>
      <c r="Q108" s="213">
        <v>0.0013500000000000001</v>
      </c>
      <c r="R108" s="213">
        <f>Q108*H108</f>
        <v>0.0013500000000000001</v>
      </c>
      <c r="S108" s="213">
        <v>0</v>
      </c>
      <c r="T108" s="214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15" t="s">
        <v>164</v>
      </c>
      <c r="AT108" s="215" t="s">
        <v>124</v>
      </c>
      <c r="AU108" s="215" t="s">
        <v>79</v>
      </c>
      <c r="AY108" s="17" t="s">
        <v>110</v>
      </c>
      <c r="BE108" s="216">
        <f>IF(N108="základní",J108,0)</f>
        <v>0</v>
      </c>
      <c r="BF108" s="216">
        <f>IF(N108="snížená",J108,0)</f>
        <v>0</v>
      </c>
      <c r="BG108" s="216">
        <f>IF(N108="zákl. přenesená",J108,0)</f>
        <v>0</v>
      </c>
      <c r="BH108" s="216">
        <f>IF(N108="sníž. přenesená",J108,0)</f>
        <v>0</v>
      </c>
      <c r="BI108" s="216">
        <f>IF(N108="nulová",J108,0)</f>
        <v>0</v>
      </c>
      <c r="BJ108" s="17" t="s">
        <v>77</v>
      </c>
      <c r="BK108" s="216">
        <f>ROUND(I108*H108,2)</f>
        <v>0</v>
      </c>
      <c r="BL108" s="17" t="s">
        <v>159</v>
      </c>
      <c r="BM108" s="215" t="s">
        <v>196</v>
      </c>
    </row>
    <row r="109" s="2" customFormat="1" ht="24.15" customHeight="1">
      <c r="A109" s="38"/>
      <c r="B109" s="39"/>
      <c r="C109" s="204" t="s">
        <v>8</v>
      </c>
      <c r="D109" s="204" t="s">
        <v>114</v>
      </c>
      <c r="E109" s="205" t="s">
        <v>197</v>
      </c>
      <c r="F109" s="206" t="s">
        <v>198</v>
      </c>
      <c r="G109" s="207" t="s">
        <v>117</v>
      </c>
      <c r="H109" s="208">
        <v>1</v>
      </c>
      <c r="I109" s="209"/>
      <c r="J109" s="210">
        <f>ROUND(I109*H109,2)</f>
        <v>0</v>
      </c>
      <c r="K109" s="206" t="s">
        <v>118</v>
      </c>
      <c r="L109" s="44"/>
      <c r="M109" s="211" t="s">
        <v>19</v>
      </c>
      <c r="N109" s="212" t="s">
        <v>40</v>
      </c>
      <c r="O109" s="84"/>
      <c r="P109" s="213">
        <f>O109*H109</f>
        <v>0</v>
      </c>
      <c r="Q109" s="213">
        <v>0</v>
      </c>
      <c r="R109" s="213">
        <f>Q109*H109</f>
        <v>0</v>
      </c>
      <c r="S109" s="213">
        <v>0</v>
      </c>
      <c r="T109" s="214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15" t="s">
        <v>119</v>
      </c>
      <c r="AT109" s="215" t="s">
        <v>114</v>
      </c>
      <c r="AU109" s="215" t="s">
        <v>79</v>
      </c>
      <c r="AY109" s="17" t="s">
        <v>110</v>
      </c>
      <c r="BE109" s="216">
        <f>IF(N109="základní",J109,0)</f>
        <v>0</v>
      </c>
      <c r="BF109" s="216">
        <f>IF(N109="snížená",J109,0)</f>
        <v>0</v>
      </c>
      <c r="BG109" s="216">
        <f>IF(N109="zákl. přenesená",J109,0)</f>
        <v>0</v>
      </c>
      <c r="BH109" s="216">
        <f>IF(N109="sníž. přenesená",J109,0)</f>
        <v>0</v>
      </c>
      <c r="BI109" s="216">
        <f>IF(N109="nulová",J109,0)</f>
        <v>0</v>
      </c>
      <c r="BJ109" s="17" t="s">
        <v>77</v>
      </c>
      <c r="BK109" s="216">
        <f>ROUND(I109*H109,2)</f>
        <v>0</v>
      </c>
      <c r="BL109" s="17" t="s">
        <v>119</v>
      </c>
      <c r="BM109" s="215" t="s">
        <v>199</v>
      </c>
    </row>
    <row r="110" s="2" customFormat="1">
      <c r="A110" s="38"/>
      <c r="B110" s="39"/>
      <c r="C110" s="40"/>
      <c r="D110" s="217" t="s">
        <v>121</v>
      </c>
      <c r="E110" s="40"/>
      <c r="F110" s="218" t="s">
        <v>200</v>
      </c>
      <c r="G110" s="40"/>
      <c r="H110" s="40"/>
      <c r="I110" s="219"/>
      <c r="J110" s="40"/>
      <c r="K110" s="40"/>
      <c r="L110" s="44"/>
      <c r="M110" s="220"/>
      <c r="N110" s="221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121</v>
      </c>
      <c r="AU110" s="17" t="s">
        <v>79</v>
      </c>
    </row>
    <row r="111" s="2" customFormat="1" ht="16.5" customHeight="1">
      <c r="A111" s="38"/>
      <c r="B111" s="39"/>
      <c r="C111" s="222" t="s">
        <v>119</v>
      </c>
      <c r="D111" s="222" t="s">
        <v>124</v>
      </c>
      <c r="E111" s="223" t="s">
        <v>201</v>
      </c>
      <c r="F111" s="224" t="s">
        <v>202</v>
      </c>
      <c r="G111" s="225" t="s">
        <v>117</v>
      </c>
      <c r="H111" s="226">
        <v>1</v>
      </c>
      <c r="I111" s="227"/>
      <c r="J111" s="228">
        <f>ROUND(I111*H111,2)</f>
        <v>0</v>
      </c>
      <c r="K111" s="224" t="s">
        <v>146</v>
      </c>
      <c r="L111" s="229"/>
      <c r="M111" s="230" t="s">
        <v>19</v>
      </c>
      <c r="N111" s="231" t="s">
        <v>40</v>
      </c>
      <c r="O111" s="84"/>
      <c r="P111" s="213">
        <f>O111*H111</f>
        <v>0</v>
      </c>
      <c r="Q111" s="213">
        <v>0</v>
      </c>
      <c r="R111" s="213">
        <f>Q111*H111</f>
        <v>0</v>
      </c>
      <c r="S111" s="213">
        <v>0</v>
      </c>
      <c r="T111" s="214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215" t="s">
        <v>127</v>
      </c>
      <c r="AT111" s="215" t="s">
        <v>124</v>
      </c>
      <c r="AU111" s="215" t="s">
        <v>79</v>
      </c>
      <c r="AY111" s="17" t="s">
        <v>110</v>
      </c>
      <c r="BE111" s="216">
        <f>IF(N111="základní",J111,0)</f>
        <v>0</v>
      </c>
      <c r="BF111" s="216">
        <f>IF(N111="snížená",J111,0)</f>
        <v>0</v>
      </c>
      <c r="BG111" s="216">
        <f>IF(N111="zákl. přenesená",J111,0)</f>
        <v>0</v>
      </c>
      <c r="BH111" s="216">
        <f>IF(N111="sníž. přenesená",J111,0)</f>
        <v>0</v>
      </c>
      <c r="BI111" s="216">
        <f>IF(N111="nulová",J111,0)</f>
        <v>0</v>
      </c>
      <c r="BJ111" s="17" t="s">
        <v>77</v>
      </c>
      <c r="BK111" s="216">
        <f>ROUND(I111*H111,2)</f>
        <v>0</v>
      </c>
      <c r="BL111" s="17" t="s">
        <v>119</v>
      </c>
      <c r="BM111" s="215" t="s">
        <v>203</v>
      </c>
    </row>
    <row r="112" s="2" customFormat="1" ht="21.75" customHeight="1">
      <c r="A112" s="38"/>
      <c r="B112" s="39"/>
      <c r="C112" s="204" t="s">
        <v>204</v>
      </c>
      <c r="D112" s="204" t="s">
        <v>114</v>
      </c>
      <c r="E112" s="205" t="s">
        <v>205</v>
      </c>
      <c r="F112" s="206" t="s">
        <v>206</v>
      </c>
      <c r="G112" s="207" t="s">
        <v>117</v>
      </c>
      <c r="H112" s="208">
        <v>7</v>
      </c>
      <c r="I112" s="209"/>
      <c r="J112" s="210">
        <f>ROUND(I112*H112,2)</f>
        <v>0</v>
      </c>
      <c r="K112" s="206" t="s">
        <v>118</v>
      </c>
      <c r="L112" s="44"/>
      <c r="M112" s="211" t="s">
        <v>19</v>
      </c>
      <c r="N112" s="212" t="s">
        <v>40</v>
      </c>
      <c r="O112" s="84"/>
      <c r="P112" s="213">
        <f>O112*H112</f>
        <v>0</v>
      </c>
      <c r="Q112" s="213">
        <v>0</v>
      </c>
      <c r="R112" s="213">
        <f>Q112*H112</f>
        <v>0</v>
      </c>
      <c r="S112" s="213">
        <v>0</v>
      </c>
      <c r="T112" s="214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15" t="s">
        <v>119</v>
      </c>
      <c r="AT112" s="215" t="s">
        <v>114</v>
      </c>
      <c r="AU112" s="215" t="s">
        <v>79</v>
      </c>
      <c r="AY112" s="17" t="s">
        <v>110</v>
      </c>
      <c r="BE112" s="216">
        <f>IF(N112="základní",J112,0)</f>
        <v>0</v>
      </c>
      <c r="BF112" s="216">
        <f>IF(N112="snížená",J112,0)</f>
        <v>0</v>
      </c>
      <c r="BG112" s="216">
        <f>IF(N112="zákl. přenesená",J112,0)</f>
        <v>0</v>
      </c>
      <c r="BH112" s="216">
        <f>IF(N112="sníž. přenesená",J112,0)</f>
        <v>0</v>
      </c>
      <c r="BI112" s="216">
        <f>IF(N112="nulová",J112,0)</f>
        <v>0</v>
      </c>
      <c r="BJ112" s="17" t="s">
        <v>77</v>
      </c>
      <c r="BK112" s="216">
        <f>ROUND(I112*H112,2)</f>
        <v>0</v>
      </c>
      <c r="BL112" s="17" t="s">
        <v>119</v>
      </c>
      <c r="BM112" s="215" t="s">
        <v>207</v>
      </c>
    </row>
    <row r="113" s="2" customFormat="1">
      <c r="A113" s="38"/>
      <c r="B113" s="39"/>
      <c r="C113" s="40"/>
      <c r="D113" s="217" t="s">
        <v>121</v>
      </c>
      <c r="E113" s="40"/>
      <c r="F113" s="218" t="s">
        <v>208</v>
      </c>
      <c r="G113" s="40"/>
      <c r="H113" s="40"/>
      <c r="I113" s="219"/>
      <c r="J113" s="40"/>
      <c r="K113" s="40"/>
      <c r="L113" s="44"/>
      <c r="M113" s="220"/>
      <c r="N113" s="221"/>
      <c r="O113" s="84"/>
      <c r="P113" s="84"/>
      <c r="Q113" s="84"/>
      <c r="R113" s="84"/>
      <c r="S113" s="84"/>
      <c r="T113" s="85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7" t="s">
        <v>121</v>
      </c>
      <c r="AU113" s="17" t="s">
        <v>79</v>
      </c>
    </row>
    <row r="114" s="2" customFormat="1" ht="16.5" customHeight="1">
      <c r="A114" s="38"/>
      <c r="B114" s="39"/>
      <c r="C114" s="222" t="s">
        <v>209</v>
      </c>
      <c r="D114" s="222" t="s">
        <v>124</v>
      </c>
      <c r="E114" s="223" t="s">
        <v>210</v>
      </c>
      <c r="F114" s="224" t="s">
        <v>211</v>
      </c>
      <c r="G114" s="225" t="s">
        <v>117</v>
      </c>
      <c r="H114" s="226">
        <v>1</v>
      </c>
      <c r="I114" s="227"/>
      <c r="J114" s="228">
        <f>ROUND(I114*H114,2)</f>
        <v>0</v>
      </c>
      <c r="K114" s="224" t="s">
        <v>146</v>
      </c>
      <c r="L114" s="229"/>
      <c r="M114" s="230" t="s">
        <v>19</v>
      </c>
      <c r="N114" s="231" t="s">
        <v>40</v>
      </c>
      <c r="O114" s="84"/>
      <c r="P114" s="213">
        <f>O114*H114</f>
        <v>0</v>
      </c>
      <c r="Q114" s="213">
        <v>0.00038000000000000002</v>
      </c>
      <c r="R114" s="213">
        <f>Q114*H114</f>
        <v>0.00038000000000000002</v>
      </c>
      <c r="S114" s="213">
        <v>0</v>
      </c>
      <c r="T114" s="214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215" t="s">
        <v>127</v>
      </c>
      <c r="AT114" s="215" t="s">
        <v>124</v>
      </c>
      <c r="AU114" s="215" t="s">
        <v>79</v>
      </c>
      <c r="AY114" s="17" t="s">
        <v>110</v>
      </c>
      <c r="BE114" s="216">
        <f>IF(N114="základní",J114,0)</f>
        <v>0</v>
      </c>
      <c r="BF114" s="216">
        <f>IF(N114="snížená",J114,0)</f>
        <v>0</v>
      </c>
      <c r="BG114" s="216">
        <f>IF(N114="zákl. přenesená",J114,0)</f>
        <v>0</v>
      </c>
      <c r="BH114" s="216">
        <f>IF(N114="sníž. přenesená",J114,0)</f>
        <v>0</v>
      </c>
      <c r="BI114" s="216">
        <f>IF(N114="nulová",J114,0)</f>
        <v>0</v>
      </c>
      <c r="BJ114" s="17" t="s">
        <v>77</v>
      </c>
      <c r="BK114" s="216">
        <f>ROUND(I114*H114,2)</f>
        <v>0</v>
      </c>
      <c r="BL114" s="17" t="s">
        <v>119</v>
      </c>
      <c r="BM114" s="215" t="s">
        <v>212</v>
      </c>
    </row>
    <row r="115" s="2" customFormat="1" ht="16.5" customHeight="1">
      <c r="A115" s="38"/>
      <c r="B115" s="39"/>
      <c r="C115" s="222" t="s">
        <v>213</v>
      </c>
      <c r="D115" s="222" t="s">
        <v>124</v>
      </c>
      <c r="E115" s="223" t="s">
        <v>214</v>
      </c>
      <c r="F115" s="224" t="s">
        <v>215</v>
      </c>
      <c r="G115" s="225" t="s">
        <v>117</v>
      </c>
      <c r="H115" s="226">
        <v>1</v>
      </c>
      <c r="I115" s="227"/>
      <c r="J115" s="228">
        <f>ROUND(I115*H115,2)</f>
        <v>0</v>
      </c>
      <c r="K115" s="224" t="s">
        <v>118</v>
      </c>
      <c r="L115" s="229"/>
      <c r="M115" s="230" t="s">
        <v>19</v>
      </c>
      <c r="N115" s="231" t="s">
        <v>40</v>
      </c>
      <c r="O115" s="84"/>
      <c r="P115" s="213">
        <f>O115*H115</f>
        <v>0</v>
      </c>
      <c r="Q115" s="213">
        <v>0.00282</v>
      </c>
      <c r="R115" s="213">
        <f>Q115*H115</f>
        <v>0.00282</v>
      </c>
      <c r="S115" s="213">
        <v>0</v>
      </c>
      <c r="T115" s="214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215" t="s">
        <v>127</v>
      </c>
      <c r="AT115" s="215" t="s">
        <v>124</v>
      </c>
      <c r="AU115" s="215" t="s">
        <v>79</v>
      </c>
      <c r="AY115" s="17" t="s">
        <v>110</v>
      </c>
      <c r="BE115" s="216">
        <f>IF(N115="základní",J115,0)</f>
        <v>0</v>
      </c>
      <c r="BF115" s="216">
        <f>IF(N115="snížená",J115,0)</f>
        <v>0</v>
      </c>
      <c r="BG115" s="216">
        <f>IF(N115="zákl. přenesená",J115,0)</f>
        <v>0</v>
      </c>
      <c r="BH115" s="216">
        <f>IF(N115="sníž. přenesená",J115,0)</f>
        <v>0</v>
      </c>
      <c r="BI115" s="216">
        <f>IF(N115="nulová",J115,0)</f>
        <v>0</v>
      </c>
      <c r="BJ115" s="17" t="s">
        <v>77</v>
      </c>
      <c r="BK115" s="216">
        <f>ROUND(I115*H115,2)</f>
        <v>0</v>
      </c>
      <c r="BL115" s="17" t="s">
        <v>119</v>
      </c>
      <c r="BM115" s="215" t="s">
        <v>216</v>
      </c>
    </row>
    <row r="116" s="2" customFormat="1" ht="16.5" customHeight="1">
      <c r="A116" s="38"/>
      <c r="B116" s="39"/>
      <c r="C116" s="222" t="s">
        <v>217</v>
      </c>
      <c r="D116" s="222" t="s">
        <v>124</v>
      </c>
      <c r="E116" s="223" t="s">
        <v>218</v>
      </c>
      <c r="F116" s="224" t="s">
        <v>219</v>
      </c>
      <c r="G116" s="225" t="s">
        <v>117</v>
      </c>
      <c r="H116" s="226">
        <v>1</v>
      </c>
      <c r="I116" s="227"/>
      <c r="J116" s="228">
        <f>ROUND(I116*H116,2)</f>
        <v>0</v>
      </c>
      <c r="K116" s="224" t="s">
        <v>118</v>
      </c>
      <c r="L116" s="229"/>
      <c r="M116" s="230" t="s">
        <v>19</v>
      </c>
      <c r="N116" s="231" t="s">
        <v>40</v>
      </c>
      <c r="O116" s="84"/>
      <c r="P116" s="213">
        <f>O116*H116</f>
        <v>0</v>
      </c>
      <c r="Q116" s="213">
        <v>0.0021800000000000001</v>
      </c>
      <c r="R116" s="213">
        <f>Q116*H116</f>
        <v>0.0021800000000000001</v>
      </c>
      <c r="S116" s="213">
        <v>0</v>
      </c>
      <c r="T116" s="214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215" t="s">
        <v>127</v>
      </c>
      <c r="AT116" s="215" t="s">
        <v>124</v>
      </c>
      <c r="AU116" s="215" t="s">
        <v>79</v>
      </c>
      <c r="AY116" s="17" t="s">
        <v>110</v>
      </c>
      <c r="BE116" s="216">
        <f>IF(N116="základní",J116,0)</f>
        <v>0</v>
      </c>
      <c r="BF116" s="216">
        <f>IF(N116="snížená",J116,0)</f>
        <v>0</v>
      </c>
      <c r="BG116" s="216">
        <f>IF(N116="zákl. přenesená",J116,0)</f>
        <v>0</v>
      </c>
      <c r="BH116" s="216">
        <f>IF(N116="sníž. přenesená",J116,0)</f>
        <v>0</v>
      </c>
      <c r="BI116" s="216">
        <f>IF(N116="nulová",J116,0)</f>
        <v>0</v>
      </c>
      <c r="BJ116" s="17" t="s">
        <v>77</v>
      </c>
      <c r="BK116" s="216">
        <f>ROUND(I116*H116,2)</f>
        <v>0</v>
      </c>
      <c r="BL116" s="17" t="s">
        <v>119</v>
      </c>
      <c r="BM116" s="215" t="s">
        <v>220</v>
      </c>
    </row>
    <row r="117" s="2" customFormat="1" ht="16.5" customHeight="1">
      <c r="A117" s="38"/>
      <c r="B117" s="39"/>
      <c r="C117" s="222" t="s">
        <v>127</v>
      </c>
      <c r="D117" s="222" t="s">
        <v>124</v>
      </c>
      <c r="E117" s="223" t="s">
        <v>221</v>
      </c>
      <c r="F117" s="224" t="s">
        <v>222</v>
      </c>
      <c r="G117" s="225" t="s">
        <v>117</v>
      </c>
      <c r="H117" s="226">
        <v>6</v>
      </c>
      <c r="I117" s="227"/>
      <c r="J117" s="228">
        <f>ROUND(I117*H117,2)</f>
        <v>0</v>
      </c>
      <c r="K117" s="224" t="s">
        <v>118</v>
      </c>
      <c r="L117" s="229"/>
      <c r="M117" s="230" t="s">
        <v>19</v>
      </c>
      <c r="N117" s="231" t="s">
        <v>40</v>
      </c>
      <c r="O117" s="84"/>
      <c r="P117" s="213">
        <f>O117*H117</f>
        <v>0</v>
      </c>
      <c r="Q117" s="213">
        <v>0.00036000000000000002</v>
      </c>
      <c r="R117" s="213">
        <f>Q117*H117</f>
        <v>0.00216</v>
      </c>
      <c r="S117" s="213">
        <v>0</v>
      </c>
      <c r="T117" s="214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15" t="s">
        <v>127</v>
      </c>
      <c r="AT117" s="215" t="s">
        <v>124</v>
      </c>
      <c r="AU117" s="215" t="s">
        <v>79</v>
      </c>
      <c r="AY117" s="17" t="s">
        <v>110</v>
      </c>
      <c r="BE117" s="216">
        <f>IF(N117="základní",J117,0)</f>
        <v>0</v>
      </c>
      <c r="BF117" s="216">
        <f>IF(N117="snížená",J117,0)</f>
        <v>0</v>
      </c>
      <c r="BG117" s="216">
        <f>IF(N117="zákl. přenesená",J117,0)</f>
        <v>0</v>
      </c>
      <c r="BH117" s="216">
        <f>IF(N117="sníž. přenesená",J117,0)</f>
        <v>0</v>
      </c>
      <c r="BI117" s="216">
        <f>IF(N117="nulová",J117,0)</f>
        <v>0</v>
      </c>
      <c r="BJ117" s="17" t="s">
        <v>77</v>
      </c>
      <c r="BK117" s="216">
        <f>ROUND(I117*H117,2)</f>
        <v>0</v>
      </c>
      <c r="BL117" s="17" t="s">
        <v>119</v>
      </c>
      <c r="BM117" s="215" t="s">
        <v>223</v>
      </c>
    </row>
    <row r="118" s="2" customFormat="1" ht="16.5" customHeight="1">
      <c r="A118" s="38"/>
      <c r="B118" s="39"/>
      <c r="C118" s="204" t="s">
        <v>224</v>
      </c>
      <c r="D118" s="204" t="s">
        <v>114</v>
      </c>
      <c r="E118" s="205" t="s">
        <v>225</v>
      </c>
      <c r="F118" s="206" t="s">
        <v>226</v>
      </c>
      <c r="G118" s="207" t="s">
        <v>117</v>
      </c>
      <c r="H118" s="208">
        <v>1</v>
      </c>
      <c r="I118" s="209"/>
      <c r="J118" s="210">
        <f>ROUND(I118*H118,2)</f>
        <v>0</v>
      </c>
      <c r="K118" s="206" t="s">
        <v>118</v>
      </c>
      <c r="L118" s="44"/>
      <c r="M118" s="211" t="s">
        <v>19</v>
      </c>
      <c r="N118" s="212" t="s">
        <v>40</v>
      </c>
      <c r="O118" s="84"/>
      <c r="P118" s="213">
        <f>O118*H118</f>
        <v>0</v>
      </c>
      <c r="Q118" s="213">
        <v>0</v>
      </c>
      <c r="R118" s="213">
        <f>Q118*H118</f>
        <v>0</v>
      </c>
      <c r="S118" s="213">
        <v>0</v>
      </c>
      <c r="T118" s="214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15" t="s">
        <v>119</v>
      </c>
      <c r="AT118" s="215" t="s">
        <v>114</v>
      </c>
      <c r="AU118" s="215" t="s">
        <v>79</v>
      </c>
      <c r="AY118" s="17" t="s">
        <v>110</v>
      </c>
      <c r="BE118" s="216">
        <f>IF(N118="základní",J118,0)</f>
        <v>0</v>
      </c>
      <c r="BF118" s="216">
        <f>IF(N118="snížená",J118,0)</f>
        <v>0</v>
      </c>
      <c r="BG118" s="216">
        <f>IF(N118="zákl. přenesená",J118,0)</f>
        <v>0</v>
      </c>
      <c r="BH118" s="216">
        <f>IF(N118="sníž. přenesená",J118,0)</f>
        <v>0</v>
      </c>
      <c r="BI118" s="216">
        <f>IF(N118="nulová",J118,0)</f>
        <v>0</v>
      </c>
      <c r="BJ118" s="17" t="s">
        <v>77</v>
      </c>
      <c r="BK118" s="216">
        <f>ROUND(I118*H118,2)</f>
        <v>0</v>
      </c>
      <c r="BL118" s="17" t="s">
        <v>119</v>
      </c>
      <c r="BM118" s="215" t="s">
        <v>227</v>
      </c>
    </row>
    <row r="119" s="2" customFormat="1">
      <c r="A119" s="38"/>
      <c r="B119" s="39"/>
      <c r="C119" s="40"/>
      <c r="D119" s="217" t="s">
        <v>121</v>
      </c>
      <c r="E119" s="40"/>
      <c r="F119" s="218" t="s">
        <v>228</v>
      </c>
      <c r="G119" s="40"/>
      <c r="H119" s="40"/>
      <c r="I119" s="219"/>
      <c r="J119" s="40"/>
      <c r="K119" s="40"/>
      <c r="L119" s="44"/>
      <c r="M119" s="220"/>
      <c r="N119" s="221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121</v>
      </c>
      <c r="AU119" s="17" t="s">
        <v>79</v>
      </c>
    </row>
    <row r="120" s="2" customFormat="1" ht="16.5" customHeight="1">
      <c r="A120" s="38"/>
      <c r="B120" s="39"/>
      <c r="C120" s="222" t="s">
        <v>7</v>
      </c>
      <c r="D120" s="222" t="s">
        <v>124</v>
      </c>
      <c r="E120" s="223" t="s">
        <v>229</v>
      </c>
      <c r="F120" s="224" t="s">
        <v>230</v>
      </c>
      <c r="G120" s="225" t="s">
        <v>117</v>
      </c>
      <c r="H120" s="226">
        <v>1</v>
      </c>
      <c r="I120" s="227"/>
      <c r="J120" s="228">
        <f>ROUND(I120*H120,2)</f>
        <v>0</v>
      </c>
      <c r="K120" s="224" t="s">
        <v>146</v>
      </c>
      <c r="L120" s="229"/>
      <c r="M120" s="232" t="s">
        <v>19</v>
      </c>
      <c r="N120" s="233" t="s">
        <v>40</v>
      </c>
      <c r="O120" s="234"/>
      <c r="P120" s="235">
        <f>O120*H120</f>
        <v>0</v>
      </c>
      <c r="Q120" s="235">
        <v>0</v>
      </c>
      <c r="R120" s="235">
        <f>Q120*H120</f>
        <v>0</v>
      </c>
      <c r="S120" s="235">
        <v>0</v>
      </c>
      <c r="T120" s="236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15" t="s">
        <v>127</v>
      </c>
      <c r="AT120" s="215" t="s">
        <v>124</v>
      </c>
      <c r="AU120" s="215" t="s">
        <v>79</v>
      </c>
      <c r="AY120" s="17" t="s">
        <v>110</v>
      </c>
      <c r="BE120" s="216">
        <f>IF(N120="základní",J120,0)</f>
        <v>0</v>
      </c>
      <c r="BF120" s="216">
        <f>IF(N120="snížená",J120,0)</f>
        <v>0</v>
      </c>
      <c r="BG120" s="216">
        <f>IF(N120="zákl. přenesená",J120,0)</f>
        <v>0</v>
      </c>
      <c r="BH120" s="216">
        <f>IF(N120="sníž. přenesená",J120,0)</f>
        <v>0</v>
      </c>
      <c r="BI120" s="216">
        <f>IF(N120="nulová",J120,0)</f>
        <v>0</v>
      </c>
      <c r="BJ120" s="17" t="s">
        <v>77</v>
      </c>
      <c r="BK120" s="216">
        <f>ROUND(I120*H120,2)</f>
        <v>0</v>
      </c>
      <c r="BL120" s="17" t="s">
        <v>119</v>
      </c>
      <c r="BM120" s="215" t="s">
        <v>231</v>
      </c>
    </row>
    <row r="121" s="2" customFormat="1" ht="6.96" customHeight="1">
      <c r="A121" s="38"/>
      <c r="B121" s="59"/>
      <c r="C121" s="60"/>
      <c r="D121" s="60"/>
      <c r="E121" s="60"/>
      <c r="F121" s="60"/>
      <c r="G121" s="60"/>
      <c r="H121" s="60"/>
      <c r="I121" s="60"/>
      <c r="J121" s="60"/>
      <c r="K121" s="60"/>
      <c r="L121" s="44"/>
      <c r="M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</sheetData>
  <sheetProtection sheet="1" autoFilter="0" formatColumns="0" formatRows="0" objects="1" scenarios="1" spinCount="100000" saltValue="JWNkDpiPldoG+0BztE4Sw9gYHHOIZIXk33xW6V9wvbwo6r5y3Iah7at/T01FrXHrV6jM+X8e/+E7FLifyoh33Q==" hashValue="TDzTKIhBiQk/vdm/qXnnpkj7KCrVvYo+7ZirfR6h7hOU2LgeiwA4s/r/O131qiWe6ofWJ/XBDB2Jn5gcLJIgHQ==" algorithmName="SHA-512" password="CC35"/>
  <autoFilter ref="C80:K120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hyperlinks>
    <hyperlink ref="F85" r:id="rId1" display="https://podminky.urs.cz/item/CS_URS_2023_02/741320161"/>
    <hyperlink ref="F88" r:id="rId2" display="https://podminky.urs.cz/item/CS_URS_2023_02/741320185"/>
    <hyperlink ref="F91" r:id="rId3" display="https://podminky.urs.cz/item/CS_URS_2023_02/741320202"/>
    <hyperlink ref="F94" r:id="rId4" display="https://podminky.urs.cz/item/CS_URS_2023_02/741330632"/>
    <hyperlink ref="F97" r:id="rId5" display="https://podminky.urs.cz/item/CS_URS_2023_02/210120101"/>
    <hyperlink ref="F101" r:id="rId6" display="https://podminky.urs.cz/item/CS_URS_2023_02/741210001"/>
    <hyperlink ref="F103" r:id="rId7" display="https://podminky.urs.cz/item/CS_URS_2023_02/741320105"/>
    <hyperlink ref="F106" r:id="rId8" display="https://podminky.urs.cz/item/CS_URS_2023_02/741320175.2"/>
    <hyperlink ref="F110" r:id="rId9" display="https://podminky.urs.cz/item/CS_URS_2023_02/741322011"/>
    <hyperlink ref="F113" r:id="rId10" display="https://podminky.urs.cz/item/CS_URS_2023_02/741322061"/>
    <hyperlink ref="F119" r:id="rId11" display="https://podminky.urs.cz/item/CS_URS_2023_02/74133103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82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79</v>
      </c>
    </row>
    <row r="4" s="1" customFormat="1" ht="24.96" customHeight="1">
      <c r="B4" s="20"/>
      <c r="D4" s="130" t="s">
        <v>86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Fotovoltaická elektrárna na střeše MěU Sokolov, Rokycanova 1929, Sokolov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87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232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13. 7. 2023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22</v>
      </c>
      <c r="F15" s="38"/>
      <c r="G15" s="38"/>
      <c r="H15" s="38"/>
      <c r="I15" s="132" t="s">
        <v>27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28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27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30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22</v>
      </c>
      <c r="F21" s="38"/>
      <c r="G21" s="38"/>
      <c r="H21" s="38"/>
      <c r="I21" s="132" t="s">
        <v>27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32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22</v>
      </c>
      <c r="F24" s="38"/>
      <c r="G24" s="38"/>
      <c r="H24" s="38"/>
      <c r="I24" s="132" t="s">
        <v>27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33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35</v>
      </c>
      <c r="E30" s="38"/>
      <c r="F30" s="38"/>
      <c r="G30" s="38"/>
      <c r="H30" s="38"/>
      <c r="I30" s="38"/>
      <c r="J30" s="144">
        <f>ROUND(J92,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37</v>
      </c>
      <c r="G32" s="38"/>
      <c r="H32" s="38"/>
      <c r="I32" s="145" t="s">
        <v>36</v>
      </c>
      <c r="J32" s="145" t="s">
        <v>38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39</v>
      </c>
      <c r="E33" s="132" t="s">
        <v>40</v>
      </c>
      <c r="F33" s="147">
        <f>ROUND((SUM(BE92:BE215)),  2)</f>
        <v>0</v>
      </c>
      <c r="G33" s="38"/>
      <c r="H33" s="38"/>
      <c r="I33" s="148">
        <v>0.20999999999999999</v>
      </c>
      <c r="J33" s="147">
        <f>ROUND(((SUM(BE92:BE215))*I33),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41</v>
      </c>
      <c r="F34" s="147">
        <f>ROUND((SUM(BF92:BF215)),  2)</f>
        <v>0</v>
      </c>
      <c r="G34" s="38"/>
      <c r="H34" s="38"/>
      <c r="I34" s="148">
        <v>0.14999999999999999</v>
      </c>
      <c r="J34" s="147">
        <f>ROUND(((SUM(BF92:BF215))*I34),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42</v>
      </c>
      <c r="F35" s="147">
        <f>ROUND((SUM(BG92:BG215)),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43</v>
      </c>
      <c r="F36" s="147">
        <f>ROUND((SUM(BH92:BH215)),  2)</f>
        <v>0</v>
      </c>
      <c r="G36" s="38"/>
      <c r="H36" s="38"/>
      <c r="I36" s="148">
        <v>0.14999999999999999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44</v>
      </c>
      <c r="F37" s="147">
        <f>ROUND((SUM(BI92:BI215)),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45</v>
      </c>
      <c r="E39" s="151"/>
      <c r="F39" s="151"/>
      <c r="G39" s="152" t="s">
        <v>46</v>
      </c>
      <c r="H39" s="153" t="s">
        <v>47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89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Fotovoltaická elektrárna na střeše MěU Sokolov, Rokycanova 1929, Sokolov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87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02 - Elektroinstalace FVE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 xml:space="preserve"> </v>
      </c>
      <c r="G52" s="40"/>
      <c r="H52" s="40"/>
      <c r="I52" s="32" t="s">
        <v>23</v>
      </c>
      <c r="J52" s="72" t="str">
        <f>IF(J12="","",J12)</f>
        <v>13. 7. 2023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 xml:space="preserve"> </v>
      </c>
      <c r="G54" s="40"/>
      <c r="H54" s="40"/>
      <c r="I54" s="32" t="s">
        <v>30</v>
      </c>
      <c r="J54" s="36" t="str">
        <f>E21</f>
        <v xml:space="preserve"> 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28</v>
      </c>
      <c r="D55" s="40"/>
      <c r="E55" s="40"/>
      <c r="F55" s="27" t="str">
        <f>IF(E18="","",E18)</f>
        <v>Vyplň údaj</v>
      </c>
      <c r="G55" s="40"/>
      <c r="H55" s="40"/>
      <c r="I55" s="32" t="s">
        <v>32</v>
      </c>
      <c r="J55" s="36" t="str">
        <f>E24</f>
        <v xml:space="preserve"> 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90</v>
      </c>
      <c r="D57" s="162"/>
      <c r="E57" s="162"/>
      <c r="F57" s="162"/>
      <c r="G57" s="162"/>
      <c r="H57" s="162"/>
      <c r="I57" s="162"/>
      <c r="J57" s="163" t="s">
        <v>91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67</v>
      </c>
      <c r="D59" s="40"/>
      <c r="E59" s="40"/>
      <c r="F59" s="40"/>
      <c r="G59" s="40"/>
      <c r="H59" s="40"/>
      <c r="I59" s="40"/>
      <c r="J59" s="102">
        <f>J92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92</v>
      </c>
    </row>
    <row r="60" s="9" customFormat="1" ht="24.96" customHeight="1">
      <c r="A60" s="9"/>
      <c r="B60" s="165"/>
      <c r="C60" s="166"/>
      <c r="D60" s="167" t="s">
        <v>233</v>
      </c>
      <c r="E60" s="168"/>
      <c r="F60" s="168"/>
      <c r="G60" s="168"/>
      <c r="H60" s="168"/>
      <c r="I60" s="168"/>
      <c r="J60" s="169">
        <f>J93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5"/>
      <c r="C61" s="166"/>
      <c r="D61" s="167" t="s">
        <v>234</v>
      </c>
      <c r="E61" s="168"/>
      <c r="F61" s="168"/>
      <c r="G61" s="168"/>
      <c r="H61" s="168"/>
      <c r="I61" s="168"/>
      <c r="J61" s="169">
        <f>J95</f>
        <v>0</v>
      </c>
      <c r="K61" s="166"/>
      <c r="L61" s="17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10" customFormat="1" ht="19.92" customHeight="1">
      <c r="A62" s="10"/>
      <c r="B62" s="171"/>
      <c r="C62" s="172"/>
      <c r="D62" s="173" t="s">
        <v>235</v>
      </c>
      <c r="E62" s="174"/>
      <c r="F62" s="174"/>
      <c r="G62" s="174"/>
      <c r="H62" s="174"/>
      <c r="I62" s="174"/>
      <c r="J62" s="175">
        <f>J96</f>
        <v>0</v>
      </c>
      <c r="K62" s="172"/>
      <c r="L62" s="17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4.88" customHeight="1">
      <c r="A63" s="10"/>
      <c r="B63" s="171"/>
      <c r="C63" s="172"/>
      <c r="D63" s="173" t="s">
        <v>236</v>
      </c>
      <c r="E63" s="174"/>
      <c r="F63" s="174"/>
      <c r="G63" s="174"/>
      <c r="H63" s="174"/>
      <c r="I63" s="174"/>
      <c r="J63" s="175">
        <f>J101</f>
        <v>0</v>
      </c>
      <c r="K63" s="172"/>
      <c r="L63" s="17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65"/>
      <c r="C64" s="166"/>
      <c r="D64" s="167" t="s">
        <v>93</v>
      </c>
      <c r="E64" s="168"/>
      <c r="F64" s="168"/>
      <c r="G64" s="168"/>
      <c r="H64" s="168"/>
      <c r="I64" s="168"/>
      <c r="J64" s="169">
        <f>J103</f>
        <v>0</v>
      </c>
      <c r="K64" s="166"/>
      <c r="L64" s="17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71"/>
      <c r="C65" s="172"/>
      <c r="D65" s="173" t="s">
        <v>94</v>
      </c>
      <c r="E65" s="174"/>
      <c r="F65" s="174"/>
      <c r="G65" s="174"/>
      <c r="H65" s="174"/>
      <c r="I65" s="174"/>
      <c r="J65" s="175">
        <f>J104</f>
        <v>0</v>
      </c>
      <c r="K65" s="172"/>
      <c r="L65" s="17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1"/>
      <c r="C66" s="172"/>
      <c r="D66" s="173" t="s">
        <v>237</v>
      </c>
      <c r="E66" s="174"/>
      <c r="F66" s="174"/>
      <c r="G66" s="174"/>
      <c r="H66" s="174"/>
      <c r="I66" s="174"/>
      <c r="J66" s="175">
        <f>J193</f>
        <v>0</v>
      </c>
      <c r="K66" s="172"/>
      <c r="L66" s="17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5"/>
      <c r="C67" s="166"/>
      <c r="D67" s="167" t="s">
        <v>238</v>
      </c>
      <c r="E67" s="168"/>
      <c r="F67" s="168"/>
      <c r="G67" s="168"/>
      <c r="H67" s="168"/>
      <c r="I67" s="168"/>
      <c r="J67" s="169">
        <f>J199</f>
        <v>0</v>
      </c>
      <c r="K67" s="166"/>
      <c r="L67" s="170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5"/>
      <c r="C68" s="166"/>
      <c r="D68" s="167" t="s">
        <v>239</v>
      </c>
      <c r="E68" s="168"/>
      <c r="F68" s="168"/>
      <c r="G68" s="168"/>
      <c r="H68" s="168"/>
      <c r="I68" s="168"/>
      <c r="J68" s="169">
        <f>J201</f>
        <v>0</v>
      </c>
      <c r="K68" s="166"/>
      <c r="L68" s="170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1"/>
      <c r="C69" s="172"/>
      <c r="D69" s="173" t="s">
        <v>240</v>
      </c>
      <c r="E69" s="174"/>
      <c r="F69" s="174"/>
      <c r="G69" s="174"/>
      <c r="H69" s="174"/>
      <c r="I69" s="174"/>
      <c r="J69" s="175">
        <f>J202</f>
        <v>0</v>
      </c>
      <c r="K69" s="172"/>
      <c r="L69" s="17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1"/>
      <c r="C70" s="172"/>
      <c r="D70" s="173" t="s">
        <v>241</v>
      </c>
      <c r="E70" s="174"/>
      <c r="F70" s="174"/>
      <c r="G70" s="174"/>
      <c r="H70" s="174"/>
      <c r="I70" s="174"/>
      <c r="J70" s="175">
        <f>J206</f>
        <v>0</v>
      </c>
      <c r="K70" s="172"/>
      <c r="L70" s="17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1"/>
      <c r="C71" s="172"/>
      <c r="D71" s="173" t="s">
        <v>242</v>
      </c>
      <c r="E71" s="174"/>
      <c r="F71" s="174"/>
      <c r="G71" s="174"/>
      <c r="H71" s="174"/>
      <c r="I71" s="174"/>
      <c r="J71" s="175">
        <f>J209</f>
        <v>0</v>
      </c>
      <c r="K71" s="172"/>
      <c r="L71" s="17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1"/>
      <c r="C72" s="172"/>
      <c r="D72" s="173" t="s">
        <v>243</v>
      </c>
      <c r="E72" s="174"/>
      <c r="F72" s="174"/>
      <c r="G72" s="174"/>
      <c r="H72" s="174"/>
      <c r="I72" s="174"/>
      <c r="J72" s="175">
        <f>J211</f>
        <v>0</v>
      </c>
      <c r="K72" s="172"/>
      <c r="L72" s="17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6.96" customHeight="1">
      <c r="A74" s="38"/>
      <c r="B74" s="59"/>
      <c r="C74" s="60"/>
      <c r="D74" s="60"/>
      <c r="E74" s="60"/>
      <c r="F74" s="60"/>
      <c r="G74" s="60"/>
      <c r="H74" s="60"/>
      <c r="I74" s="60"/>
      <c r="J74" s="60"/>
      <c r="K74" s="60"/>
      <c r="L74" s="13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8" s="2" customFormat="1" ht="6.96" customHeight="1">
      <c r="A78" s="38"/>
      <c r="B78" s="61"/>
      <c r="C78" s="62"/>
      <c r="D78" s="62"/>
      <c r="E78" s="62"/>
      <c r="F78" s="62"/>
      <c r="G78" s="62"/>
      <c r="H78" s="62"/>
      <c r="I78" s="62"/>
      <c r="J78" s="62"/>
      <c r="K78" s="62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24.96" customHeight="1">
      <c r="A79" s="38"/>
      <c r="B79" s="39"/>
      <c r="C79" s="23" t="s">
        <v>95</v>
      </c>
      <c r="D79" s="40"/>
      <c r="E79" s="40"/>
      <c r="F79" s="40"/>
      <c r="G79" s="40"/>
      <c r="H79" s="40"/>
      <c r="I79" s="40"/>
      <c r="J79" s="40"/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6.96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2" customHeight="1">
      <c r="A81" s="38"/>
      <c r="B81" s="39"/>
      <c r="C81" s="32" t="s">
        <v>16</v>
      </c>
      <c r="D81" s="40"/>
      <c r="E81" s="40"/>
      <c r="F81" s="40"/>
      <c r="G81" s="40"/>
      <c r="H81" s="40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6.5" customHeight="1">
      <c r="A82" s="38"/>
      <c r="B82" s="39"/>
      <c r="C82" s="40"/>
      <c r="D82" s="40"/>
      <c r="E82" s="160" t="str">
        <f>E7</f>
        <v>Fotovoltaická elektrárna na střeše MěU Sokolov, Rokycanova 1929, Sokolov</v>
      </c>
      <c r="F82" s="32"/>
      <c r="G82" s="32"/>
      <c r="H82" s="32"/>
      <c r="I82" s="40"/>
      <c r="J82" s="40"/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2" customHeight="1">
      <c r="A83" s="38"/>
      <c r="B83" s="39"/>
      <c r="C83" s="32" t="s">
        <v>87</v>
      </c>
      <c r="D83" s="40"/>
      <c r="E83" s="40"/>
      <c r="F83" s="40"/>
      <c r="G83" s="40"/>
      <c r="H83" s="40"/>
      <c r="I83" s="40"/>
      <c r="J83" s="40"/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6.5" customHeight="1">
      <c r="A84" s="38"/>
      <c r="B84" s="39"/>
      <c r="C84" s="40"/>
      <c r="D84" s="40"/>
      <c r="E84" s="69" t="str">
        <f>E9</f>
        <v>02 - Elektroinstalace FVE</v>
      </c>
      <c r="F84" s="40"/>
      <c r="G84" s="40"/>
      <c r="H84" s="40"/>
      <c r="I84" s="40"/>
      <c r="J84" s="40"/>
      <c r="K84" s="40"/>
      <c r="L84" s="13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6.96" customHeight="1">
      <c r="A85" s="38"/>
      <c r="B85" s="39"/>
      <c r="C85" s="40"/>
      <c r="D85" s="40"/>
      <c r="E85" s="40"/>
      <c r="F85" s="40"/>
      <c r="G85" s="40"/>
      <c r="H85" s="40"/>
      <c r="I85" s="40"/>
      <c r="J85" s="40"/>
      <c r="K85" s="40"/>
      <c r="L85" s="13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21</v>
      </c>
      <c r="D86" s="40"/>
      <c r="E86" s="40"/>
      <c r="F86" s="27" t="str">
        <f>F12</f>
        <v xml:space="preserve"> </v>
      </c>
      <c r="G86" s="40"/>
      <c r="H86" s="40"/>
      <c r="I86" s="32" t="s">
        <v>23</v>
      </c>
      <c r="J86" s="72" t="str">
        <f>IF(J12="","",J12)</f>
        <v>13. 7. 2023</v>
      </c>
      <c r="K86" s="40"/>
      <c r="L86" s="13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6.96" customHeight="1">
      <c r="A87" s="38"/>
      <c r="B87" s="39"/>
      <c r="C87" s="40"/>
      <c r="D87" s="40"/>
      <c r="E87" s="40"/>
      <c r="F87" s="40"/>
      <c r="G87" s="40"/>
      <c r="H87" s="40"/>
      <c r="I87" s="40"/>
      <c r="J87" s="40"/>
      <c r="K87" s="40"/>
      <c r="L87" s="13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5.15" customHeight="1">
      <c r="A88" s="38"/>
      <c r="B88" s="39"/>
      <c r="C88" s="32" t="s">
        <v>25</v>
      </c>
      <c r="D88" s="40"/>
      <c r="E88" s="40"/>
      <c r="F88" s="27" t="str">
        <f>E15</f>
        <v xml:space="preserve"> </v>
      </c>
      <c r="G88" s="40"/>
      <c r="H88" s="40"/>
      <c r="I88" s="32" t="s">
        <v>30</v>
      </c>
      <c r="J88" s="36" t="str">
        <f>E21</f>
        <v xml:space="preserve"> </v>
      </c>
      <c r="K88" s="40"/>
      <c r="L88" s="13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5.15" customHeight="1">
      <c r="A89" s="38"/>
      <c r="B89" s="39"/>
      <c r="C89" s="32" t="s">
        <v>28</v>
      </c>
      <c r="D89" s="40"/>
      <c r="E89" s="40"/>
      <c r="F89" s="27" t="str">
        <f>IF(E18="","",E18)</f>
        <v>Vyplň údaj</v>
      </c>
      <c r="G89" s="40"/>
      <c r="H89" s="40"/>
      <c r="I89" s="32" t="s">
        <v>32</v>
      </c>
      <c r="J89" s="36" t="str">
        <f>E24</f>
        <v xml:space="preserve"> </v>
      </c>
      <c r="K89" s="40"/>
      <c r="L89" s="13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0.32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134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11" customFormat="1" ht="29.28" customHeight="1">
      <c r="A91" s="177"/>
      <c r="B91" s="178"/>
      <c r="C91" s="179" t="s">
        <v>96</v>
      </c>
      <c r="D91" s="180" t="s">
        <v>54</v>
      </c>
      <c r="E91" s="180" t="s">
        <v>50</v>
      </c>
      <c r="F91" s="180" t="s">
        <v>51</v>
      </c>
      <c r="G91" s="180" t="s">
        <v>97</v>
      </c>
      <c r="H91" s="180" t="s">
        <v>98</v>
      </c>
      <c r="I91" s="180" t="s">
        <v>99</v>
      </c>
      <c r="J91" s="180" t="s">
        <v>91</v>
      </c>
      <c r="K91" s="181" t="s">
        <v>100</v>
      </c>
      <c r="L91" s="182"/>
      <c r="M91" s="92" t="s">
        <v>19</v>
      </c>
      <c r="N91" s="93" t="s">
        <v>39</v>
      </c>
      <c r="O91" s="93" t="s">
        <v>101</v>
      </c>
      <c r="P91" s="93" t="s">
        <v>102</v>
      </c>
      <c r="Q91" s="93" t="s">
        <v>103</v>
      </c>
      <c r="R91" s="93" t="s">
        <v>104</v>
      </c>
      <c r="S91" s="93" t="s">
        <v>105</v>
      </c>
      <c r="T91" s="94" t="s">
        <v>106</v>
      </c>
      <c r="U91" s="177"/>
      <c r="V91" s="177"/>
      <c r="W91" s="177"/>
      <c r="X91" s="177"/>
      <c r="Y91" s="177"/>
      <c r="Z91" s="177"/>
      <c r="AA91" s="177"/>
      <c r="AB91" s="177"/>
      <c r="AC91" s="177"/>
      <c r="AD91" s="177"/>
      <c r="AE91" s="177"/>
    </row>
    <row r="92" s="2" customFormat="1" ht="22.8" customHeight="1">
      <c r="A92" s="38"/>
      <c r="B92" s="39"/>
      <c r="C92" s="99" t="s">
        <v>107</v>
      </c>
      <c r="D92" s="40"/>
      <c r="E92" s="40"/>
      <c r="F92" s="40"/>
      <c r="G92" s="40"/>
      <c r="H92" s="40"/>
      <c r="I92" s="40"/>
      <c r="J92" s="183">
        <f>BK92</f>
        <v>0</v>
      </c>
      <c r="K92" s="40"/>
      <c r="L92" s="44"/>
      <c r="M92" s="95"/>
      <c r="N92" s="184"/>
      <c r="O92" s="96"/>
      <c r="P92" s="185">
        <f>P93+P95+P103+P199+P201</f>
        <v>0</v>
      </c>
      <c r="Q92" s="96"/>
      <c r="R92" s="185">
        <f>R93+R95+R103+R199+R201</f>
        <v>5.4650300000000005</v>
      </c>
      <c r="S92" s="96"/>
      <c r="T92" s="186">
        <f>T93+T95+T103+T199+T201</f>
        <v>0.17599999999999999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17" t="s">
        <v>68</v>
      </c>
      <c r="AU92" s="17" t="s">
        <v>92</v>
      </c>
      <c r="BK92" s="187">
        <f>BK93+BK95+BK103+BK199+BK201</f>
        <v>0</v>
      </c>
    </row>
    <row r="93" s="12" customFormat="1" ht="25.92" customHeight="1">
      <c r="A93" s="12"/>
      <c r="B93" s="188"/>
      <c r="C93" s="189"/>
      <c r="D93" s="190" t="s">
        <v>68</v>
      </c>
      <c r="E93" s="191" t="s">
        <v>244</v>
      </c>
      <c r="F93" s="191" t="s">
        <v>245</v>
      </c>
      <c r="G93" s="189"/>
      <c r="H93" s="189"/>
      <c r="I93" s="192"/>
      <c r="J93" s="193">
        <f>BK93</f>
        <v>0</v>
      </c>
      <c r="K93" s="189"/>
      <c r="L93" s="194"/>
      <c r="M93" s="195"/>
      <c r="N93" s="196"/>
      <c r="O93" s="196"/>
      <c r="P93" s="197">
        <f>P94</f>
        <v>0</v>
      </c>
      <c r="Q93" s="196"/>
      <c r="R93" s="197">
        <f>R94</f>
        <v>0</v>
      </c>
      <c r="S93" s="196"/>
      <c r="T93" s="198">
        <f>T94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199" t="s">
        <v>77</v>
      </c>
      <c r="AT93" s="200" t="s">
        <v>68</v>
      </c>
      <c r="AU93" s="200" t="s">
        <v>69</v>
      </c>
      <c r="AY93" s="199" t="s">
        <v>110</v>
      </c>
      <c r="BK93" s="201">
        <f>BK94</f>
        <v>0</v>
      </c>
    </row>
    <row r="94" s="2" customFormat="1" ht="16.5" customHeight="1">
      <c r="A94" s="38"/>
      <c r="B94" s="39"/>
      <c r="C94" s="204" t="s">
        <v>77</v>
      </c>
      <c r="D94" s="204" t="s">
        <v>114</v>
      </c>
      <c r="E94" s="205" t="s">
        <v>246</v>
      </c>
      <c r="F94" s="206" t="s">
        <v>247</v>
      </c>
      <c r="G94" s="207" t="s">
        <v>248</v>
      </c>
      <c r="H94" s="208">
        <v>2</v>
      </c>
      <c r="I94" s="209"/>
      <c r="J94" s="210">
        <f>ROUND(I94*H94,2)</f>
        <v>0</v>
      </c>
      <c r="K94" s="206" t="s">
        <v>146</v>
      </c>
      <c r="L94" s="44"/>
      <c r="M94" s="211" t="s">
        <v>19</v>
      </c>
      <c r="N94" s="212" t="s">
        <v>40</v>
      </c>
      <c r="O94" s="84"/>
      <c r="P94" s="213">
        <f>O94*H94</f>
        <v>0</v>
      </c>
      <c r="Q94" s="213">
        <v>0</v>
      </c>
      <c r="R94" s="213">
        <f>Q94*H94</f>
        <v>0</v>
      </c>
      <c r="S94" s="213">
        <v>0</v>
      </c>
      <c r="T94" s="214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15" t="s">
        <v>170</v>
      </c>
      <c r="AT94" s="215" t="s">
        <v>114</v>
      </c>
      <c r="AU94" s="215" t="s">
        <v>77</v>
      </c>
      <c r="AY94" s="17" t="s">
        <v>110</v>
      </c>
      <c r="BE94" s="216">
        <f>IF(N94="základní",J94,0)</f>
        <v>0</v>
      </c>
      <c r="BF94" s="216">
        <f>IF(N94="snížená",J94,0)</f>
        <v>0</v>
      </c>
      <c r="BG94" s="216">
        <f>IF(N94="zákl. přenesená",J94,0)</f>
        <v>0</v>
      </c>
      <c r="BH94" s="216">
        <f>IF(N94="sníž. přenesená",J94,0)</f>
        <v>0</v>
      </c>
      <c r="BI94" s="216">
        <f>IF(N94="nulová",J94,0)</f>
        <v>0</v>
      </c>
      <c r="BJ94" s="17" t="s">
        <v>77</v>
      </c>
      <c r="BK94" s="216">
        <f>ROUND(I94*H94,2)</f>
        <v>0</v>
      </c>
      <c r="BL94" s="17" t="s">
        <v>170</v>
      </c>
      <c r="BM94" s="215" t="s">
        <v>249</v>
      </c>
    </row>
    <row r="95" s="12" customFormat="1" ht="25.92" customHeight="1">
      <c r="A95" s="12"/>
      <c r="B95" s="188"/>
      <c r="C95" s="189"/>
      <c r="D95" s="190" t="s">
        <v>68</v>
      </c>
      <c r="E95" s="191" t="s">
        <v>124</v>
      </c>
      <c r="F95" s="191" t="s">
        <v>250</v>
      </c>
      <c r="G95" s="189"/>
      <c r="H95" s="189"/>
      <c r="I95" s="192"/>
      <c r="J95" s="193">
        <f>BK95</f>
        <v>0</v>
      </c>
      <c r="K95" s="189"/>
      <c r="L95" s="194"/>
      <c r="M95" s="195"/>
      <c r="N95" s="196"/>
      <c r="O95" s="196"/>
      <c r="P95" s="197">
        <f>P96</f>
        <v>0</v>
      </c>
      <c r="Q95" s="196"/>
      <c r="R95" s="197">
        <f>R96</f>
        <v>4.8044000000000002</v>
      </c>
      <c r="S95" s="196"/>
      <c r="T95" s="198">
        <f>T96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199" t="s">
        <v>77</v>
      </c>
      <c r="AT95" s="200" t="s">
        <v>68</v>
      </c>
      <c r="AU95" s="200" t="s">
        <v>69</v>
      </c>
      <c r="AY95" s="199" t="s">
        <v>110</v>
      </c>
      <c r="BK95" s="201">
        <f>BK96</f>
        <v>0</v>
      </c>
    </row>
    <row r="96" s="12" customFormat="1" ht="22.8" customHeight="1">
      <c r="A96" s="12"/>
      <c r="B96" s="188"/>
      <c r="C96" s="189"/>
      <c r="D96" s="190" t="s">
        <v>68</v>
      </c>
      <c r="E96" s="202" t="s">
        <v>251</v>
      </c>
      <c r="F96" s="202" t="s">
        <v>252</v>
      </c>
      <c r="G96" s="189"/>
      <c r="H96" s="189"/>
      <c r="I96" s="192"/>
      <c r="J96" s="203">
        <f>BK96</f>
        <v>0</v>
      </c>
      <c r="K96" s="189"/>
      <c r="L96" s="194"/>
      <c r="M96" s="195"/>
      <c r="N96" s="196"/>
      <c r="O96" s="196"/>
      <c r="P96" s="197">
        <f>P97+SUM(P98:P101)</f>
        <v>0</v>
      </c>
      <c r="Q96" s="196"/>
      <c r="R96" s="197">
        <f>R97+SUM(R98:R101)</f>
        <v>4.8044000000000002</v>
      </c>
      <c r="S96" s="196"/>
      <c r="T96" s="198">
        <f>T97+SUM(T98:T101)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199" t="s">
        <v>77</v>
      </c>
      <c r="AT96" s="200" t="s">
        <v>68</v>
      </c>
      <c r="AU96" s="200" t="s">
        <v>77</v>
      </c>
      <c r="AY96" s="199" t="s">
        <v>110</v>
      </c>
      <c r="BK96" s="201">
        <f>BK97+SUM(BK98:BK101)</f>
        <v>0</v>
      </c>
    </row>
    <row r="97" s="2" customFormat="1" ht="24.15" customHeight="1">
      <c r="A97" s="38"/>
      <c r="B97" s="39"/>
      <c r="C97" s="204" t="s">
        <v>253</v>
      </c>
      <c r="D97" s="204" t="s">
        <v>114</v>
      </c>
      <c r="E97" s="205" t="s">
        <v>254</v>
      </c>
      <c r="F97" s="206" t="s">
        <v>255</v>
      </c>
      <c r="G97" s="207" t="s">
        <v>256</v>
      </c>
      <c r="H97" s="208">
        <v>30</v>
      </c>
      <c r="I97" s="209"/>
      <c r="J97" s="210">
        <f>ROUND(I97*H97,2)</f>
        <v>0</v>
      </c>
      <c r="K97" s="206" t="s">
        <v>118</v>
      </c>
      <c r="L97" s="44"/>
      <c r="M97" s="211" t="s">
        <v>19</v>
      </c>
      <c r="N97" s="212" t="s">
        <v>40</v>
      </c>
      <c r="O97" s="84"/>
      <c r="P97" s="213">
        <f>O97*H97</f>
        <v>0</v>
      </c>
      <c r="Q97" s="213">
        <v>0</v>
      </c>
      <c r="R97" s="213">
        <f>Q97*H97</f>
        <v>0</v>
      </c>
      <c r="S97" s="213">
        <v>0</v>
      </c>
      <c r="T97" s="214">
        <f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215" t="s">
        <v>170</v>
      </c>
      <c r="AT97" s="215" t="s">
        <v>114</v>
      </c>
      <c r="AU97" s="215" t="s">
        <v>79</v>
      </c>
      <c r="AY97" s="17" t="s">
        <v>110</v>
      </c>
      <c r="BE97" s="216">
        <f>IF(N97="základní",J97,0)</f>
        <v>0</v>
      </c>
      <c r="BF97" s="216">
        <f>IF(N97="snížená",J97,0)</f>
        <v>0</v>
      </c>
      <c r="BG97" s="216">
        <f>IF(N97="zákl. přenesená",J97,0)</f>
        <v>0</v>
      </c>
      <c r="BH97" s="216">
        <f>IF(N97="sníž. přenesená",J97,0)</f>
        <v>0</v>
      </c>
      <c r="BI97" s="216">
        <f>IF(N97="nulová",J97,0)</f>
        <v>0</v>
      </c>
      <c r="BJ97" s="17" t="s">
        <v>77</v>
      </c>
      <c r="BK97" s="216">
        <f>ROUND(I97*H97,2)</f>
        <v>0</v>
      </c>
      <c r="BL97" s="17" t="s">
        <v>170</v>
      </c>
      <c r="BM97" s="215" t="s">
        <v>257</v>
      </c>
    </row>
    <row r="98" s="2" customFormat="1">
      <c r="A98" s="38"/>
      <c r="B98" s="39"/>
      <c r="C98" s="40"/>
      <c r="D98" s="217" t="s">
        <v>121</v>
      </c>
      <c r="E98" s="40"/>
      <c r="F98" s="218" t="s">
        <v>258</v>
      </c>
      <c r="G98" s="40"/>
      <c r="H98" s="40"/>
      <c r="I98" s="219"/>
      <c r="J98" s="40"/>
      <c r="K98" s="40"/>
      <c r="L98" s="44"/>
      <c r="M98" s="220"/>
      <c r="N98" s="221"/>
      <c r="O98" s="84"/>
      <c r="P98" s="84"/>
      <c r="Q98" s="84"/>
      <c r="R98" s="84"/>
      <c r="S98" s="84"/>
      <c r="T98" s="85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T98" s="17" t="s">
        <v>121</v>
      </c>
      <c r="AU98" s="17" t="s">
        <v>79</v>
      </c>
    </row>
    <row r="99" s="2" customFormat="1" ht="16.5" customHeight="1">
      <c r="A99" s="38"/>
      <c r="B99" s="39"/>
      <c r="C99" s="222" t="s">
        <v>259</v>
      </c>
      <c r="D99" s="222" t="s">
        <v>124</v>
      </c>
      <c r="E99" s="223" t="s">
        <v>260</v>
      </c>
      <c r="F99" s="224" t="s">
        <v>261</v>
      </c>
      <c r="G99" s="225" t="s">
        <v>256</v>
      </c>
      <c r="H99" s="226">
        <v>20</v>
      </c>
      <c r="I99" s="227"/>
      <c r="J99" s="228">
        <f>ROUND(I99*H99,2)</f>
        <v>0</v>
      </c>
      <c r="K99" s="224" t="s">
        <v>118</v>
      </c>
      <c r="L99" s="229"/>
      <c r="M99" s="230" t="s">
        <v>19</v>
      </c>
      <c r="N99" s="231" t="s">
        <v>40</v>
      </c>
      <c r="O99" s="84"/>
      <c r="P99" s="213">
        <f>O99*H99</f>
        <v>0</v>
      </c>
      <c r="Q99" s="213">
        <v>0.00022000000000000001</v>
      </c>
      <c r="R99" s="213">
        <f>Q99*H99</f>
        <v>0.0044000000000000003</v>
      </c>
      <c r="S99" s="213">
        <v>0</v>
      </c>
      <c r="T99" s="214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15" t="s">
        <v>262</v>
      </c>
      <c r="AT99" s="215" t="s">
        <v>124</v>
      </c>
      <c r="AU99" s="215" t="s">
        <v>79</v>
      </c>
      <c r="AY99" s="17" t="s">
        <v>110</v>
      </c>
      <c r="BE99" s="216">
        <f>IF(N99="základní",J99,0)</f>
        <v>0</v>
      </c>
      <c r="BF99" s="216">
        <f>IF(N99="snížená",J99,0)</f>
        <v>0</v>
      </c>
      <c r="BG99" s="216">
        <f>IF(N99="zákl. přenesená",J99,0)</f>
        <v>0</v>
      </c>
      <c r="BH99" s="216">
        <f>IF(N99="sníž. přenesená",J99,0)</f>
        <v>0</v>
      </c>
      <c r="BI99" s="216">
        <f>IF(N99="nulová",J99,0)</f>
        <v>0</v>
      </c>
      <c r="BJ99" s="17" t="s">
        <v>77</v>
      </c>
      <c r="BK99" s="216">
        <f>ROUND(I99*H99,2)</f>
        <v>0</v>
      </c>
      <c r="BL99" s="17" t="s">
        <v>170</v>
      </c>
      <c r="BM99" s="215" t="s">
        <v>263</v>
      </c>
    </row>
    <row r="100" s="2" customFormat="1" ht="16.5" customHeight="1">
      <c r="A100" s="38"/>
      <c r="B100" s="39"/>
      <c r="C100" s="222" t="s">
        <v>264</v>
      </c>
      <c r="D100" s="222" t="s">
        <v>124</v>
      </c>
      <c r="E100" s="223" t="s">
        <v>265</v>
      </c>
      <c r="F100" s="224" t="s">
        <v>266</v>
      </c>
      <c r="G100" s="225" t="s">
        <v>256</v>
      </c>
      <c r="H100" s="226">
        <v>30</v>
      </c>
      <c r="I100" s="227"/>
      <c r="J100" s="228">
        <f>ROUND(I100*H100,2)</f>
        <v>0</v>
      </c>
      <c r="K100" s="224" t="s">
        <v>19</v>
      </c>
      <c r="L100" s="229"/>
      <c r="M100" s="230" t="s">
        <v>19</v>
      </c>
      <c r="N100" s="231" t="s">
        <v>40</v>
      </c>
      <c r="O100" s="84"/>
      <c r="P100" s="213">
        <f>O100*H100</f>
        <v>0</v>
      </c>
      <c r="Q100" s="213">
        <v>0.16</v>
      </c>
      <c r="R100" s="213">
        <f>Q100*H100</f>
        <v>4.7999999999999998</v>
      </c>
      <c r="S100" s="213">
        <v>0</v>
      </c>
      <c r="T100" s="214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15" t="s">
        <v>262</v>
      </c>
      <c r="AT100" s="215" t="s">
        <v>124</v>
      </c>
      <c r="AU100" s="215" t="s">
        <v>79</v>
      </c>
      <c r="AY100" s="17" t="s">
        <v>110</v>
      </c>
      <c r="BE100" s="216">
        <f>IF(N100="základní",J100,0)</f>
        <v>0</v>
      </c>
      <c r="BF100" s="216">
        <f>IF(N100="snížená",J100,0)</f>
        <v>0</v>
      </c>
      <c r="BG100" s="216">
        <f>IF(N100="zákl. přenesená",J100,0)</f>
        <v>0</v>
      </c>
      <c r="BH100" s="216">
        <f>IF(N100="sníž. přenesená",J100,0)</f>
        <v>0</v>
      </c>
      <c r="BI100" s="216">
        <f>IF(N100="nulová",J100,0)</f>
        <v>0</v>
      </c>
      <c r="BJ100" s="17" t="s">
        <v>77</v>
      </c>
      <c r="BK100" s="216">
        <f>ROUND(I100*H100,2)</f>
        <v>0</v>
      </c>
      <c r="BL100" s="17" t="s">
        <v>170</v>
      </c>
      <c r="BM100" s="215" t="s">
        <v>267</v>
      </c>
    </row>
    <row r="101" s="12" customFormat="1" ht="20.88" customHeight="1">
      <c r="A101" s="12"/>
      <c r="B101" s="188"/>
      <c r="C101" s="189"/>
      <c r="D101" s="190" t="s">
        <v>68</v>
      </c>
      <c r="E101" s="202" t="s">
        <v>268</v>
      </c>
      <c r="F101" s="202" t="s">
        <v>269</v>
      </c>
      <c r="G101" s="189"/>
      <c r="H101" s="189"/>
      <c r="I101" s="192"/>
      <c r="J101" s="203">
        <f>BK101</f>
        <v>0</v>
      </c>
      <c r="K101" s="189"/>
      <c r="L101" s="194"/>
      <c r="M101" s="195"/>
      <c r="N101" s="196"/>
      <c r="O101" s="196"/>
      <c r="P101" s="197">
        <f>P102</f>
        <v>0</v>
      </c>
      <c r="Q101" s="196"/>
      <c r="R101" s="197">
        <f>R102</f>
        <v>0</v>
      </c>
      <c r="S101" s="196"/>
      <c r="T101" s="198">
        <f>T102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199" t="s">
        <v>77</v>
      </c>
      <c r="AT101" s="200" t="s">
        <v>68</v>
      </c>
      <c r="AU101" s="200" t="s">
        <v>79</v>
      </c>
      <c r="AY101" s="199" t="s">
        <v>110</v>
      </c>
      <c r="BK101" s="201">
        <f>BK102</f>
        <v>0</v>
      </c>
    </row>
    <row r="102" s="2" customFormat="1" ht="16.5" customHeight="1">
      <c r="A102" s="38"/>
      <c r="B102" s="39"/>
      <c r="C102" s="204" t="s">
        <v>270</v>
      </c>
      <c r="D102" s="204" t="s">
        <v>114</v>
      </c>
      <c r="E102" s="205" t="s">
        <v>271</v>
      </c>
      <c r="F102" s="206" t="s">
        <v>272</v>
      </c>
      <c r="G102" s="207" t="s">
        <v>273</v>
      </c>
      <c r="H102" s="208">
        <v>16</v>
      </c>
      <c r="I102" s="209"/>
      <c r="J102" s="210">
        <f>ROUND(I102*H102,2)</f>
        <v>0</v>
      </c>
      <c r="K102" s="206" t="s">
        <v>19</v>
      </c>
      <c r="L102" s="44"/>
      <c r="M102" s="211" t="s">
        <v>19</v>
      </c>
      <c r="N102" s="212" t="s">
        <v>40</v>
      </c>
      <c r="O102" s="84"/>
      <c r="P102" s="213">
        <f>O102*H102</f>
        <v>0</v>
      </c>
      <c r="Q102" s="213">
        <v>0</v>
      </c>
      <c r="R102" s="213">
        <f>Q102*H102</f>
        <v>0</v>
      </c>
      <c r="S102" s="213">
        <v>0</v>
      </c>
      <c r="T102" s="214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15" t="s">
        <v>170</v>
      </c>
      <c r="AT102" s="215" t="s">
        <v>114</v>
      </c>
      <c r="AU102" s="215" t="s">
        <v>166</v>
      </c>
      <c r="AY102" s="17" t="s">
        <v>110</v>
      </c>
      <c r="BE102" s="216">
        <f>IF(N102="základní",J102,0)</f>
        <v>0</v>
      </c>
      <c r="BF102" s="216">
        <f>IF(N102="snížená",J102,0)</f>
        <v>0</v>
      </c>
      <c r="BG102" s="216">
        <f>IF(N102="zákl. přenesená",J102,0)</f>
        <v>0</v>
      </c>
      <c r="BH102" s="216">
        <f>IF(N102="sníž. přenesená",J102,0)</f>
        <v>0</v>
      </c>
      <c r="BI102" s="216">
        <f>IF(N102="nulová",J102,0)</f>
        <v>0</v>
      </c>
      <c r="BJ102" s="17" t="s">
        <v>77</v>
      </c>
      <c r="BK102" s="216">
        <f>ROUND(I102*H102,2)</f>
        <v>0</v>
      </c>
      <c r="BL102" s="17" t="s">
        <v>170</v>
      </c>
      <c r="BM102" s="215" t="s">
        <v>274</v>
      </c>
    </row>
    <row r="103" s="12" customFormat="1" ht="25.92" customHeight="1">
      <c r="A103" s="12"/>
      <c r="B103" s="188"/>
      <c r="C103" s="189"/>
      <c r="D103" s="190" t="s">
        <v>68</v>
      </c>
      <c r="E103" s="191" t="s">
        <v>108</v>
      </c>
      <c r="F103" s="191" t="s">
        <v>109</v>
      </c>
      <c r="G103" s="189"/>
      <c r="H103" s="189"/>
      <c r="I103" s="192"/>
      <c r="J103" s="193">
        <f>BK103</f>
        <v>0</v>
      </c>
      <c r="K103" s="189"/>
      <c r="L103" s="194"/>
      <c r="M103" s="195"/>
      <c r="N103" s="196"/>
      <c r="O103" s="196"/>
      <c r="P103" s="197">
        <f>P104+P193</f>
        <v>0</v>
      </c>
      <c r="Q103" s="196"/>
      <c r="R103" s="197">
        <f>R104+R193</f>
        <v>0.66063000000000005</v>
      </c>
      <c r="S103" s="196"/>
      <c r="T103" s="198">
        <f>T104+T193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199" t="s">
        <v>79</v>
      </c>
      <c r="AT103" s="200" t="s">
        <v>68</v>
      </c>
      <c r="AU103" s="200" t="s">
        <v>69</v>
      </c>
      <c r="AY103" s="199" t="s">
        <v>110</v>
      </c>
      <c r="BK103" s="201">
        <f>BK104+BK193</f>
        <v>0</v>
      </c>
    </row>
    <row r="104" s="12" customFormat="1" ht="22.8" customHeight="1">
      <c r="A104" s="12"/>
      <c r="B104" s="188"/>
      <c r="C104" s="189"/>
      <c r="D104" s="190" t="s">
        <v>68</v>
      </c>
      <c r="E104" s="202" t="s">
        <v>111</v>
      </c>
      <c r="F104" s="202" t="s">
        <v>112</v>
      </c>
      <c r="G104" s="189"/>
      <c r="H104" s="189"/>
      <c r="I104" s="192"/>
      <c r="J104" s="203">
        <f>BK104</f>
        <v>0</v>
      </c>
      <c r="K104" s="189"/>
      <c r="L104" s="194"/>
      <c r="M104" s="195"/>
      <c r="N104" s="196"/>
      <c r="O104" s="196"/>
      <c r="P104" s="197">
        <f>SUM(P105:P192)</f>
        <v>0</v>
      </c>
      <c r="Q104" s="196"/>
      <c r="R104" s="197">
        <f>SUM(R105:R192)</f>
        <v>0.6360300000000001</v>
      </c>
      <c r="S104" s="196"/>
      <c r="T104" s="198">
        <f>SUM(T105:T192)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199" t="s">
        <v>79</v>
      </c>
      <c r="AT104" s="200" t="s">
        <v>68</v>
      </c>
      <c r="AU104" s="200" t="s">
        <v>77</v>
      </c>
      <c r="AY104" s="199" t="s">
        <v>110</v>
      </c>
      <c r="BK104" s="201">
        <f>SUM(BK105:BK192)</f>
        <v>0</v>
      </c>
    </row>
    <row r="105" s="2" customFormat="1" ht="16.5" customHeight="1">
      <c r="A105" s="38"/>
      <c r="B105" s="39"/>
      <c r="C105" s="204" t="s">
        <v>275</v>
      </c>
      <c r="D105" s="204" t="s">
        <v>114</v>
      </c>
      <c r="E105" s="205" t="s">
        <v>276</v>
      </c>
      <c r="F105" s="206" t="s">
        <v>277</v>
      </c>
      <c r="G105" s="207" t="s">
        <v>117</v>
      </c>
      <c r="H105" s="208">
        <v>3</v>
      </c>
      <c r="I105" s="209"/>
      <c r="J105" s="210">
        <f>ROUND(I105*H105,2)</f>
        <v>0</v>
      </c>
      <c r="K105" s="206" t="s">
        <v>19</v>
      </c>
      <c r="L105" s="44"/>
      <c r="M105" s="211" t="s">
        <v>19</v>
      </c>
      <c r="N105" s="212" t="s">
        <v>40</v>
      </c>
      <c r="O105" s="84"/>
      <c r="P105" s="213">
        <f>O105*H105</f>
        <v>0</v>
      </c>
      <c r="Q105" s="213">
        <v>0</v>
      </c>
      <c r="R105" s="213">
        <f>Q105*H105</f>
        <v>0</v>
      </c>
      <c r="S105" s="213">
        <v>0</v>
      </c>
      <c r="T105" s="214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15" t="s">
        <v>119</v>
      </c>
      <c r="AT105" s="215" t="s">
        <v>114</v>
      </c>
      <c r="AU105" s="215" t="s">
        <v>79</v>
      </c>
      <c r="AY105" s="17" t="s">
        <v>110</v>
      </c>
      <c r="BE105" s="216">
        <f>IF(N105="základní",J105,0)</f>
        <v>0</v>
      </c>
      <c r="BF105" s="216">
        <f>IF(N105="snížená",J105,0)</f>
        <v>0</v>
      </c>
      <c r="BG105" s="216">
        <f>IF(N105="zákl. přenesená",J105,0)</f>
        <v>0</v>
      </c>
      <c r="BH105" s="216">
        <f>IF(N105="sníž. přenesená",J105,0)</f>
        <v>0</v>
      </c>
      <c r="BI105" s="216">
        <f>IF(N105="nulová",J105,0)</f>
        <v>0</v>
      </c>
      <c r="BJ105" s="17" t="s">
        <v>77</v>
      </c>
      <c r="BK105" s="216">
        <f>ROUND(I105*H105,2)</f>
        <v>0</v>
      </c>
      <c r="BL105" s="17" t="s">
        <v>119</v>
      </c>
      <c r="BM105" s="215" t="s">
        <v>278</v>
      </c>
    </row>
    <row r="106" s="2" customFormat="1" ht="16.5" customHeight="1">
      <c r="A106" s="38"/>
      <c r="B106" s="39"/>
      <c r="C106" s="222" t="s">
        <v>279</v>
      </c>
      <c r="D106" s="222" t="s">
        <v>124</v>
      </c>
      <c r="E106" s="223" t="s">
        <v>280</v>
      </c>
      <c r="F106" s="224" t="s">
        <v>281</v>
      </c>
      <c r="G106" s="225" t="s">
        <v>117</v>
      </c>
      <c r="H106" s="226">
        <v>3</v>
      </c>
      <c r="I106" s="227"/>
      <c r="J106" s="228">
        <f>ROUND(I106*H106,2)</f>
        <v>0</v>
      </c>
      <c r="K106" s="224" t="s">
        <v>19</v>
      </c>
      <c r="L106" s="229"/>
      <c r="M106" s="230" t="s">
        <v>19</v>
      </c>
      <c r="N106" s="231" t="s">
        <v>40</v>
      </c>
      <c r="O106" s="84"/>
      <c r="P106" s="213">
        <f>O106*H106</f>
        <v>0</v>
      </c>
      <c r="Q106" s="213">
        <v>0</v>
      </c>
      <c r="R106" s="213">
        <f>Q106*H106</f>
        <v>0</v>
      </c>
      <c r="S106" s="213">
        <v>0</v>
      </c>
      <c r="T106" s="214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215" t="s">
        <v>127</v>
      </c>
      <c r="AT106" s="215" t="s">
        <v>124</v>
      </c>
      <c r="AU106" s="215" t="s">
        <v>79</v>
      </c>
      <c r="AY106" s="17" t="s">
        <v>110</v>
      </c>
      <c r="BE106" s="216">
        <f>IF(N106="základní",J106,0)</f>
        <v>0</v>
      </c>
      <c r="BF106" s="216">
        <f>IF(N106="snížená",J106,0)</f>
        <v>0</v>
      </c>
      <c r="BG106" s="216">
        <f>IF(N106="zákl. přenesená",J106,0)</f>
        <v>0</v>
      </c>
      <c r="BH106" s="216">
        <f>IF(N106="sníž. přenesená",J106,0)</f>
        <v>0</v>
      </c>
      <c r="BI106" s="216">
        <f>IF(N106="nulová",J106,0)</f>
        <v>0</v>
      </c>
      <c r="BJ106" s="17" t="s">
        <v>77</v>
      </c>
      <c r="BK106" s="216">
        <f>ROUND(I106*H106,2)</f>
        <v>0</v>
      </c>
      <c r="BL106" s="17" t="s">
        <v>119</v>
      </c>
      <c r="BM106" s="215" t="s">
        <v>282</v>
      </c>
    </row>
    <row r="107" s="2" customFormat="1" ht="16.5" customHeight="1">
      <c r="A107" s="38"/>
      <c r="B107" s="39"/>
      <c r="C107" s="204" t="s">
        <v>8</v>
      </c>
      <c r="D107" s="204" t="s">
        <v>114</v>
      </c>
      <c r="E107" s="205" t="s">
        <v>283</v>
      </c>
      <c r="F107" s="206" t="s">
        <v>284</v>
      </c>
      <c r="G107" s="207" t="s">
        <v>273</v>
      </c>
      <c r="H107" s="208">
        <v>16</v>
      </c>
      <c r="I107" s="209"/>
      <c r="J107" s="210">
        <f>ROUND(I107*H107,2)</f>
        <v>0</v>
      </c>
      <c r="K107" s="206" t="s">
        <v>146</v>
      </c>
      <c r="L107" s="44"/>
      <c r="M107" s="211" t="s">
        <v>19</v>
      </c>
      <c r="N107" s="212" t="s">
        <v>40</v>
      </c>
      <c r="O107" s="84"/>
      <c r="P107" s="213">
        <f>O107*H107</f>
        <v>0</v>
      </c>
      <c r="Q107" s="213">
        <v>0</v>
      </c>
      <c r="R107" s="213">
        <f>Q107*H107</f>
        <v>0</v>
      </c>
      <c r="S107" s="213">
        <v>0</v>
      </c>
      <c r="T107" s="214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15" t="s">
        <v>285</v>
      </c>
      <c r="AT107" s="215" t="s">
        <v>114</v>
      </c>
      <c r="AU107" s="215" t="s">
        <v>79</v>
      </c>
      <c r="AY107" s="17" t="s">
        <v>110</v>
      </c>
      <c r="BE107" s="216">
        <f>IF(N107="základní",J107,0)</f>
        <v>0</v>
      </c>
      <c r="BF107" s="216">
        <f>IF(N107="snížená",J107,0)</f>
        <v>0</v>
      </c>
      <c r="BG107" s="216">
        <f>IF(N107="zákl. přenesená",J107,0)</f>
        <v>0</v>
      </c>
      <c r="BH107" s="216">
        <f>IF(N107="sníž. přenesená",J107,0)</f>
        <v>0</v>
      </c>
      <c r="BI107" s="216">
        <f>IF(N107="nulová",J107,0)</f>
        <v>0</v>
      </c>
      <c r="BJ107" s="17" t="s">
        <v>77</v>
      </c>
      <c r="BK107" s="216">
        <f>ROUND(I107*H107,2)</f>
        <v>0</v>
      </c>
      <c r="BL107" s="17" t="s">
        <v>285</v>
      </c>
      <c r="BM107" s="215" t="s">
        <v>286</v>
      </c>
    </row>
    <row r="108" s="2" customFormat="1" ht="16.5" customHeight="1">
      <c r="A108" s="38"/>
      <c r="B108" s="39"/>
      <c r="C108" s="204" t="s">
        <v>209</v>
      </c>
      <c r="D108" s="204" t="s">
        <v>114</v>
      </c>
      <c r="E108" s="205" t="s">
        <v>287</v>
      </c>
      <c r="F108" s="206" t="s">
        <v>288</v>
      </c>
      <c r="G108" s="207" t="s">
        <v>273</v>
      </c>
      <c r="H108" s="208">
        <v>10</v>
      </c>
      <c r="I108" s="209"/>
      <c r="J108" s="210">
        <f>ROUND(I108*H108,2)</f>
        <v>0</v>
      </c>
      <c r="K108" s="206" t="s">
        <v>146</v>
      </c>
      <c r="L108" s="44"/>
      <c r="M108" s="211" t="s">
        <v>19</v>
      </c>
      <c r="N108" s="212" t="s">
        <v>40</v>
      </c>
      <c r="O108" s="84"/>
      <c r="P108" s="213">
        <f>O108*H108</f>
        <v>0</v>
      </c>
      <c r="Q108" s="213">
        <v>0</v>
      </c>
      <c r="R108" s="213">
        <f>Q108*H108</f>
        <v>0</v>
      </c>
      <c r="S108" s="213">
        <v>0</v>
      </c>
      <c r="T108" s="214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15" t="s">
        <v>285</v>
      </c>
      <c r="AT108" s="215" t="s">
        <v>114</v>
      </c>
      <c r="AU108" s="215" t="s">
        <v>79</v>
      </c>
      <c r="AY108" s="17" t="s">
        <v>110</v>
      </c>
      <c r="BE108" s="216">
        <f>IF(N108="základní",J108,0)</f>
        <v>0</v>
      </c>
      <c r="BF108" s="216">
        <f>IF(N108="snížená",J108,0)</f>
        <v>0</v>
      </c>
      <c r="BG108" s="216">
        <f>IF(N108="zákl. přenesená",J108,0)</f>
        <v>0</v>
      </c>
      <c r="BH108" s="216">
        <f>IF(N108="sníž. přenesená",J108,0)</f>
        <v>0</v>
      </c>
      <c r="BI108" s="216">
        <f>IF(N108="nulová",J108,0)</f>
        <v>0</v>
      </c>
      <c r="BJ108" s="17" t="s">
        <v>77</v>
      </c>
      <c r="BK108" s="216">
        <f>ROUND(I108*H108,2)</f>
        <v>0</v>
      </c>
      <c r="BL108" s="17" t="s">
        <v>285</v>
      </c>
      <c r="BM108" s="215" t="s">
        <v>289</v>
      </c>
    </row>
    <row r="109" s="2" customFormat="1" ht="24.15" customHeight="1">
      <c r="A109" s="38"/>
      <c r="B109" s="39"/>
      <c r="C109" s="204" t="s">
        <v>290</v>
      </c>
      <c r="D109" s="204" t="s">
        <v>114</v>
      </c>
      <c r="E109" s="205" t="s">
        <v>291</v>
      </c>
      <c r="F109" s="206" t="s">
        <v>292</v>
      </c>
      <c r="G109" s="207" t="s">
        <v>117</v>
      </c>
      <c r="H109" s="208">
        <v>1</v>
      </c>
      <c r="I109" s="209"/>
      <c r="J109" s="210">
        <f>ROUND(I109*H109,2)</f>
        <v>0</v>
      </c>
      <c r="K109" s="206" t="s">
        <v>118</v>
      </c>
      <c r="L109" s="44"/>
      <c r="M109" s="211" t="s">
        <v>19</v>
      </c>
      <c r="N109" s="212" t="s">
        <v>40</v>
      </c>
      <c r="O109" s="84"/>
      <c r="P109" s="213">
        <f>O109*H109</f>
        <v>0</v>
      </c>
      <c r="Q109" s="213">
        <v>0</v>
      </c>
      <c r="R109" s="213">
        <f>Q109*H109</f>
        <v>0</v>
      </c>
      <c r="S109" s="213">
        <v>0</v>
      </c>
      <c r="T109" s="214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15" t="s">
        <v>159</v>
      </c>
      <c r="AT109" s="215" t="s">
        <v>114</v>
      </c>
      <c r="AU109" s="215" t="s">
        <v>79</v>
      </c>
      <c r="AY109" s="17" t="s">
        <v>110</v>
      </c>
      <c r="BE109" s="216">
        <f>IF(N109="základní",J109,0)</f>
        <v>0</v>
      </c>
      <c r="BF109" s="216">
        <f>IF(N109="snížená",J109,0)</f>
        <v>0</v>
      </c>
      <c r="BG109" s="216">
        <f>IF(N109="zákl. přenesená",J109,0)</f>
        <v>0</v>
      </c>
      <c r="BH109" s="216">
        <f>IF(N109="sníž. přenesená",J109,0)</f>
        <v>0</v>
      </c>
      <c r="BI109" s="216">
        <f>IF(N109="nulová",J109,0)</f>
        <v>0</v>
      </c>
      <c r="BJ109" s="17" t="s">
        <v>77</v>
      </c>
      <c r="BK109" s="216">
        <f>ROUND(I109*H109,2)</f>
        <v>0</v>
      </c>
      <c r="BL109" s="17" t="s">
        <v>159</v>
      </c>
      <c r="BM109" s="215" t="s">
        <v>293</v>
      </c>
    </row>
    <row r="110" s="2" customFormat="1">
      <c r="A110" s="38"/>
      <c r="B110" s="39"/>
      <c r="C110" s="40"/>
      <c r="D110" s="217" t="s">
        <v>121</v>
      </c>
      <c r="E110" s="40"/>
      <c r="F110" s="218" t="s">
        <v>294</v>
      </c>
      <c r="G110" s="40"/>
      <c r="H110" s="40"/>
      <c r="I110" s="219"/>
      <c r="J110" s="40"/>
      <c r="K110" s="40"/>
      <c r="L110" s="44"/>
      <c r="M110" s="220"/>
      <c r="N110" s="221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121</v>
      </c>
      <c r="AU110" s="17" t="s">
        <v>79</v>
      </c>
    </row>
    <row r="111" s="2" customFormat="1" ht="24.15" customHeight="1">
      <c r="A111" s="38"/>
      <c r="B111" s="39"/>
      <c r="C111" s="204" t="s">
        <v>148</v>
      </c>
      <c r="D111" s="204" t="s">
        <v>114</v>
      </c>
      <c r="E111" s="205" t="s">
        <v>295</v>
      </c>
      <c r="F111" s="206" t="s">
        <v>296</v>
      </c>
      <c r="G111" s="207" t="s">
        <v>256</v>
      </c>
      <c r="H111" s="208">
        <v>20</v>
      </c>
      <c r="I111" s="209"/>
      <c r="J111" s="210">
        <f>ROUND(I111*H111,2)</f>
        <v>0</v>
      </c>
      <c r="K111" s="206" t="s">
        <v>118</v>
      </c>
      <c r="L111" s="44"/>
      <c r="M111" s="211" t="s">
        <v>19</v>
      </c>
      <c r="N111" s="212" t="s">
        <v>40</v>
      </c>
      <c r="O111" s="84"/>
      <c r="P111" s="213">
        <f>O111*H111</f>
        <v>0</v>
      </c>
      <c r="Q111" s="213">
        <v>0</v>
      </c>
      <c r="R111" s="213">
        <f>Q111*H111</f>
        <v>0</v>
      </c>
      <c r="S111" s="213">
        <v>0</v>
      </c>
      <c r="T111" s="214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215" t="s">
        <v>119</v>
      </c>
      <c r="AT111" s="215" t="s">
        <v>114</v>
      </c>
      <c r="AU111" s="215" t="s">
        <v>79</v>
      </c>
      <c r="AY111" s="17" t="s">
        <v>110</v>
      </c>
      <c r="BE111" s="216">
        <f>IF(N111="základní",J111,0)</f>
        <v>0</v>
      </c>
      <c r="BF111" s="216">
        <f>IF(N111="snížená",J111,0)</f>
        <v>0</v>
      </c>
      <c r="BG111" s="216">
        <f>IF(N111="zákl. přenesená",J111,0)</f>
        <v>0</v>
      </c>
      <c r="BH111" s="216">
        <f>IF(N111="sníž. přenesená",J111,0)</f>
        <v>0</v>
      </c>
      <c r="BI111" s="216">
        <f>IF(N111="nulová",J111,0)</f>
        <v>0</v>
      </c>
      <c r="BJ111" s="17" t="s">
        <v>77</v>
      </c>
      <c r="BK111" s="216">
        <f>ROUND(I111*H111,2)</f>
        <v>0</v>
      </c>
      <c r="BL111" s="17" t="s">
        <v>119</v>
      </c>
      <c r="BM111" s="215" t="s">
        <v>297</v>
      </c>
    </row>
    <row r="112" s="2" customFormat="1">
      <c r="A112" s="38"/>
      <c r="B112" s="39"/>
      <c r="C112" s="40"/>
      <c r="D112" s="217" t="s">
        <v>121</v>
      </c>
      <c r="E112" s="40"/>
      <c r="F112" s="218" t="s">
        <v>298</v>
      </c>
      <c r="G112" s="40"/>
      <c r="H112" s="40"/>
      <c r="I112" s="219"/>
      <c r="J112" s="40"/>
      <c r="K112" s="40"/>
      <c r="L112" s="44"/>
      <c r="M112" s="220"/>
      <c r="N112" s="221"/>
      <c r="O112" s="84"/>
      <c r="P112" s="84"/>
      <c r="Q112" s="84"/>
      <c r="R112" s="84"/>
      <c r="S112" s="84"/>
      <c r="T112" s="85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T112" s="17" t="s">
        <v>121</v>
      </c>
      <c r="AU112" s="17" t="s">
        <v>79</v>
      </c>
    </row>
    <row r="113" s="2" customFormat="1" ht="16.5" customHeight="1">
      <c r="A113" s="38"/>
      <c r="B113" s="39"/>
      <c r="C113" s="222" t="s">
        <v>153</v>
      </c>
      <c r="D113" s="222" t="s">
        <v>124</v>
      </c>
      <c r="E113" s="223" t="s">
        <v>299</v>
      </c>
      <c r="F113" s="224" t="s">
        <v>300</v>
      </c>
      <c r="G113" s="225" t="s">
        <v>256</v>
      </c>
      <c r="H113" s="226">
        <v>20</v>
      </c>
      <c r="I113" s="227"/>
      <c r="J113" s="228">
        <f>ROUND(I113*H113,2)</f>
        <v>0</v>
      </c>
      <c r="K113" s="224" t="s">
        <v>146</v>
      </c>
      <c r="L113" s="229"/>
      <c r="M113" s="230" t="s">
        <v>19</v>
      </c>
      <c r="N113" s="231" t="s">
        <v>40</v>
      </c>
      <c r="O113" s="84"/>
      <c r="P113" s="213">
        <f>O113*H113</f>
        <v>0</v>
      </c>
      <c r="Q113" s="213">
        <v>0.00020000000000000001</v>
      </c>
      <c r="R113" s="213">
        <f>Q113*H113</f>
        <v>0.0040000000000000001</v>
      </c>
      <c r="S113" s="213">
        <v>0</v>
      </c>
      <c r="T113" s="214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15" t="s">
        <v>127</v>
      </c>
      <c r="AT113" s="215" t="s">
        <v>124</v>
      </c>
      <c r="AU113" s="215" t="s">
        <v>79</v>
      </c>
      <c r="AY113" s="17" t="s">
        <v>110</v>
      </c>
      <c r="BE113" s="216">
        <f>IF(N113="základní",J113,0)</f>
        <v>0</v>
      </c>
      <c r="BF113" s="216">
        <f>IF(N113="snížená",J113,0)</f>
        <v>0</v>
      </c>
      <c r="BG113" s="216">
        <f>IF(N113="zákl. přenesená",J113,0)</f>
        <v>0</v>
      </c>
      <c r="BH113" s="216">
        <f>IF(N113="sníž. přenesená",J113,0)</f>
        <v>0</v>
      </c>
      <c r="BI113" s="216">
        <f>IF(N113="nulová",J113,0)</f>
        <v>0</v>
      </c>
      <c r="BJ113" s="17" t="s">
        <v>77</v>
      </c>
      <c r="BK113" s="216">
        <f>ROUND(I113*H113,2)</f>
        <v>0</v>
      </c>
      <c r="BL113" s="17" t="s">
        <v>119</v>
      </c>
      <c r="BM113" s="215" t="s">
        <v>301</v>
      </c>
    </row>
    <row r="114" s="2" customFormat="1" ht="24.15" customHeight="1">
      <c r="A114" s="38"/>
      <c r="B114" s="39"/>
      <c r="C114" s="204" t="s">
        <v>129</v>
      </c>
      <c r="D114" s="204" t="s">
        <v>114</v>
      </c>
      <c r="E114" s="205" t="s">
        <v>302</v>
      </c>
      <c r="F114" s="206" t="s">
        <v>303</v>
      </c>
      <c r="G114" s="207" t="s">
        <v>256</v>
      </c>
      <c r="H114" s="208">
        <v>10</v>
      </c>
      <c r="I114" s="209"/>
      <c r="J114" s="210">
        <f>ROUND(I114*H114,2)</f>
        <v>0</v>
      </c>
      <c r="K114" s="206" t="s">
        <v>118</v>
      </c>
      <c r="L114" s="44"/>
      <c r="M114" s="211" t="s">
        <v>19</v>
      </c>
      <c r="N114" s="212" t="s">
        <v>40</v>
      </c>
      <c r="O114" s="84"/>
      <c r="P114" s="213">
        <f>O114*H114</f>
        <v>0</v>
      </c>
      <c r="Q114" s="213">
        <v>0</v>
      </c>
      <c r="R114" s="213">
        <f>Q114*H114</f>
        <v>0</v>
      </c>
      <c r="S114" s="213">
        <v>0</v>
      </c>
      <c r="T114" s="214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215" t="s">
        <v>119</v>
      </c>
      <c r="AT114" s="215" t="s">
        <v>114</v>
      </c>
      <c r="AU114" s="215" t="s">
        <v>79</v>
      </c>
      <c r="AY114" s="17" t="s">
        <v>110</v>
      </c>
      <c r="BE114" s="216">
        <f>IF(N114="základní",J114,0)</f>
        <v>0</v>
      </c>
      <c r="BF114" s="216">
        <f>IF(N114="snížená",J114,0)</f>
        <v>0</v>
      </c>
      <c r="BG114" s="216">
        <f>IF(N114="zákl. přenesená",J114,0)</f>
        <v>0</v>
      </c>
      <c r="BH114" s="216">
        <f>IF(N114="sníž. přenesená",J114,0)</f>
        <v>0</v>
      </c>
      <c r="BI114" s="216">
        <f>IF(N114="nulová",J114,0)</f>
        <v>0</v>
      </c>
      <c r="BJ114" s="17" t="s">
        <v>77</v>
      </c>
      <c r="BK114" s="216">
        <f>ROUND(I114*H114,2)</f>
        <v>0</v>
      </c>
      <c r="BL114" s="17" t="s">
        <v>119</v>
      </c>
      <c r="BM114" s="215" t="s">
        <v>304</v>
      </c>
    </row>
    <row r="115" s="2" customFormat="1">
      <c r="A115" s="38"/>
      <c r="B115" s="39"/>
      <c r="C115" s="40"/>
      <c r="D115" s="217" t="s">
        <v>121</v>
      </c>
      <c r="E115" s="40"/>
      <c r="F115" s="218" t="s">
        <v>305</v>
      </c>
      <c r="G115" s="40"/>
      <c r="H115" s="40"/>
      <c r="I115" s="219"/>
      <c r="J115" s="40"/>
      <c r="K115" s="40"/>
      <c r="L115" s="44"/>
      <c r="M115" s="220"/>
      <c r="N115" s="221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7" t="s">
        <v>121</v>
      </c>
      <c r="AU115" s="17" t="s">
        <v>79</v>
      </c>
    </row>
    <row r="116" s="2" customFormat="1" ht="16.5" customHeight="1">
      <c r="A116" s="38"/>
      <c r="B116" s="39"/>
      <c r="C116" s="222" t="s">
        <v>134</v>
      </c>
      <c r="D116" s="222" t="s">
        <v>124</v>
      </c>
      <c r="E116" s="223" t="s">
        <v>306</v>
      </c>
      <c r="F116" s="224" t="s">
        <v>307</v>
      </c>
      <c r="G116" s="225" t="s">
        <v>256</v>
      </c>
      <c r="H116" s="226">
        <v>10</v>
      </c>
      <c r="I116" s="227"/>
      <c r="J116" s="228">
        <f>ROUND(I116*H116,2)</f>
        <v>0</v>
      </c>
      <c r="K116" s="224" t="s">
        <v>118</v>
      </c>
      <c r="L116" s="229"/>
      <c r="M116" s="230" t="s">
        <v>19</v>
      </c>
      <c r="N116" s="231" t="s">
        <v>40</v>
      </c>
      <c r="O116" s="84"/>
      <c r="P116" s="213">
        <f>O116*H116</f>
        <v>0</v>
      </c>
      <c r="Q116" s="213">
        <v>0.00038999999999999999</v>
      </c>
      <c r="R116" s="213">
        <f>Q116*H116</f>
        <v>0.0038999999999999998</v>
      </c>
      <c r="S116" s="213">
        <v>0</v>
      </c>
      <c r="T116" s="214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215" t="s">
        <v>127</v>
      </c>
      <c r="AT116" s="215" t="s">
        <v>124</v>
      </c>
      <c r="AU116" s="215" t="s">
        <v>79</v>
      </c>
      <c r="AY116" s="17" t="s">
        <v>110</v>
      </c>
      <c r="BE116" s="216">
        <f>IF(N116="základní",J116,0)</f>
        <v>0</v>
      </c>
      <c r="BF116" s="216">
        <f>IF(N116="snížená",J116,0)</f>
        <v>0</v>
      </c>
      <c r="BG116" s="216">
        <f>IF(N116="zákl. přenesená",J116,0)</f>
        <v>0</v>
      </c>
      <c r="BH116" s="216">
        <f>IF(N116="sníž. přenesená",J116,0)</f>
        <v>0</v>
      </c>
      <c r="BI116" s="216">
        <f>IF(N116="nulová",J116,0)</f>
        <v>0</v>
      </c>
      <c r="BJ116" s="17" t="s">
        <v>77</v>
      </c>
      <c r="BK116" s="216">
        <f>ROUND(I116*H116,2)</f>
        <v>0</v>
      </c>
      <c r="BL116" s="17" t="s">
        <v>119</v>
      </c>
      <c r="BM116" s="215" t="s">
        <v>308</v>
      </c>
    </row>
    <row r="117" s="2" customFormat="1" ht="24.15" customHeight="1">
      <c r="A117" s="38"/>
      <c r="B117" s="39"/>
      <c r="C117" s="204" t="s">
        <v>309</v>
      </c>
      <c r="D117" s="204" t="s">
        <v>114</v>
      </c>
      <c r="E117" s="205" t="s">
        <v>310</v>
      </c>
      <c r="F117" s="206" t="s">
        <v>311</v>
      </c>
      <c r="G117" s="207" t="s">
        <v>256</v>
      </c>
      <c r="H117" s="208">
        <v>30</v>
      </c>
      <c r="I117" s="209"/>
      <c r="J117" s="210">
        <f>ROUND(I117*H117,2)</f>
        <v>0</v>
      </c>
      <c r="K117" s="206" t="s">
        <v>118</v>
      </c>
      <c r="L117" s="44"/>
      <c r="M117" s="211" t="s">
        <v>19</v>
      </c>
      <c r="N117" s="212" t="s">
        <v>40</v>
      </c>
      <c r="O117" s="84"/>
      <c r="P117" s="213">
        <f>O117*H117</f>
        <v>0</v>
      </c>
      <c r="Q117" s="213">
        <v>0</v>
      </c>
      <c r="R117" s="213">
        <f>Q117*H117</f>
        <v>0</v>
      </c>
      <c r="S117" s="213">
        <v>0</v>
      </c>
      <c r="T117" s="214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15" t="s">
        <v>119</v>
      </c>
      <c r="AT117" s="215" t="s">
        <v>114</v>
      </c>
      <c r="AU117" s="215" t="s">
        <v>79</v>
      </c>
      <c r="AY117" s="17" t="s">
        <v>110</v>
      </c>
      <c r="BE117" s="216">
        <f>IF(N117="základní",J117,0)</f>
        <v>0</v>
      </c>
      <c r="BF117" s="216">
        <f>IF(N117="snížená",J117,0)</f>
        <v>0</v>
      </c>
      <c r="BG117" s="216">
        <f>IF(N117="zákl. přenesená",J117,0)</f>
        <v>0</v>
      </c>
      <c r="BH117" s="216">
        <f>IF(N117="sníž. přenesená",J117,0)</f>
        <v>0</v>
      </c>
      <c r="BI117" s="216">
        <f>IF(N117="nulová",J117,0)</f>
        <v>0</v>
      </c>
      <c r="BJ117" s="17" t="s">
        <v>77</v>
      </c>
      <c r="BK117" s="216">
        <f>ROUND(I117*H117,2)</f>
        <v>0</v>
      </c>
      <c r="BL117" s="17" t="s">
        <v>119</v>
      </c>
      <c r="BM117" s="215" t="s">
        <v>312</v>
      </c>
    </row>
    <row r="118" s="2" customFormat="1">
      <c r="A118" s="38"/>
      <c r="B118" s="39"/>
      <c r="C118" s="40"/>
      <c r="D118" s="217" t="s">
        <v>121</v>
      </c>
      <c r="E118" s="40"/>
      <c r="F118" s="218" t="s">
        <v>313</v>
      </c>
      <c r="G118" s="40"/>
      <c r="H118" s="40"/>
      <c r="I118" s="219"/>
      <c r="J118" s="40"/>
      <c r="K118" s="40"/>
      <c r="L118" s="44"/>
      <c r="M118" s="220"/>
      <c r="N118" s="221"/>
      <c r="O118" s="84"/>
      <c r="P118" s="84"/>
      <c r="Q118" s="84"/>
      <c r="R118" s="84"/>
      <c r="S118" s="84"/>
      <c r="T118" s="85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121</v>
      </c>
      <c r="AU118" s="17" t="s">
        <v>79</v>
      </c>
    </row>
    <row r="119" s="2" customFormat="1" ht="16.5" customHeight="1">
      <c r="A119" s="38"/>
      <c r="B119" s="39"/>
      <c r="C119" s="222" t="s">
        <v>314</v>
      </c>
      <c r="D119" s="222" t="s">
        <v>124</v>
      </c>
      <c r="E119" s="223" t="s">
        <v>315</v>
      </c>
      <c r="F119" s="224" t="s">
        <v>316</v>
      </c>
      <c r="G119" s="225" t="s">
        <v>256</v>
      </c>
      <c r="H119" s="226">
        <v>30</v>
      </c>
      <c r="I119" s="227"/>
      <c r="J119" s="228">
        <f>ROUND(I119*H119,2)</f>
        <v>0</v>
      </c>
      <c r="K119" s="224" t="s">
        <v>118</v>
      </c>
      <c r="L119" s="229"/>
      <c r="M119" s="230" t="s">
        <v>19</v>
      </c>
      <c r="N119" s="231" t="s">
        <v>40</v>
      </c>
      <c r="O119" s="84"/>
      <c r="P119" s="213">
        <f>O119*H119</f>
        <v>0</v>
      </c>
      <c r="Q119" s="213">
        <v>6.9999999999999994E-05</v>
      </c>
      <c r="R119" s="213">
        <f>Q119*H119</f>
        <v>0.0020999999999999999</v>
      </c>
      <c r="S119" s="213">
        <v>0</v>
      </c>
      <c r="T119" s="214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15" t="s">
        <v>127</v>
      </c>
      <c r="AT119" s="215" t="s">
        <v>124</v>
      </c>
      <c r="AU119" s="215" t="s">
        <v>79</v>
      </c>
      <c r="AY119" s="17" t="s">
        <v>110</v>
      </c>
      <c r="BE119" s="216">
        <f>IF(N119="základní",J119,0)</f>
        <v>0</v>
      </c>
      <c r="BF119" s="216">
        <f>IF(N119="snížená",J119,0)</f>
        <v>0</v>
      </c>
      <c r="BG119" s="216">
        <f>IF(N119="zákl. přenesená",J119,0)</f>
        <v>0</v>
      </c>
      <c r="BH119" s="216">
        <f>IF(N119="sníž. přenesená",J119,0)</f>
        <v>0</v>
      </c>
      <c r="BI119" s="216">
        <f>IF(N119="nulová",J119,0)</f>
        <v>0</v>
      </c>
      <c r="BJ119" s="17" t="s">
        <v>77</v>
      </c>
      <c r="BK119" s="216">
        <f>ROUND(I119*H119,2)</f>
        <v>0</v>
      </c>
      <c r="BL119" s="17" t="s">
        <v>119</v>
      </c>
      <c r="BM119" s="215" t="s">
        <v>317</v>
      </c>
    </row>
    <row r="120" s="2" customFormat="1">
      <c r="A120" s="38"/>
      <c r="B120" s="39"/>
      <c r="C120" s="40"/>
      <c r="D120" s="237" t="s">
        <v>318</v>
      </c>
      <c r="E120" s="40"/>
      <c r="F120" s="238" t="s">
        <v>319</v>
      </c>
      <c r="G120" s="40"/>
      <c r="H120" s="40"/>
      <c r="I120" s="219"/>
      <c r="J120" s="40"/>
      <c r="K120" s="40"/>
      <c r="L120" s="44"/>
      <c r="M120" s="220"/>
      <c r="N120" s="221"/>
      <c r="O120" s="84"/>
      <c r="P120" s="84"/>
      <c r="Q120" s="84"/>
      <c r="R120" s="84"/>
      <c r="S120" s="84"/>
      <c r="T120" s="85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318</v>
      </c>
      <c r="AU120" s="17" t="s">
        <v>79</v>
      </c>
    </row>
    <row r="121" s="2" customFormat="1" ht="16.5" customHeight="1">
      <c r="A121" s="38"/>
      <c r="B121" s="39"/>
      <c r="C121" s="204" t="s">
        <v>320</v>
      </c>
      <c r="D121" s="204" t="s">
        <v>114</v>
      </c>
      <c r="E121" s="205" t="s">
        <v>321</v>
      </c>
      <c r="F121" s="206" t="s">
        <v>322</v>
      </c>
      <c r="G121" s="207" t="s">
        <v>256</v>
      </c>
      <c r="H121" s="208">
        <v>1800</v>
      </c>
      <c r="I121" s="209"/>
      <c r="J121" s="210">
        <f>ROUND(I121*H121,2)</f>
        <v>0</v>
      </c>
      <c r="K121" s="206" t="s">
        <v>146</v>
      </c>
      <c r="L121" s="44"/>
      <c r="M121" s="211" t="s">
        <v>19</v>
      </c>
      <c r="N121" s="212" t="s">
        <v>40</v>
      </c>
      <c r="O121" s="84"/>
      <c r="P121" s="213">
        <f>O121*H121</f>
        <v>0</v>
      </c>
      <c r="Q121" s="213">
        <v>0</v>
      </c>
      <c r="R121" s="213">
        <f>Q121*H121</f>
        <v>0</v>
      </c>
      <c r="S121" s="213">
        <v>0</v>
      </c>
      <c r="T121" s="214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15" t="s">
        <v>119</v>
      </c>
      <c r="AT121" s="215" t="s">
        <v>114</v>
      </c>
      <c r="AU121" s="215" t="s">
        <v>79</v>
      </c>
      <c r="AY121" s="17" t="s">
        <v>110</v>
      </c>
      <c r="BE121" s="216">
        <f>IF(N121="základní",J121,0)</f>
        <v>0</v>
      </c>
      <c r="BF121" s="216">
        <f>IF(N121="snížená",J121,0)</f>
        <v>0</v>
      </c>
      <c r="BG121" s="216">
        <f>IF(N121="zákl. přenesená",J121,0)</f>
        <v>0</v>
      </c>
      <c r="BH121" s="216">
        <f>IF(N121="sníž. přenesená",J121,0)</f>
        <v>0</v>
      </c>
      <c r="BI121" s="216">
        <f>IF(N121="nulová",J121,0)</f>
        <v>0</v>
      </c>
      <c r="BJ121" s="17" t="s">
        <v>77</v>
      </c>
      <c r="BK121" s="216">
        <f>ROUND(I121*H121,2)</f>
        <v>0</v>
      </c>
      <c r="BL121" s="17" t="s">
        <v>119</v>
      </c>
      <c r="BM121" s="215" t="s">
        <v>323</v>
      </c>
    </row>
    <row r="122" s="2" customFormat="1" ht="16.5" customHeight="1">
      <c r="A122" s="38"/>
      <c r="B122" s="39"/>
      <c r="C122" s="222" t="s">
        <v>213</v>
      </c>
      <c r="D122" s="222" t="s">
        <v>124</v>
      </c>
      <c r="E122" s="223" t="s">
        <v>324</v>
      </c>
      <c r="F122" s="224" t="s">
        <v>325</v>
      </c>
      <c r="G122" s="225" t="s">
        <v>256</v>
      </c>
      <c r="H122" s="226">
        <v>1800</v>
      </c>
      <c r="I122" s="227"/>
      <c r="J122" s="228">
        <f>ROUND(I122*H122,2)</f>
        <v>0</v>
      </c>
      <c r="K122" s="224" t="s">
        <v>118</v>
      </c>
      <c r="L122" s="229"/>
      <c r="M122" s="230" t="s">
        <v>19</v>
      </c>
      <c r="N122" s="231" t="s">
        <v>40</v>
      </c>
      <c r="O122" s="84"/>
      <c r="P122" s="213">
        <f>O122*H122</f>
        <v>0</v>
      </c>
      <c r="Q122" s="213">
        <v>0</v>
      </c>
      <c r="R122" s="213">
        <f>Q122*H122</f>
        <v>0</v>
      </c>
      <c r="S122" s="213">
        <v>0</v>
      </c>
      <c r="T122" s="214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15" t="s">
        <v>127</v>
      </c>
      <c r="AT122" s="215" t="s">
        <v>124</v>
      </c>
      <c r="AU122" s="215" t="s">
        <v>79</v>
      </c>
      <c r="AY122" s="17" t="s">
        <v>110</v>
      </c>
      <c r="BE122" s="216">
        <f>IF(N122="základní",J122,0)</f>
        <v>0</v>
      </c>
      <c r="BF122" s="216">
        <f>IF(N122="snížená",J122,0)</f>
        <v>0</v>
      </c>
      <c r="BG122" s="216">
        <f>IF(N122="zákl. přenesená",J122,0)</f>
        <v>0</v>
      </c>
      <c r="BH122" s="216">
        <f>IF(N122="sníž. přenesená",J122,0)</f>
        <v>0</v>
      </c>
      <c r="BI122" s="216">
        <f>IF(N122="nulová",J122,0)</f>
        <v>0</v>
      </c>
      <c r="BJ122" s="17" t="s">
        <v>77</v>
      </c>
      <c r="BK122" s="216">
        <f>ROUND(I122*H122,2)</f>
        <v>0</v>
      </c>
      <c r="BL122" s="17" t="s">
        <v>119</v>
      </c>
      <c r="BM122" s="215" t="s">
        <v>326</v>
      </c>
    </row>
    <row r="123" s="2" customFormat="1" ht="24.15" customHeight="1">
      <c r="A123" s="38"/>
      <c r="B123" s="39"/>
      <c r="C123" s="204" t="s">
        <v>127</v>
      </c>
      <c r="D123" s="204" t="s">
        <v>114</v>
      </c>
      <c r="E123" s="205" t="s">
        <v>327</v>
      </c>
      <c r="F123" s="206" t="s">
        <v>328</v>
      </c>
      <c r="G123" s="207" t="s">
        <v>256</v>
      </c>
      <c r="H123" s="208">
        <v>100</v>
      </c>
      <c r="I123" s="209"/>
      <c r="J123" s="210">
        <f>ROUND(I123*H123,2)</f>
        <v>0</v>
      </c>
      <c r="K123" s="206" t="s">
        <v>118</v>
      </c>
      <c r="L123" s="44"/>
      <c r="M123" s="211" t="s">
        <v>19</v>
      </c>
      <c r="N123" s="212" t="s">
        <v>40</v>
      </c>
      <c r="O123" s="84"/>
      <c r="P123" s="213">
        <f>O123*H123</f>
        <v>0</v>
      </c>
      <c r="Q123" s="213">
        <v>0</v>
      </c>
      <c r="R123" s="213">
        <f>Q123*H123</f>
        <v>0</v>
      </c>
      <c r="S123" s="213">
        <v>0</v>
      </c>
      <c r="T123" s="214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15" t="s">
        <v>119</v>
      </c>
      <c r="AT123" s="215" t="s">
        <v>114</v>
      </c>
      <c r="AU123" s="215" t="s">
        <v>79</v>
      </c>
      <c r="AY123" s="17" t="s">
        <v>110</v>
      </c>
      <c r="BE123" s="216">
        <f>IF(N123="základní",J123,0)</f>
        <v>0</v>
      </c>
      <c r="BF123" s="216">
        <f>IF(N123="snížená",J123,0)</f>
        <v>0</v>
      </c>
      <c r="BG123" s="216">
        <f>IF(N123="zákl. přenesená",J123,0)</f>
        <v>0</v>
      </c>
      <c r="BH123" s="216">
        <f>IF(N123="sníž. přenesená",J123,0)</f>
        <v>0</v>
      </c>
      <c r="BI123" s="216">
        <f>IF(N123="nulová",J123,0)</f>
        <v>0</v>
      </c>
      <c r="BJ123" s="17" t="s">
        <v>77</v>
      </c>
      <c r="BK123" s="216">
        <f>ROUND(I123*H123,2)</f>
        <v>0</v>
      </c>
      <c r="BL123" s="17" t="s">
        <v>119</v>
      </c>
      <c r="BM123" s="215" t="s">
        <v>329</v>
      </c>
    </row>
    <row r="124" s="2" customFormat="1">
      <c r="A124" s="38"/>
      <c r="B124" s="39"/>
      <c r="C124" s="40"/>
      <c r="D124" s="217" t="s">
        <v>121</v>
      </c>
      <c r="E124" s="40"/>
      <c r="F124" s="218" t="s">
        <v>330</v>
      </c>
      <c r="G124" s="40"/>
      <c r="H124" s="40"/>
      <c r="I124" s="219"/>
      <c r="J124" s="40"/>
      <c r="K124" s="40"/>
      <c r="L124" s="44"/>
      <c r="M124" s="220"/>
      <c r="N124" s="221"/>
      <c r="O124" s="84"/>
      <c r="P124" s="84"/>
      <c r="Q124" s="84"/>
      <c r="R124" s="84"/>
      <c r="S124" s="84"/>
      <c r="T124" s="85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121</v>
      </c>
      <c r="AU124" s="17" t="s">
        <v>79</v>
      </c>
    </row>
    <row r="125" s="2" customFormat="1" ht="16.5" customHeight="1">
      <c r="A125" s="38"/>
      <c r="B125" s="39"/>
      <c r="C125" s="222" t="s">
        <v>113</v>
      </c>
      <c r="D125" s="222" t="s">
        <v>124</v>
      </c>
      <c r="E125" s="223" t="s">
        <v>331</v>
      </c>
      <c r="F125" s="224" t="s">
        <v>332</v>
      </c>
      <c r="G125" s="225" t="s">
        <v>256</v>
      </c>
      <c r="H125" s="226">
        <v>100</v>
      </c>
      <c r="I125" s="227"/>
      <c r="J125" s="228">
        <f>ROUND(I125*H125,2)</f>
        <v>0</v>
      </c>
      <c r="K125" s="224" t="s">
        <v>118</v>
      </c>
      <c r="L125" s="229"/>
      <c r="M125" s="230" t="s">
        <v>19</v>
      </c>
      <c r="N125" s="231" t="s">
        <v>40</v>
      </c>
      <c r="O125" s="84"/>
      <c r="P125" s="213">
        <f>O125*H125</f>
        <v>0</v>
      </c>
      <c r="Q125" s="213">
        <v>0.00012</v>
      </c>
      <c r="R125" s="213">
        <f>Q125*H125</f>
        <v>0.012</v>
      </c>
      <c r="S125" s="213">
        <v>0</v>
      </c>
      <c r="T125" s="214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15" t="s">
        <v>127</v>
      </c>
      <c r="AT125" s="215" t="s">
        <v>124</v>
      </c>
      <c r="AU125" s="215" t="s">
        <v>79</v>
      </c>
      <c r="AY125" s="17" t="s">
        <v>110</v>
      </c>
      <c r="BE125" s="216">
        <f>IF(N125="základní",J125,0)</f>
        <v>0</v>
      </c>
      <c r="BF125" s="216">
        <f>IF(N125="snížená",J125,0)</f>
        <v>0</v>
      </c>
      <c r="BG125" s="216">
        <f>IF(N125="zákl. přenesená",J125,0)</f>
        <v>0</v>
      </c>
      <c r="BH125" s="216">
        <f>IF(N125="sníž. přenesená",J125,0)</f>
        <v>0</v>
      </c>
      <c r="BI125" s="216">
        <f>IF(N125="nulová",J125,0)</f>
        <v>0</v>
      </c>
      <c r="BJ125" s="17" t="s">
        <v>77</v>
      </c>
      <c r="BK125" s="216">
        <f>ROUND(I125*H125,2)</f>
        <v>0</v>
      </c>
      <c r="BL125" s="17" t="s">
        <v>119</v>
      </c>
      <c r="BM125" s="215" t="s">
        <v>333</v>
      </c>
    </row>
    <row r="126" s="2" customFormat="1" ht="24.15" customHeight="1">
      <c r="A126" s="38"/>
      <c r="B126" s="39"/>
      <c r="C126" s="204" t="s">
        <v>334</v>
      </c>
      <c r="D126" s="204" t="s">
        <v>114</v>
      </c>
      <c r="E126" s="205" t="s">
        <v>335</v>
      </c>
      <c r="F126" s="206" t="s">
        <v>336</v>
      </c>
      <c r="G126" s="207" t="s">
        <v>256</v>
      </c>
      <c r="H126" s="208">
        <v>20</v>
      </c>
      <c r="I126" s="209"/>
      <c r="J126" s="210">
        <f>ROUND(I126*H126,2)</f>
        <v>0</v>
      </c>
      <c r="K126" s="206" t="s">
        <v>118</v>
      </c>
      <c r="L126" s="44"/>
      <c r="M126" s="211" t="s">
        <v>19</v>
      </c>
      <c r="N126" s="212" t="s">
        <v>40</v>
      </c>
      <c r="O126" s="84"/>
      <c r="P126" s="213">
        <f>O126*H126</f>
        <v>0</v>
      </c>
      <c r="Q126" s="213">
        <v>0</v>
      </c>
      <c r="R126" s="213">
        <f>Q126*H126</f>
        <v>0</v>
      </c>
      <c r="S126" s="213">
        <v>0</v>
      </c>
      <c r="T126" s="214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15" t="s">
        <v>119</v>
      </c>
      <c r="AT126" s="215" t="s">
        <v>114</v>
      </c>
      <c r="AU126" s="215" t="s">
        <v>79</v>
      </c>
      <c r="AY126" s="17" t="s">
        <v>110</v>
      </c>
      <c r="BE126" s="216">
        <f>IF(N126="základní",J126,0)</f>
        <v>0</v>
      </c>
      <c r="BF126" s="216">
        <f>IF(N126="snížená",J126,0)</f>
        <v>0</v>
      </c>
      <c r="BG126" s="216">
        <f>IF(N126="zákl. přenesená",J126,0)</f>
        <v>0</v>
      </c>
      <c r="BH126" s="216">
        <f>IF(N126="sníž. přenesená",J126,0)</f>
        <v>0</v>
      </c>
      <c r="BI126" s="216">
        <f>IF(N126="nulová",J126,0)</f>
        <v>0</v>
      </c>
      <c r="BJ126" s="17" t="s">
        <v>77</v>
      </c>
      <c r="BK126" s="216">
        <f>ROUND(I126*H126,2)</f>
        <v>0</v>
      </c>
      <c r="BL126" s="17" t="s">
        <v>119</v>
      </c>
      <c r="BM126" s="215" t="s">
        <v>337</v>
      </c>
    </row>
    <row r="127" s="2" customFormat="1">
      <c r="A127" s="38"/>
      <c r="B127" s="39"/>
      <c r="C127" s="40"/>
      <c r="D127" s="217" t="s">
        <v>121</v>
      </c>
      <c r="E127" s="40"/>
      <c r="F127" s="218" t="s">
        <v>338</v>
      </c>
      <c r="G127" s="40"/>
      <c r="H127" s="40"/>
      <c r="I127" s="219"/>
      <c r="J127" s="40"/>
      <c r="K127" s="40"/>
      <c r="L127" s="44"/>
      <c r="M127" s="220"/>
      <c r="N127" s="221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121</v>
      </c>
      <c r="AU127" s="17" t="s">
        <v>79</v>
      </c>
    </row>
    <row r="128" s="2" customFormat="1" ht="16.5" customHeight="1">
      <c r="A128" s="38"/>
      <c r="B128" s="39"/>
      <c r="C128" s="222" t="s">
        <v>339</v>
      </c>
      <c r="D128" s="222" t="s">
        <v>124</v>
      </c>
      <c r="E128" s="223" t="s">
        <v>340</v>
      </c>
      <c r="F128" s="224" t="s">
        <v>341</v>
      </c>
      <c r="G128" s="225" t="s">
        <v>256</v>
      </c>
      <c r="H128" s="226">
        <v>23</v>
      </c>
      <c r="I128" s="227"/>
      <c r="J128" s="228">
        <f>ROUND(I128*H128,2)</f>
        <v>0</v>
      </c>
      <c r="K128" s="224" t="s">
        <v>118</v>
      </c>
      <c r="L128" s="229"/>
      <c r="M128" s="230" t="s">
        <v>19</v>
      </c>
      <c r="N128" s="231" t="s">
        <v>40</v>
      </c>
      <c r="O128" s="84"/>
      <c r="P128" s="213">
        <f>O128*H128</f>
        <v>0</v>
      </c>
      <c r="Q128" s="213">
        <v>0.0017899999999999999</v>
      </c>
      <c r="R128" s="213">
        <f>Q128*H128</f>
        <v>0.041169999999999998</v>
      </c>
      <c r="S128" s="213">
        <v>0</v>
      </c>
      <c r="T128" s="214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15" t="s">
        <v>127</v>
      </c>
      <c r="AT128" s="215" t="s">
        <v>124</v>
      </c>
      <c r="AU128" s="215" t="s">
        <v>79</v>
      </c>
      <c r="AY128" s="17" t="s">
        <v>110</v>
      </c>
      <c r="BE128" s="216">
        <f>IF(N128="základní",J128,0)</f>
        <v>0</v>
      </c>
      <c r="BF128" s="216">
        <f>IF(N128="snížená",J128,0)</f>
        <v>0</v>
      </c>
      <c r="BG128" s="216">
        <f>IF(N128="zákl. přenesená",J128,0)</f>
        <v>0</v>
      </c>
      <c r="BH128" s="216">
        <f>IF(N128="sníž. přenesená",J128,0)</f>
        <v>0</v>
      </c>
      <c r="BI128" s="216">
        <f>IF(N128="nulová",J128,0)</f>
        <v>0</v>
      </c>
      <c r="BJ128" s="17" t="s">
        <v>77</v>
      </c>
      <c r="BK128" s="216">
        <f>ROUND(I128*H128,2)</f>
        <v>0</v>
      </c>
      <c r="BL128" s="17" t="s">
        <v>119</v>
      </c>
      <c r="BM128" s="215" t="s">
        <v>342</v>
      </c>
    </row>
    <row r="129" s="13" customFormat="1">
      <c r="A129" s="13"/>
      <c r="B129" s="239"/>
      <c r="C129" s="240"/>
      <c r="D129" s="237" t="s">
        <v>343</v>
      </c>
      <c r="E129" s="241" t="s">
        <v>19</v>
      </c>
      <c r="F129" s="242" t="s">
        <v>344</v>
      </c>
      <c r="G129" s="240"/>
      <c r="H129" s="243">
        <v>23</v>
      </c>
      <c r="I129" s="244"/>
      <c r="J129" s="240"/>
      <c r="K129" s="240"/>
      <c r="L129" s="245"/>
      <c r="M129" s="246"/>
      <c r="N129" s="247"/>
      <c r="O129" s="247"/>
      <c r="P129" s="247"/>
      <c r="Q129" s="247"/>
      <c r="R129" s="247"/>
      <c r="S129" s="247"/>
      <c r="T129" s="248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9" t="s">
        <v>343</v>
      </c>
      <c r="AU129" s="249" t="s">
        <v>79</v>
      </c>
      <c r="AV129" s="13" t="s">
        <v>79</v>
      </c>
      <c r="AW129" s="13" t="s">
        <v>31</v>
      </c>
      <c r="AX129" s="13" t="s">
        <v>77</v>
      </c>
      <c r="AY129" s="249" t="s">
        <v>110</v>
      </c>
    </row>
    <row r="130" s="2" customFormat="1" ht="24.15" customHeight="1">
      <c r="A130" s="38"/>
      <c r="B130" s="39"/>
      <c r="C130" s="204" t="s">
        <v>345</v>
      </c>
      <c r="D130" s="204" t="s">
        <v>114</v>
      </c>
      <c r="E130" s="205" t="s">
        <v>346</v>
      </c>
      <c r="F130" s="206" t="s">
        <v>347</v>
      </c>
      <c r="G130" s="207" t="s">
        <v>256</v>
      </c>
      <c r="H130" s="208">
        <v>20</v>
      </c>
      <c r="I130" s="209"/>
      <c r="J130" s="210">
        <f>ROUND(I130*H130,2)</f>
        <v>0</v>
      </c>
      <c r="K130" s="206" t="s">
        <v>118</v>
      </c>
      <c r="L130" s="44"/>
      <c r="M130" s="211" t="s">
        <v>19</v>
      </c>
      <c r="N130" s="212" t="s">
        <v>40</v>
      </c>
      <c r="O130" s="84"/>
      <c r="P130" s="213">
        <f>O130*H130</f>
        <v>0</v>
      </c>
      <c r="Q130" s="213">
        <v>0</v>
      </c>
      <c r="R130" s="213">
        <f>Q130*H130</f>
        <v>0</v>
      </c>
      <c r="S130" s="213">
        <v>0</v>
      </c>
      <c r="T130" s="214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15" t="s">
        <v>119</v>
      </c>
      <c r="AT130" s="215" t="s">
        <v>114</v>
      </c>
      <c r="AU130" s="215" t="s">
        <v>79</v>
      </c>
      <c r="AY130" s="17" t="s">
        <v>110</v>
      </c>
      <c r="BE130" s="216">
        <f>IF(N130="základní",J130,0)</f>
        <v>0</v>
      </c>
      <c r="BF130" s="216">
        <f>IF(N130="snížená",J130,0)</f>
        <v>0</v>
      </c>
      <c r="BG130" s="216">
        <f>IF(N130="zákl. přenesená",J130,0)</f>
        <v>0</v>
      </c>
      <c r="BH130" s="216">
        <f>IF(N130="sníž. přenesená",J130,0)</f>
        <v>0</v>
      </c>
      <c r="BI130" s="216">
        <f>IF(N130="nulová",J130,0)</f>
        <v>0</v>
      </c>
      <c r="BJ130" s="17" t="s">
        <v>77</v>
      </c>
      <c r="BK130" s="216">
        <f>ROUND(I130*H130,2)</f>
        <v>0</v>
      </c>
      <c r="BL130" s="17" t="s">
        <v>119</v>
      </c>
      <c r="BM130" s="215" t="s">
        <v>348</v>
      </c>
    </row>
    <row r="131" s="2" customFormat="1">
      <c r="A131" s="38"/>
      <c r="B131" s="39"/>
      <c r="C131" s="40"/>
      <c r="D131" s="217" t="s">
        <v>121</v>
      </c>
      <c r="E131" s="40"/>
      <c r="F131" s="218" t="s">
        <v>349</v>
      </c>
      <c r="G131" s="40"/>
      <c r="H131" s="40"/>
      <c r="I131" s="219"/>
      <c r="J131" s="40"/>
      <c r="K131" s="40"/>
      <c r="L131" s="44"/>
      <c r="M131" s="220"/>
      <c r="N131" s="221"/>
      <c r="O131" s="84"/>
      <c r="P131" s="84"/>
      <c r="Q131" s="84"/>
      <c r="R131" s="84"/>
      <c r="S131" s="84"/>
      <c r="T131" s="85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121</v>
      </c>
      <c r="AU131" s="17" t="s">
        <v>79</v>
      </c>
    </row>
    <row r="132" s="2" customFormat="1" ht="16.5" customHeight="1">
      <c r="A132" s="38"/>
      <c r="B132" s="39"/>
      <c r="C132" s="222" t="s">
        <v>350</v>
      </c>
      <c r="D132" s="222" t="s">
        <v>124</v>
      </c>
      <c r="E132" s="223" t="s">
        <v>351</v>
      </c>
      <c r="F132" s="224" t="s">
        <v>352</v>
      </c>
      <c r="G132" s="225" t="s">
        <v>256</v>
      </c>
      <c r="H132" s="226">
        <v>23</v>
      </c>
      <c r="I132" s="227"/>
      <c r="J132" s="228">
        <f>ROUND(I132*H132,2)</f>
        <v>0</v>
      </c>
      <c r="K132" s="224" t="s">
        <v>146</v>
      </c>
      <c r="L132" s="229"/>
      <c r="M132" s="230" t="s">
        <v>19</v>
      </c>
      <c r="N132" s="231" t="s">
        <v>40</v>
      </c>
      <c r="O132" s="84"/>
      <c r="P132" s="213">
        <f>O132*H132</f>
        <v>0</v>
      </c>
      <c r="Q132" s="213">
        <v>0.0033</v>
      </c>
      <c r="R132" s="213">
        <f>Q132*H132</f>
        <v>0.075899999999999995</v>
      </c>
      <c r="S132" s="213">
        <v>0</v>
      </c>
      <c r="T132" s="214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15" t="s">
        <v>127</v>
      </c>
      <c r="AT132" s="215" t="s">
        <v>124</v>
      </c>
      <c r="AU132" s="215" t="s">
        <v>79</v>
      </c>
      <c r="AY132" s="17" t="s">
        <v>110</v>
      </c>
      <c r="BE132" s="216">
        <f>IF(N132="základní",J132,0)</f>
        <v>0</v>
      </c>
      <c r="BF132" s="216">
        <f>IF(N132="snížená",J132,0)</f>
        <v>0</v>
      </c>
      <c r="BG132" s="216">
        <f>IF(N132="zákl. přenesená",J132,0)</f>
        <v>0</v>
      </c>
      <c r="BH132" s="216">
        <f>IF(N132="sníž. přenesená",J132,0)</f>
        <v>0</v>
      </c>
      <c r="BI132" s="216">
        <f>IF(N132="nulová",J132,0)</f>
        <v>0</v>
      </c>
      <c r="BJ132" s="17" t="s">
        <v>77</v>
      </c>
      <c r="BK132" s="216">
        <f>ROUND(I132*H132,2)</f>
        <v>0</v>
      </c>
      <c r="BL132" s="17" t="s">
        <v>119</v>
      </c>
      <c r="BM132" s="215" t="s">
        <v>353</v>
      </c>
    </row>
    <row r="133" s="13" customFormat="1">
      <c r="A133" s="13"/>
      <c r="B133" s="239"/>
      <c r="C133" s="240"/>
      <c r="D133" s="237" t="s">
        <v>343</v>
      </c>
      <c r="E133" s="241" t="s">
        <v>19</v>
      </c>
      <c r="F133" s="242" t="s">
        <v>344</v>
      </c>
      <c r="G133" s="240"/>
      <c r="H133" s="243">
        <v>23</v>
      </c>
      <c r="I133" s="244"/>
      <c r="J133" s="240"/>
      <c r="K133" s="240"/>
      <c r="L133" s="245"/>
      <c r="M133" s="246"/>
      <c r="N133" s="247"/>
      <c r="O133" s="247"/>
      <c r="P133" s="247"/>
      <c r="Q133" s="247"/>
      <c r="R133" s="247"/>
      <c r="S133" s="247"/>
      <c r="T133" s="24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9" t="s">
        <v>343</v>
      </c>
      <c r="AU133" s="249" t="s">
        <v>79</v>
      </c>
      <c r="AV133" s="13" t="s">
        <v>79</v>
      </c>
      <c r="AW133" s="13" t="s">
        <v>31</v>
      </c>
      <c r="AX133" s="13" t="s">
        <v>77</v>
      </c>
      <c r="AY133" s="249" t="s">
        <v>110</v>
      </c>
    </row>
    <row r="134" s="2" customFormat="1" ht="24.15" customHeight="1">
      <c r="A134" s="38"/>
      <c r="B134" s="39"/>
      <c r="C134" s="204" t="s">
        <v>354</v>
      </c>
      <c r="D134" s="204" t="s">
        <v>114</v>
      </c>
      <c r="E134" s="205" t="s">
        <v>346</v>
      </c>
      <c r="F134" s="206" t="s">
        <v>347</v>
      </c>
      <c r="G134" s="207" t="s">
        <v>256</v>
      </c>
      <c r="H134" s="208">
        <v>20</v>
      </c>
      <c r="I134" s="209"/>
      <c r="J134" s="210">
        <f>ROUND(I134*H134,2)</f>
        <v>0</v>
      </c>
      <c r="K134" s="206" t="s">
        <v>118</v>
      </c>
      <c r="L134" s="44"/>
      <c r="M134" s="211" t="s">
        <v>19</v>
      </c>
      <c r="N134" s="212" t="s">
        <v>40</v>
      </c>
      <c r="O134" s="84"/>
      <c r="P134" s="213">
        <f>O134*H134</f>
        <v>0</v>
      </c>
      <c r="Q134" s="213">
        <v>0</v>
      </c>
      <c r="R134" s="213">
        <f>Q134*H134</f>
        <v>0</v>
      </c>
      <c r="S134" s="213">
        <v>0</v>
      </c>
      <c r="T134" s="214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15" t="s">
        <v>119</v>
      </c>
      <c r="AT134" s="215" t="s">
        <v>114</v>
      </c>
      <c r="AU134" s="215" t="s">
        <v>79</v>
      </c>
      <c r="AY134" s="17" t="s">
        <v>110</v>
      </c>
      <c r="BE134" s="216">
        <f>IF(N134="základní",J134,0)</f>
        <v>0</v>
      </c>
      <c r="BF134" s="216">
        <f>IF(N134="snížená",J134,0)</f>
        <v>0</v>
      </c>
      <c r="BG134" s="216">
        <f>IF(N134="zákl. přenesená",J134,0)</f>
        <v>0</v>
      </c>
      <c r="BH134" s="216">
        <f>IF(N134="sníž. přenesená",J134,0)</f>
        <v>0</v>
      </c>
      <c r="BI134" s="216">
        <f>IF(N134="nulová",J134,0)</f>
        <v>0</v>
      </c>
      <c r="BJ134" s="17" t="s">
        <v>77</v>
      </c>
      <c r="BK134" s="216">
        <f>ROUND(I134*H134,2)</f>
        <v>0</v>
      </c>
      <c r="BL134" s="17" t="s">
        <v>119</v>
      </c>
      <c r="BM134" s="215" t="s">
        <v>355</v>
      </c>
    </row>
    <row r="135" s="2" customFormat="1">
      <c r="A135" s="38"/>
      <c r="B135" s="39"/>
      <c r="C135" s="40"/>
      <c r="D135" s="217" t="s">
        <v>121</v>
      </c>
      <c r="E135" s="40"/>
      <c r="F135" s="218" t="s">
        <v>349</v>
      </c>
      <c r="G135" s="40"/>
      <c r="H135" s="40"/>
      <c r="I135" s="219"/>
      <c r="J135" s="40"/>
      <c r="K135" s="40"/>
      <c r="L135" s="44"/>
      <c r="M135" s="220"/>
      <c r="N135" s="221"/>
      <c r="O135" s="84"/>
      <c r="P135" s="84"/>
      <c r="Q135" s="84"/>
      <c r="R135" s="84"/>
      <c r="S135" s="84"/>
      <c r="T135" s="85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121</v>
      </c>
      <c r="AU135" s="17" t="s">
        <v>79</v>
      </c>
    </row>
    <row r="136" s="2" customFormat="1" ht="16.5" customHeight="1">
      <c r="A136" s="38"/>
      <c r="B136" s="39"/>
      <c r="C136" s="222" t="s">
        <v>356</v>
      </c>
      <c r="D136" s="222" t="s">
        <v>124</v>
      </c>
      <c r="E136" s="223" t="s">
        <v>357</v>
      </c>
      <c r="F136" s="224" t="s">
        <v>358</v>
      </c>
      <c r="G136" s="225" t="s">
        <v>256</v>
      </c>
      <c r="H136" s="226">
        <v>23</v>
      </c>
      <c r="I136" s="227"/>
      <c r="J136" s="228">
        <f>ROUND(I136*H136,2)</f>
        <v>0</v>
      </c>
      <c r="K136" s="224" t="s">
        <v>146</v>
      </c>
      <c r="L136" s="229"/>
      <c r="M136" s="230" t="s">
        <v>19</v>
      </c>
      <c r="N136" s="231" t="s">
        <v>40</v>
      </c>
      <c r="O136" s="84"/>
      <c r="P136" s="213">
        <f>O136*H136</f>
        <v>0</v>
      </c>
      <c r="Q136" s="213">
        <v>0.0044999999999999997</v>
      </c>
      <c r="R136" s="213">
        <f>Q136*H136</f>
        <v>0.1035</v>
      </c>
      <c r="S136" s="213">
        <v>0</v>
      </c>
      <c r="T136" s="214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15" t="s">
        <v>127</v>
      </c>
      <c r="AT136" s="215" t="s">
        <v>124</v>
      </c>
      <c r="AU136" s="215" t="s">
        <v>79</v>
      </c>
      <c r="AY136" s="17" t="s">
        <v>110</v>
      </c>
      <c r="BE136" s="216">
        <f>IF(N136="základní",J136,0)</f>
        <v>0</v>
      </c>
      <c r="BF136" s="216">
        <f>IF(N136="snížená",J136,0)</f>
        <v>0</v>
      </c>
      <c r="BG136" s="216">
        <f>IF(N136="zákl. přenesená",J136,0)</f>
        <v>0</v>
      </c>
      <c r="BH136" s="216">
        <f>IF(N136="sníž. přenesená",J136,0)</f>
        <v>0</v>
      </c>
      <c r="BI136" s="216">
        <f>IF(N136="nulová",J136,0)</f>
        <v>0</v>
      </c>
      <c r="BJ136" s="17" t="s">
        <v>77</v>
      </c>
      <c r="BK136" s="216">
        <f>ROUND(I136*H136,2)</f>
        <v>0</v>
      </c>
      <c r="BL136" s="17" t="s">
        <v>119</v>
      </c>
      <c r="BM136" s="215" t="s">
        <v>359</v>
      </c>
    </row>
    <row r="137" s="13" customFormat="1">
      <c r="A137" s="13"/>
      <c r="B137" s="239"/>
      <c r="C137" s="240"/>
      <c r="D137" s="237" t="s">
        <v>343</v>
      </c>
      <c r="E137" s="241" t="s">
        <v>19</v>
      </c>
      <c r="F137" s="242" t="s">
        <v>344</v>
      </c>
      <c r="G137" s="240"/>
      <c r="H137" s="243">
        <v>23</v>
      </c>
      <c r="I137" s="244"/>
      <c r="J137" s="240"/>
      <c r="K137" s="240"/>
      <c r="L137" s="245"/>
      <c r="M137" s="246"/>
      <c r="N137" s="247"/>
      <c r="O137" s="247"/>
      <c r="P137" s="247"/>
      <c r="Q137" s="247"/>
      <c r="R137" s="247"/>
      <c r="S137" s="247"/>
      <c r="T137" s="24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9" t="s">
        <v>343</v>
      </c>
      <c r="AU137" s="249" t="s">
        <v>79</v>
      </c>
      <c r="AV137" s="13" t="s">
        <v>79</v>
      </c>
      <c r="AW137" s="13" t="s">
        <v>31</v>
      </c>
      <c r="AX137" s="13" t="s">
        <v>77</v>
      </c>
      <c r="AY137" s="249" t="s">
        <v>110</v>
      </c>
    </row>
    <row r="138" s="2" customFormat="1" ht="16.5" customHeight="1">
      <c r="A138" s="38"/>
      <c r="B138" s="39"/>
      <c r="C138" s="204" t="s">
        <v>360</v>
      </c>
      <c r="D138" s="204" t="s">
        <v>114</v>
      </c>
      <c r="E138" s="205" t="s">
        <v>361</v>
      </c>
      <c r="F138" s="206" t="s">
        <v>186</v>
      </c>
      <c r="G138" s="207" t="s">
        <v>117</v>
      </c>
      <c r="H138" s="208">
        <v>1</v>
      </c>
      <c r="I138" s="209"/>
      <c r="J138" s="210">
        <f>ROUND(I138*H138,2)</f>
        <v>0</v>
      </c>
      <c r="K138" s="206" t="s">
        <v>118</v>
      </c>
      <c r="L138" s="44"/>
      <c r="M138" s="211" t="s">
        <v>19</v>
      </c>
      <c r="N138" s="212" t="s">
        <v>40</v>
      </c>
      <c r="O138" s="84"/>
      <c r="P138" s="213">
        <f>O138*H138</f>
        <v>0</v>
      </c>
      <c r="Q138" s="213">
        <v>0</v>
      </c>
      <c r="R138" s="213">
        <f>Q138*H138</f>
        <v>0</v>
      </c>
      <c r="S138" s="213">
        <v>0</v>
      </c>
      <c r="T138" s="214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15" t="s">
        <v>119</v>
      </c>
      <c r="AT138" s="215" t="s">
        <v>114</v>
      </c>
      <c r="AU138" s="215" t="s">
        <v>79</v>
      </c>
      <c r="AY138" s="17" t="s">
        <v>110</v>
      </c>
      <c r="BE138" s="216">
        <f>IF(N138="základní",J138,0)</f>
        <v>0</v>
      </c>
      <c r="BF138" s="216">
        <f>IF(N138="snížená",J138,0)</f>
        <v>0</v>
      </c>
      <c r="BG138" s="216">
        <f>IF(N138="zákl. přenesená",J138,0)</f>
        <v>0</v>
      </c>
      <c r="BH138" s="216">
        <f>IF(N138="sníž. přenesená",J138,0)</f>
        <v>0</v>
      </c>
      <c r="BI138" s="216">
        <f>IF(N138="nulová",J138,0)</f>
        <v>0</v>
      </c>
      <c r="BJ138" s="17" t="s">
        <v>77</v>
      </c>
      <c r="BK138" s="216">
        <f>ROUND(I138*H138,2)</f>
        <v>0</v>
      </c>
      <c r="BL138" s="17" t="s">
        <v>119</v>
      </c>
      <c r="BM138" s="215" t="s">
        <v>362</v>
      </c>
    </row>
    <row r="139" s="2" customFormat="1">
      <c r="A139" s="38"/>
      <c r="B139" s="39"/>
      <c r="C139" s="40"/>
      <c r="D139" s="217" t="s">
        <v>121</v>
      </c>
      <c r="E139" s="40"/>
      <c r="F139" s="218" t="s">
        <v>363</v>
      </c>
      <c r="G139" s="40"/>
      <c r="H139" s="40"/>
      <c r="I139" s="219"/>
      <c r="J139" s="40"/>
      <c r="K139" s="40"/>
      <c r="L139" s="44"/>
      <c r="M139" s="220"/>
      <c r="N139" s="221"/>
      <c r="O139" s="84"/>
      <c r="P139" s="84"/>
      <c r="Q139" s="84"/>
      <c r="R139" s="84"/>
      <c r="S139" s="84"/>
      <c r="T139" s="85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121</v>
      </c>
      <c r="AU139" s="17" t="s">
        <v>79</v>
      </c>
    </row>
    <row r="140" s="2" customFormat="1" ht="16.5" customHeight="1">
      <c r="A140" s="38"/>
      <c r="B140" s="39"/>
      <c r="C140" s="222" t="s">
        <v>364</v>
      </c>
      <c r="D140" s="222" t="s">
        <v>124</v>
      </c>
      <c r="E140" s="223" t="s">
        <v>365</v>
      </c>
      <c r="F140" s="224" t="s">
        <v>366</v>
      </c>
      <c r="G140" s="225" t="s">
        <v>117</v>
      </c>
      <c r="H140" s="226">
        <v>1</v>
      </c>
      <c r="I140" s="227"/>
      <c r="J140" s="228">
        <f>ROUND(I140*H140,2)</f>
        <v>0</v>
      </c>
      <c r="K140" s="224" t="s">
        <v>118</v>
      </c>
      <c r="L140" s="229"/>
      <c r="M140" s="230" t="s">
        <v>19</v>
      </c>
      <c r="N140" s="231" t="s">
        <v>40</v>
      </c>
      <c r="O140" s="84"/>
      <c r="P140" s="213">
        <f>O140*H140</f>
        <v>0</v>
      </c>
      <c r="Q140" s="213">
        <v>0.0010499999999999999</v>
      </c>
      <c r="R140" s="213">
        <f>Q140*H140</f>
        <v>0.0010499999999999999</v>
      </c>
      <c r="S140" s="213">
        <v>0</v>
      </c>
      <c r="T140" s="214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15" t="s">
        <v>127</v>
      </c>
      <c r="AT140" s="215" t="s">
        <v>124</v>
      </c>
      <c r="AU140" s="215" t="s">
        <v>79</v>
      </c>
      <c r="AY140" s="17" t="s">
        <v>110</v>
      </c>
      <c r="BE140" s="216">
        <f>IF(N140="základní",J140,0)</f>
        <v>0</v>
      </c>
      <c r="BF140" s="216">
        <f>IF(N140="snížená",J140,0)</f>
        <v>0</v>
      </c>
      <c r="BG140" s="216">
        <f>IF(N140="zákl. přenesená",J140,0)</f>
        <v>0</v>
      </c>
      <c r="BH140" s="216">
        <f>IF(N140="sníž. přenesená",J140,0)</f>
        <v>0</v>
      </c>
      <c r="BI140" s="216">
        <f>IF(N140="nulová",J140,0)</f>
        <v>0</v>
      </c>
      <c r="BJ140" s="17" t="s">
        <v>77</v>
      </c>
      <c r="BK140" s="216">
        <f>ROUND(I140*H140,2)</f>
        <v>0</v>
      </c>
      <c r="BL140" s="17" t="s">
        <v>119</v>
      </c>
      <c r="BM140" s="215" t="s">
        <v>367</v>
      </c>
    </row>
    <row r="141" s="2" customFormat="1" ht="16.5" customHeight="1">
      <c r="A141" s="38"/>
      <c r="B141" s="39"/>
      <c r="C141" s="204" t="s">
        <v>368</v>
      </c>
      <c r="D141" s="204" t="s">
        <v>114</v>
      </c>
      <c r="E141" s="205" t="s">
        <v>130</v>
      </c>
      <c r="F141" s="206" t="s">
        <v>131</v>
      </c>
      <c r="G141" s="207" t="s">
        <v>117</v>
      </c>
      <c r="H141" s="208">
        <v>2</v>
      </c>
      <c r="I141" s="209"/>
      <c r="J141" s="210">
        <f>ROUND(I141*H141,2)</f>
        <v>0</v>
      </c>
      <c r="K141" s="206" t="s">
        <v>118</v>
      </c>
      <c r="L141" s="44"/>
      <c r="M141" s="211" t="s">
        <v>19</v>
      </c>
      <c r="N141" s="212" t="s">
        <v>40</v>
      </c>
      <c r="O141" s="84"/>
      <c r="P141" s="213">
        <f>O141*H141</f>
        <v>0</v>
      </c>
      <c r="Q141" s="213">
        <v>0</v>
      </c>
      <c r="R141" s="213">
        <f>Q141*H141</f>
        <v>0</v>
      </c>
      <c r="S141" s="213">
        <v>0</v>
      </c>
      <c r="T141" s="214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15" t="s">
        <v>119</v>
      </c>
      <c r="AT141" s="215" t="s">
        <v>114</v>
      </c>
      <c r="AU141" s="215" t="s">
        <v>79</v>
      </c>
      <c r="AY141" s="17" t="s">
        <v>110</v>
      </c>
      <c r="BE141" s="216">
        <f>IF(N141="základní",J141,0)</f>
        <v>0</v>
      </c>
      <c r="BF141" s="216">
        <f>IF(N141="snížená",J141,0)</f>
        <v>0</v>
      </c>
      <c r="BG141" s="216">
        <f>IF(N141="zákl. přenesená",J141,0)</f>
        <v>0</v>
      </c>
      <c r="BH141" s="216">
        <f>IF(N141="sníž. přenesená",J141,0)</f>
        <v>0</v>
      </c>
      <c r="BI141" s="216">
        <f>IF(N141="nulová",J141,0)</f>
        <v>0</v>
      </c>
      <c r="BJ141" s="17" t="s">
        <v>77</v>
      </c>
      <c r="BK141" s="216">
        <f>ROUND(I141*H141,2)</f>
        <v>0</v>
      </c>
      <c r="BL141" s="17" t="s">
        <v>119</v>
      </c>
      <c r="BM141" s="215" t="s">
        <v>369</v>
      </c>
    </row>
    <row r="142" s="2" customFormat="1">
      <c r="A142" s="38"/>
      <c r="B142" s="39"/>
      <c r="C142" s="40"/>
      <c r="D142" s="217" t="s">
        <v>121</v>
      </c>
      <c r="E142" s="40"/>
      <c r="F142" s="218" t="s">
        <v>133</v>
      </c>
      <c r="G142" s="40"/>
      <c r="H142" s="40"/>
      <c r="I142" s="219"/>
      <c r="J142" s="40"/>
      <c r="K142" s="40"/>
      <c r="L142" s="44"/>
      <c r="M142" s="220"/>
      <c r="N142" s="221"/>
      <c r="O142" s="84"/>
      <c r="P142" s="84"/>
      <c r="Q142" s="84"/>
      <c r="R142" s="84"/>
      <c r="S142" s="84"/>
      <c r="T142" s="85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121</v>
      </c>
      <c r="AU142" s="17" t="s">
        <v>79</v>
      </c>
    </row>
    <row r="143" s="2" customFormat="1" ht="16.5" customHeight="1">
      <c r="A143" s="38"/>
      <c r="B143" s="39"/>
      <c r="C143" s="222" t="s">
        <v>370</v>
      </c>
      <c r="D143" s="222" t="s">
        <v>124</v>
      </c>
      <c r="E143" s="223" t="s">
        <v>135</v>
      </c>
      <c r="F143" s="224" t="s">
        <v>136</v>
      </c>
      <c r="G143" s="225" t="s">
        <v>117</v>
      </c>
      <c r="H143" s="226">
        <v>1</v>
      </c>
      <c r="I143" s="227"/>
      <c r="J143" s="228">
        <f>ROUND(I143*H143,2)</f>
        <v>0</v>
      </c>
      <c r="K143" s="224" t="s">
        <v>118</v>
      </c>
      <c r="L143" s="229"/>
      <c r="M143" s="230" t="s">
        <v>19</v>
      </c>
      <c r="N143" s="231" t="s">
        <v>40</v>
      </c>
      <c r="O143" s="84"/>
      <c r="P143" s="213">
        <f>O143*H143</f>
        <v>0</v>
      </c>
      <c r="Q143" s="213">
        <v>0.0010499999999999999</v>
      </c>
      <c r="R143" s="213">
        <f>Q143*H143</f>
        <v>0.0010499999999999999</v>
      </c>
      <c r="S143" s="213">
        <v>0</v>
      </c>
      <c r="T143" s="214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15" t="s">
        <v>127</v>
      </c>
      <c r="AT143" s="215" t="s">
        <v>124</v>
      </c>
      <c r="AU143" s="215" t="s">
        <v>79</v>
      </c>
      <c r="AY143" s="17" t="s">
        <v>110</v>
      </c>
      <c r="BE143" s="216">
        <f>IF(N143="základní",J143,0)</f>
        <v>0</v>
      </c>
      <c r="BF143" s="216">
        <f>IF(N143="snížená",J143,0)</f>
        <v>0</v>
      </c>
      <c r="BG143" s="216">
        <f>IF(N143="zákl. přenesená",J143,0)</f>
        <v>0</v>
      </c>
      <c r="BH143" s="216">
        <f>IF(N143="sníž. přenesená",J143,0)</f>
        <v>0</v>
      </c>
      <c r="BI143" s="216">
        <f>IF(N143="nulová",J143,0)</f>
        <v>0</v>
      </c>
      <c r="BJ143" s="17" t="s">
        <v>77</v>
      </c>
      <c r="BK143" s="216">
        <f>ROUND(I143*H143,2)</f>
        <v>0</v>
      </c>
      <c r="BL143" s="17" t="s">
        <v>119</v>
      </c>
      <c r="BM143" s="215" t="s">
        <v>371</v>
      </c>
    </row>
    <row r="144" s="2" customFormat="1" ht="16.5" customHeight="1">
      <c r="A144" s="38"/>
      <c r="B144" s="39"/>
      <c r="C144" s="222" t="s">
        <v>372</v>
      </c>
      <c r="D144" s="222" t="s">
        <v>124</v>
      </c>
      <c r="E144" s="223" t="s">
        <v>373</v>
      </c>
      <c r="F144" s="224" t="s">
        <v>374</v>
      </c>
      <c r="G144" s="225" t="s">
        <v>117</v>
      </c>
      <c r="H144" s="226">
        <v>1</v>
      </c>
      <c r="I144" s="227"/>
      <c r="J144" s="228">
        <f>ROUND(I144*H144,2)</f>
        <v>0</v>
      </c>
      <c r="K144" s="224" t="s">
        <v>118</v>
      </c>
      <c r="L144" s="229"/>
      <c r="M144" s="230" t="s">
        <v>19</v>
      </c>
      <c r="N144" s="231" t="s">
        <v>40</v>
      </c>
      <c r="O144" s="84"/>
      <c r="P144" s="213">
        <f>O144*H144</f>
        <v>0</v>
      </c>
      <c r="Q144" s="213">
        <v>0.0010499999999999999</v>
      </c>
      <c r="R144" s="213">
        <f>Q144*H144</f>
        <v>0.0010499999999999999</v>
      </c>
      <c r="S144" s="213">
        <v>0</v>
      </c>
      <c r="T144" s="214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15" t="s">
        <v>127</v>
      </c>
      <c r="AT144" s="215" t="s">
        <v>124</v>
      </c>
      <c r="AU144" s="215" t="s">
        <v>79</v>
      </c>
      <c r="AY144" s="17" t="s">
        <v>110</v>
      </c>
      <c r="BE144" s="216">
        <f>IF(N144="základní",J144,0)</f>
        <v>0</v>
      </c>
      <c r="BF144" s="216">
        <f>IF(N144="snížená",J144,0)</f>
        <v>0</v>
      </c>
      <c r="BG144" s="216">
        <f>IF(N144="zákl. přenesená",J144,0)</f>
        <v>0</v>
      </c>
      <c r="BH144" s="216">
        <f>IF(N144="sníž. přenesená",J144,0)</f>
        <v>0</v>
      </c>
      <c r="BI144" s="216">
        <f>IF(N144="nulová",J144,0)</f>
        <v>0</v>
      </c>
      <c r="BJ144" s="17" t="s">
        <v>77</v>
      </c>
      <c r="BK144" s="216">
        <f>ROUND(I144*H144,2)</f>
        <v>0</v>
      </c>
      <c r="BL144" s="17" t="s">
        <v>119</v>
      </c>
      <c r="BM144" s="215" t="s">
        <v>375</v>
      </c>
    </row>
    <row r="145" s="2" customFormat="1" ht="21.75" customHeight="1">
      <c r="A145" s="38"/>
      <c r="B145" s="39"/>
      <c r="C145" s="204" t="s">
        <v>376</v>
      </c>
      <c r="D145" s="204" t="s">
        <v>114</v>
      </c>
      <c r="E145" s="205" t="s">
        <v>377</v>
      </c>
      <c r="F145" s="206" t="s">
        <v>378</v>
      </c>
      <c r="G145" s="207" t="s">
        <v>117</v>
      </c>
      <c r="H145" s="208">
        <v>50</v>
      </c>
      <c r="I145" s="209"/>
      <c r="J145" s="210">
        <f>ROUND(I145*H145,2)</f>
        <v>0</v>
      </c>
      <c r="K145" s="206" t="s">
        <v>146</v>
      </c>
      <c r="L145" s="44"/>
      <c r="M145" s="211" t="s">
        <v>19</v>
      </c>
      <c r="N145" s="212" t="s">
        <v>40</v>
      </c>
      <c r="O145" s="84"/>
      <c r="P145" s="213">
        <f>O145*H145</f>
        <v>0</v>
      </c>
      <c r="Q145" s="213">
        <v>0</v>
      </c>
      <c r="R145" s="213">
        <f>Q145*H145</f>
        <v>0</v>
      </c>
      <c r="S145" s="213">
        <v>0</v>
      </c>
      <c r="T145" s="214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15" t="s">
        <v>119</v>
      </c>
      <c r="AT145" s="215" t="s">
        <v>114</v>
      </c>
      <c r="AU145" s="215" t="s">
        <v>79</v>
      </c>
      <c r="AY145" s="17" t="s">
        <v>110</v>
      </c>
      <c r="BE145" s="216">
        <f>IF(N145="základní",J145,0)</f>
        <v>0</v>
      </c>
      <c r="BF145" s="216">
        <f>IF(N145="snížená",J145,0)</f>
        <v>0</v>
      </c>
      <c r="BG145" s="216">
        <f>IF(N145="zákl. přenesená",J145,0)</f>
        <v>0</v>
      </c>
      <c r="BH145" s="216">
        <f>IF(N145="sníž. přenesená",J145,0)</f>
        <v>0</v>
      </c>
      <c r="BI145" s="216">
        <f>IF(N145="nulová",J145,0)</f>
        <v>0</v>
      </c>
      <c r="BJ145" s="17" t="s">
        <v>77</v>
      </c>
      <c r="BK145" s="216">
        <f>ROUND(I145*H145,2)</f>
        <v>0</v>
      </c>
      <c r="BL145" s="17" t="s">
        <v>119</v>
      </c>
      <c r="BM145" s="215" t="s">
        <v>379</v>
      </c>
    </row>
    <row r="146" s="2" customFormat="1" ht="16.5" customHeight="1">
      <c r="A146" s="38"/>
      <c r="B146" s="39"/>
      <c r="C146" s="222" t="s">
        <v>380</v>
      </c>
      <c r="D146" s="222" t="s">
        <v>124</v>
      </c>
      <c r="E146" s="223" t="s">
        <v>381</v>
      </c>
      <c r="F146" s="224" t="s">
        <v>382</v>
      </c>
      <c r="G146" s="225" t="s">
        <v>117</v>
      </c>
      <c r="H146" s="226">
        <v>50</v>
      </c>
      <c r="I146" s="227"/>
      <c r="J146" s="228">
        <f>ROUND(I146*H146,2)</f>
        <v>0</v>
      </c>
      <c r="K146" s="224" t="s">
        <v>146</v>
      </c>
      <c r="L146" s="229"/>
      <c r="M146" s="230" t="s">
        <v>19</v>
      </c>
      <c r="N146" s="231" t="s">
        <v>40</v>
      </c>
      <c r="O146" s="84"/>
      <c r="P146" s="213">
        <f>O146*H146</f>
        <v>0</v>
      </c>
      <c r="Q146" s="213">
        <v>0.0010200000000000001</v>
      </c>
      <c r="R146" s="213">
        <f>Q146*H146</f>
        <v>0.051000000000000004</v>
      </c>
      <c r="S146" s="213">
        <v>0</v>
      </c>
      <c r="T146" s="214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15" t="s">
        <v>127</v>
      </c>
      <c r="AT146" s="215" t="s">
        <v>124</v>
      </c>
      <c r="AU146" s="215" t="s">
        <v>79</v>
      </c>
      <c r="AY146" s="17" t="s">
        <v>110</v>
      </c>
      <c r="BE146" s="216">
        <f>IF(N146="základní",J146,0)</f>
        <v>0</v>
      </c>
      <c r="BF146" s="216">
        <f>IF(N146="snížená",J146,0)</f>
        <v>0</v>
      </c>
      <c r="BG146" s="216">
        <f>IF(N146="zákl. přenesená",J146,0)</f>
        <v>0</v>
      </c>
      <c r="BH146" s="216">
        <f>IF(N146="sníž. přenesená",J146,0)</f>
        <v>0</v>
      </c>
      <c r="BI146" s="216">
        <f>IF(N146="nulová",J146,0)</f>
        <v>0</v>
      </c>
      <c r="BJ146" s="17" t="s">
        <v>77</v>
      </c>
      <c r="BK146" s="216">
        <f>ROUND(I146*H146,2)</f>
        <v>0</v>
      </c>
      <c r="BL146" s="17" t="s">
        <v>119</v>
      </c>
      <c r="BM146" s="215" t="s">
        <v>383</v>
      </c>
    </row>
    <row r="147" s="2" customFormat="1">
      <c r="A147" s="38"/>
      <c r="B147" s="39"/>
      <c r="C147" s="40"/>
      <c r="D147" s="237" t="s">
        <v>318</v>
      </c>
      <c r="E147" s="40"/>
      <c r="F147" s="238" t="s">
        <v>384</v>
      </c>
      <c r="G147" s="40"/>
      <c r="H147" s="40"/>
      <c r="I147" s="219"/>
      <c r="J147" s="40"/>
      <c r="K147" s="40"/>
      <c r="L147" s="44"/>
      <c r="M147" s="220"/>
      <c r="N147" s="221"/>
      <c r="O147" s="84"/>
      <c r="P147" s="84"/>
      <c r="Q147" s="84"/>
      <c r="R147" s="84"/>
      <c r="S147" s="84"/>
      <c r="T147" s="85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318</v>
      </c>
      <c r="AU147" s="17" t="s">
        <v>79</v>
      </c>
    </row>
    <row r="148" s="2" customFormat="1" ht="24.15" customHeight="1">
      <c r="A148" s="38"/>
      <c r="B148" s="39"/>
      <c r="C148" s="222" t="s">
        <v>385</v>
      </c>
      <c r="D148" s="222" t="s">
        <v>124</v>
      </c>
      <c r="E148" s="223" t="s">
        <v>386</v>
      </c>
      <c r="F148" s="224" t="s">
        <v>387</v>
      </c>
      <c r="G148" s="225" t="s">
        <v>117</v>
      </c>
      <c r="H148" s="226">
        <v>1</v>
      </c>
      <c r="I148" s="227"/>
      <c r="J148" s="228">
        <f>ROUND(I148*H148,2)</f>
        <v>0</v>
      </c>
      <c r="K148" s="224" t="s">
        <v>146</v>
      </c>
      <c r="L148" s="229"/>
      <c r="M148" s="230" t="s">
        <v>19</v>
      </c>
      <c r="N148" s="231" t="s">
        <v>40</v>
      </c>
      <c r="O148" s="84"/>
      <c r="P148" s="213">
        <f>O148*H148</f>
        <v>0</v>
      </c>
      <c r="Q148" s="213">
        <v>5.0000000000000002E-05</v>
      </c>
      <c r="R148" s="213">
        <f>Q148*H148</f>
        <v>5.0000000000000002E-05</v>
      </c>
      <c r="S148" s="213">
        <v>0</v>
      </c>
      <c r="T148" s="214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15" t="s">
        <v>127</v>
      </c>
      <c r="AT148" s="215" t="s">
        <v>124</v>
      </c>
      <c r="AU148" s="215" t="s">
        <v>79</v>
      </c>
      <c r="AY148" s="17" t="s">
        <v>110</v>
      </c>
      <c r="BE148" s="216">
        <f>IF(N148="základní",J148,0)</f>
        <v>0</v>
      </c>
      <c r="BF148" s="216">
        <f>IF(N148="snížená",J148,0)</f>
        <v>0</v>
      </c>
      <c r="BG148" s="216">
        <f>IF(N148="zákl. přenesená",J148,0)</f>
        <v>0</v>
      </c>
      <c r="BH148" s="216">
        <f>IF(N148="sníž. přenesená",J148,0)</f>
        <v>0</v>
      </c>
      <c r="BI148" s="216">
        <f>IF(N148="nulová",J148,0)</f>
        <v>0</v>
      </c>
      <c r="BJ148" s="17" t="s">
        <v>77</v>
      </c>
      <c r="BK148" s="216">
        <f>ROUND(I148*H148,2)</f>
        <v>0</v>
      </c>
      <c r="BL148" s="17" t="s">
        <v>119</v>
      </c>
      <c r="BM148" s="215" t="s">
        <v>388</v>
      </c>
    </row>
    <row r="149" s="2" customFormat="1" ht="16.5" customHeight="1">
      <c r="A149" s="38"/>
      <c r="B149" s="39"/>
      <c r="C149" s="204" t="s">
        <v>389</v>
      </c>
      <c r="D149" s="204" t="s">
        <v>114</v>
      </c>
      <c r="E149" s="205" t="s">
        <v>390</v>
      </c>
      <c r="F149" s="206" t="s">
        <v>391</v>
      </c>
      <c r="G149" s="207" t="s">
        <v>117</v>
      </c>
      <c r="H149" s="208">
        <v>1</v>
      </c>
      <c r="I149" s="209"/>
      <c r="J149" s="210">
        <f>ROUND(I149*H149,2)</f>
        <v>0</v>
      </c>
      <c r="K149" s="206" t="s">
        <v>118</v>
      </c>
      <c r="L149" s="44"/>
      <c r="M149" s="211" t="s">
        <v>19</v>
      </c>
      <c r="N149" s="212" t="s">
        <v>40</v>
      </c>
      <c r="O149" s="84"/>
      <c r="P149" s="213">
        <f>O149*H149</f>
        <v>0</v>
      </c>
      <c r="Q149" s="213">
        <v>0</v>
      </c>
      <c r="R149" s="213">
        <f>Q149*H149</f>
        <v>0</v>
      </c>
      <c r="S149" s="213">
        <v>0</v>
      </c>
      <c r="T149" s="214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15" t="s">
        <v>119</v>
      </c>
      <c r="AT149" s="215" t="s">
        <v>114</v>
      </c>
      <c r="AU149" s="215" t="s">
        <v>79</v>
      </c>
      <c r="AY149" s="17" t="s">
        <v>110</v>
      </c>
      <c r="BE149" s="216">
        <f>IF(N149="základní",J149,0)</f>
        <v>0</v>
      </c>
      <c r="BF149" s="216">
        <f>IF(N149="snížená",J149,0)</f>
        <v>0</v>
      </c>
      <c r="BG149" s="216">
        <f>IF(N149="zákl. přenesená",J149,0)</f>
        <v>0</v>
      </c>
      <c r="BH149" s="216">
        <f>IF(N149="sníž. přenesená",J149,0)</f>
        <v>0</v>
      </c>
      <c r="BI149" s="216">
        <f>IF(N149="nulová",J149,0)</f>
        <v>0</v>
      </c>
      <c r="BJ149" s="17" t="s">
        <v>77</v>
      </c>
      <c r="BK149" s="216">
        <f>ROUND(I149*H149,2)</f>
        <v>0</v>
      </c>
      <c r="BL149" s="17" t="s">
        <v>119</v>
      </c>
      <c r="BM149" s="215" t="s">
        <v>392</v>
      </c>
    </row>
    <row r="150" s="2" customFormat="1">
      <c r="A150" s="38"/>
      <c r="B150" s="39"/>
      <c r="C150" s="40"/>
      <c r="D150" s="217" t="s">
        <v>121</v>
      </c>
      <c r="E150" s="40"/>
      <c r="F150" s="218" t="s">
        <v>393</v>
      </c>
      <c r="G150" s="40"/>
      <c r="H150" s="40"/>
      <c r="I150" s="219"/>
      <c r="J150" s="40"/>
      <c r="K150" s="40"/>
      <c r="L150" s="44"/>
      <c r="M150" s="220"/>
      <c r="N150" s="221"/>
      <c r="O150" s="84"/>
      <c r="P150" s="84"/>
      <c r="Q150" s="84"/>
      <c r="R150" s="84"/>
      <c r="S150" s="84"/>
      <c r="T150" s="85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121</v>
      </c>
      <c r="AU150" s="17" t="s">
        <v>79</v>
      </c>
    </row>
    <row r="151" s="2" customFormat="1" ht="16.5" customHeight="1">
      <c r="A151" s="38"/>
      <c r="B151" s="39"/>
      <c r="C151" s="222" t="s">
        <v>394</v>
      </c>
      <c r="D151" s="222" t="s">
        <v>124</v>
      </c>
      <c r="E151" s="223" t="s">
        <v>395</v>
      </c>
      <c r="F151" s="224" t="s">
        <v>396</v>
      </c>
      <c r="G151" s="225" t="s">
        <v>117</v>
      </c>
      <c r="H151" s="226">
        <v>1</v>
      </c>
      <c r="I151" s="227"/>
      <c r="J151" s="228">
        <f>ROUND(I151*H151,2)</f>
        <v>0</v>
      </c>
      <c r="K151" s="224" t="s">
        <v>146</v>
      </c>
      <c r="L151" s="229"/>
      <c r="M151" s="230" t="s">
        <v>19</v>
      </c>
      <c r="N151" s="231" t="s">
        <v>40</v>
      </c>
      <c r="O151" s="84"/>
      <c r="P151" s="213">
        <f>O151*H151</f>
        <v>0</v>
      </c>
      <c r="Q151" s="213">
        <v>0.00036000000000000002</v>
      </c>
      <c r="R151" s="213">
        <f>Q151*H151</f>
        <v>0.00036000000000000002</v>
      </c>
      <c r="S151" s="213">
        <v>0</v>
      </c>
      <c r="T151" s="214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15" t="s">
        <v>127</v>
      </c>
      <c r="AT151" s="215" t="s">
        <v>124</v>
      </c>
      <c r="AU151" s="215" t="s">
        <v>79</v>
      </c>
      <c r="AY151" s="17" t="s">
        <v>110</v>
      </c>
      <c r="BE151" s="216">
        <f>IF(N151="základní",J151,0)</f>
        <v>0</v>
      </c>
      <c r="BF151" s="216">
        <f>IF(N151="snížená",J151,0)</f>
        <v>0</v>
      </c>
      <c r="BG151" s="216">
        <f>IF(N151="zákl. přenesená",J151,0)</f>
        <v>0</v>
      </c>
      <c r="BH151" s="216">
        <f>IF(N151="sníž. přenesená",J151,0)</f>
        <v>0</v>
      </c>
      <c r="BI151" s="216">
        <f>IF(N151="nulová",J151,0)</f>
        <v>0</v>
      </c>
      <c r="BJ151" s="17" t="s">
        <v>77</v>
      </c>
      <c r="BK151" s="216">
        <f>ROUND(I151*H151,2)</f>
        <v>0</v>
      </c>
      <c r="BL151" s="17" t="s">
        <v>119</v>
      </c>
      <c r="BM151" s="215" t="s">
        <v>397</v>
      </c>
    </row>
    <row r="152" s="2" customFormat="1" ht="16.5" customHeight="1">
      <c r="A152" s="38"/>
      <c r="B152" s="39"/>
      <c r="C152" s="204" t="s">
        <v>398</v>
      </c>
      <c r="D152" s="204" t="s">
        <v>114</v>
      </c>
      <c r="E152" s="205" t="s">
        <v>399</v>
      </c>
      <c r="F152" s="206" t="s">
        <v>400</v>
      </c>
      <c r="G152" s="207" t="s">
        <v>256</v>
      </c>
      <c r="H152" s="208">
        <v>40</v>
      </c>
      <c r="I152" s="209"/>
      <c r="J152" s="210">
        <f>ROUND(I152*H152,2)</f>
        <v>0</v>
      </c>
      <c r="K152" s="206" t="s">
        <v>118</v>
      </c>
      <c r="L152" s="44"/>
      <c r="M152" s="211" t="s">
        <v>19</v>
      </c>
      <c r="N152" s="212" t="s">
        <v>40</v>
      </c>
      <c r="O152" s="84"/>
      <c r="P152" s="213">
        <f>O152*H152</f>
        <v>0</v>
      </c>
      <c r="Q152" s="213">
        <v>0</v>
      </c>
      <c r="R152" s="213">
        <f>Q152*H152</f>
        <v>0</v>
      </c>
      <c r="S152" s="213">
        <v>0</v>
      </c>
      <c r="T152" s="214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15" t="s">
        <v>119</v>
      </c>
      <c r="AT152" s="215" t="s">
        <v>114</v>
      </c>
      <c r="AU152" s="215" t="s">
        <v>79</v>
      </c>
      <c r="AY152" s="17" t="s">
        <v>110</v>
      </c>
      <c r="BE152" s="216">
        <f>IF(N152="základní",J152,0)</f>
        <v>0</v>
      </c>
      <c r="BF152" s="216">
        <f>IF(N152="snížená",J152,0)</f>
        <v>0</v>
      </c>
      <c r="BG152" s="216">
        <f>IF(N152="zákl. přenesená",J152,0)</f>
        <v>0</v>
      </c>
      <c r="BH152" s="216">
        <f>IF(N152="sníž. přenesená",J152,0)</f>
        <v>0</v>
      </c>
      <c r="BI152" s="216">
        <f>IF(N152="nulová",J152,0)</f>
        <v>0</v>
      </c>
      <c r="BJ152" s="17" t="s">
        <v>77</v>
      </c>
      <c r="BK152" s="216">
        <f>ROUND(I152*H152,2)</f>
        <v>0</v>
      </c>
      <c r="BL152" s="17" t="s">
        <v>119</v>
      </c>
      <c r="BM152" s="215" t="s">
        <v>401</v>
      </c>
    </row>
    <row r="153" s="2" customFormat="1">
      <c r="A153" s="38"/>
      <c r="B153" s="39"/>
      <c r="C153" s="40"/>
      <c r="D153" s="217" t="s">
        <v>121</v>
      </c>
      <c r="E153" s="40"/>
      <c r="F153" s="218" t="s">
        <v>402</v>
      </c>
      <c r="G153" s="40"/>
      <c r="H153" s="40"/>
      <c r="I153" s="219"/>
      <c r="J153" s="40"/>
      <c r="K153" s="40"/>
      <c r="L153" s="44"/>
      <c r="M153" s="220"/>
      <c r="N153" s="221"/>
      <c r="O153" s="84"/>
      <c r="P153" s="84"/>
      <c r="Q153" s="84"/>
      <c r="R153" s="84"/>
      <c r="S153" s="84"/>
      <c r="T153" s="85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121</v>
      </c>
      <c r="AU153" s="17" t="s">
        <v>79</v>
      </c>
    </row>
    <row r="154" s="2" customFormat="1" ht="16.5" customHeight="1">
      <c r="A154" s="38"/>
      <c r="B154" s="39"/>
      <c r="C154" s="222" t="s">
        <v>403</v>
      </c>
      <c r="D154" s="222" t="s">
        <v>124</v>
      </c>
      <c r="E154" s="223" t="s">
        <v>404</v>
      </c>
      <c r="F154" s="224" t="s">
        <v>405</v>
      </c>
      <c r="G154" s="225" t="s">
        <v>406</v>
      </c>
      <c r="H154" s="226">
        <v>40</v>
      </c>
      <c r="I154" s="227"/>
      <c r="J154" s="228">
        <f>ROUND(I154*H154,2)</f>
        <v>0</v>
      </c>
      <c r="K154" s="224" t="s">
        <v>146</v>
      </c>
      <c r="L154" s="229"/>
      <c r="M154" s="230" t="s">
        <v>19</v>
      </c>
      <c r="N154" s="231" t="s">
        <v>40</v>
      </c>
      <c r="O154" s="84"/>
      <c r="P154" s="213">
        <f>O154*H154</f>
        <v>0</v>
      </c>
      <c r="Q154" s="213">
        <v>0.001</v>
      </c>
      <c r="R154" s="213">
        <f>Q154*H154</f>
        <v>0.040000000000000001</v>
      </c>
      <c r="S154" s="213">
        <v>0</v>
      </c>
      <c r="T154" s="214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15" t="s">
        <v>127</v>
      </c>
      <c r="AT154" s="215" t="s">
        <v>124</v>
      </c>
      <c r="AU154" s="215" t="s">
        <v>79</v>
      </c>
      <c r="AY154" s="17" t="s">
        <v>110</v>
      </c>
      <c r="BE154" s="216">
        <f>IF(N154="základní",J154,0)</f>
        <v>0</v>
      </c>
      <c r="BF154" s="216">
        <f>IF(N154="snížená",J154,0)</f>
        <v>0</v>
      </c>
      <c r="BG154" s="216">
        <f>IF(N154="zákl. přenesená",J154,0)</f>
        <v>0</v>
      </c>
      <c r="BH154" s="216">
        <f>IF(N154="sníž. přenesená",J154,0)</f>
        <v>0</v>
      </c>
      <c r="BI154" s="216">
        <f>IF(N154="nulová",J154,0)</f>
        <v>0</v>
      </c>
      <c r="BJ154" s="17" t="s">
        <v>77</v>
      </c>
      <c r="BK154" s="216">
        <f>ROUND(I154*H154,2)</f>
        <v>0</v>
      </c>
      <c r="BL154" s="17" t="s">
        <v>119</v>
      </c>
      <c r="BM154" s="215" t="s">
        <v>407</v>
      </c>
    </row>
    <row r="155" s="2" customFormat="1" ht="16.5" customHeight="1">
      <c r="A155" s="38"/>
      <c r="B155" s="39"/>
      <c r="C155" s="204" t="s">
        <v>408</v>
      </c>
      <c r="D155" s="204" t="s">
        <v>114</v>
      </c>
      <c r="E155" s="205" t="s">
        <v>409</v>
      </c>
      <c r="F155" s="206" t="s">
        <v>410</v>
      </c>
      <c r="G155" s="207" t="s">
        <v>117</v>
      </c>
      <c r="H155" s="208">
        <v>40</v>
      </c>
      <c r="I155" s="209"/>
      <c r="J155" s="210">
        <f>ROUND(I155*H155,2)</f>
        <v>0</v>
      </c>
      <c r="K155" s="206" t="s">
        <v>118</v>
      </c>
      <c r="L155" s="44"/>
      <c r="M155" s="211" t="s">
        <v>19</v>
      </c>
      <c r="N155" s="212" t="s">
        <v>40</v>
      </c>
      <c r="O155" s="84"/>
      <c r="P155" s="213">
        <f>O155*H155</f>
        <v>0</v>
      </c>
      <c r="Q155" s="213">
        <v>0</v>
      </c>
      <c r="R155" s="213">
        <f>Q155*H155</f>
        <v>0</v>
      </c>
      <c r="S155" s="213">
        <v>0</v>
      </c>
      <c r="T155" s="214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15" t="s">
        <v>119</v>
      </c>
      <c r="AT155" s="215" t="s">
        <v>114</v>
      </c>
      <c r="AU155" s="215" t="s">
        <v>79</v>
      </c>
      <c r="AY155" s="17" t="s">
        <v>110</v>
      </c>
      <c r="BE155" s="216">
        <f>IF(N155="základní",J155,0)</f>
        <v>0</v>
      </c>
      <c r="BF155" s="216">
        <f>IF(N155="snížená",J155,0)</f>
        <v>0</v>
      </c>
      <c r="BG155" s="216">
        <f>IF(N155="zákl. přenesená",J155,0)</f>
        <v>0</v>
      </c>
      <c r="BH155" s="216">
        <f>IF(N155="sníž. přenesená",J155,0)</f>
        <v>0</v>
      </c>
      <c r="BI155" s="216">
        <f>IF(N155="nulová",J155,0)</f>
        <v>0</v>
      </c>
      <c r="BJ155" s="17" t="s">
        <v>77</v>
      </c>
      <c r="BK155" s="216">
        <f>ROUND(I155*H155,2)</f>
        <v>0</v>
      </c>
      <c r="BL155" s="17" t="s">
        <v>119</v>
      </c>
      <c r="BM155" s="215" t="s">
        <v>411</v>
      </c>
    </row>
    <row r="156" s="2" customFormat="1">
      <c r="A156" s="38"/>
      <c r="B156" s="39"/>
      <c r="C156" s="40"/>
      <c r="D156" s="217" t="s">
        <v>121</v>
      </c>
      <c r="E156" s="40"/>
      <c r="F156" s="218" t="s">
        <v>412</v>
      </c>
      <c r="G156" s="40"/>
      <c r="H156" s="40"/>
      <c r="I156" s="219"/>
      <c r="J156" s="40"/>
      <c r="K156" s="40"/>
      <c r="L156" s="44"/>
      <c r="M156" s="220"/>
      <c r="N156" s="221"/>
      <c r="O156" s="84"/>
      <c r="P156" s="84"/>
      <c r="Q156" s="84"/>
      <c r="R156" s="84"/>
      <c r="S156" s="84"/>
      <c r="T156" s="85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121</v>
      </c>
      <c r="AU156" s="17" t="s">
        <v>79</v>
      </c>
    </row>
    <row r="157" s="2" customFormat="1" ht="16.5" customHeight="1">
      <c r="A157" s="38"/>
      <c r="B157" s="39"/>
      <c r="C157" s="222" t="s">
        <v>413</v>
      </c>
      <c r="D157" s="222" t="s">
        <v>124</v>
      </c>
      <c r="E157" s="223" t="s">
        <v>414</v>
      </c>
      <c r="F157" s="224" t="s">
        <v>415</v>
      </c>
      <c r="G157" s="225" t="s">
        <v>117</v>
      </c>
      <c r="H157" s="226">
        <v>40</v>
      </c>
      <c r="I157" s="227"/>
      <c r="J157" s="228">
        <f>ROUND(I157*H157,2)</f>
        <v>0</v>
      </c>
      <c r="K157" s="224" t="s">
        <v>118</v>
      </c>
      <c r="L157" s="229"/>
      <c r="M157" s="230" t="s">
        <v>19</v>
      </c>
      <c r="N157" s="231" t="s">
        <v>40</v>
      </c>
      <c r="O157" s="84"/>
      <c r="P157" s="213">
        <f>O157*H157</f>
        <v>0</v>
      </c>
      <c r="Q157" s="213">
        <v>0.00042999999999999999</v>
      </c>
      <c r="R157" s="213">
        <f>Q157*H157</f>
        <v>0.0172</v>
      </c>
      <c r="S157" s="213">
        <v>0</v>
      </c>
      <c r="T157" s="214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15" t="s">
        <v>127</v>
      </c>
      <c r="AT157" s="215" t="s">
        <v>124</v>
      </c>
      <c r="AU157" s="215" t="s">
        <v>79</v>
      </c>
      <c r="AY157" s="17" t="s">
        <v>110</v>
      </c>
      <c r="BE157" s="216">
        <f>IF(N157="základní",J157,0)</f>
        <v>0</v>
      </c>
      <c r="BF157" s="216">
        <f>IF(N157="snížená",J157,0)</f>
        <v>0</v>
      </c>
      <c r="BG157" s="216">
        <f>IF(N157="zákl. přenesená",J157,0)</f>
        <v>0</v>
      </c>
      <c r="BH157" s="216">
        <f>IF(N157="sníž. přenesená",J157,0)</f>
        <v>0</v>
      </c>
      <c r="BI157" s="216">
        <f>IF(N157="nulová",J157,0)</f>
        <v>0</v>
      </c>
      <c r="BJ157" s="17" t="s">
        <v>77</v>
      </c>
      <c r="BK157" s="216">
        <f>ROUND(I157*H157,2)</f>
        <v>0</v>
      </c>
      <c r="BL157" s="17" t="s">
        <v>119</v>
      </c>
      <c r="BM157" s="215" t="s">
        <v>416</v>
      </c>
    </row>
    <row r="158" s="2" customFormat="1" ht="16.5" customHeight="1">
      <c r="A158" s="38"/>
      <c r="B158" s="39"/>
      <c r="C158" s="204" t="s">
        <v>417</v>
      </c>
      <c r="D158" s="204" t="s">
        <v>114</v>
      </c>
      <c r="E158" s="205" t="s">
        <v>418</v>
      </c>
      <c r="F158" s="206" t="s">
        <v>410</v>
      </c>
      <c r="G158" s="207" t="s">
        <v>117</v>
      </c>
      <c r="H158" s="208">
        <v>80</v>
      </c>
      <c r="I158" s="209"/>
      <c r="J158" s="210">
        <f>ROUND(I158*H158,2)</f>
        <v>0</v>
      </c>
      <c r="K158" s="206" t="s">
        <v>118</v>
      </c>
      <c r="L158" s="44"/>
      <c r="M158" s="211" t="s">
        <v>19</v>
      </c>
      <c r="N158" s="212" t="s">
        <v>40</v>
      </c>
      <c r="O158" s="84"/>
      <c r="P158" s="213">
        <f>O158*H158</f>
        <v>0</v>
      </c>
      <c r="Q158" s="213">
        <v>0</v>
      </c>
      <c r="R158" s="213">
        <f>Q158*H158</f>
        <v>0</v>
      </c>
      <c r="S158" s="213">
        <v>0</v>
      </c>
      <c r="T158" s="214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15" t="s">
        <v>119</v>
      </c>
      <c r="AT158" s="215" t="s">
        <v>114</v>
      </c>
      <c r="AU158" s="215" t="s">
        <v>79</v>
      </c>
      <c r="AY158" s="17" t="s">
        <v>110</v>
      </c>
      <c r="BE158" s="216">
        <f>IF(N158="základní",J158,0)</f>
        <v>0</v>
      </c>
      <c r="BF158" s="216">
        <f>IF(N158="snížená",J158,0)</f>
        <v>0</v>
      </c>
      <c r="BG158" s="216">
        <f>IF(N158="zákl. přenesená",J158,0)</f>
        <v>0</v>
      </c>
      <c r="BH158" s="216">
        <f>IF(N158="sníž. přenesená",J158,0)</f>
        <v>0</v>
      </c>
      <c r="BI158" s="216">
        <f>IF(N158="nulová",J158,0)</f>
        <v>0</v>
      </c>
      <c r="BJ158" s="17" t="s">
        <v>77</v>
      </c>
      <c r="BK158" s="216">
        <f>ROUND(I158*H158,2)</f>
        <v>0</v>
      </c>
      <c r="BL158" s="17" t="s">
        <v>119</v>
      </c>
      <c r="BM158" s="215" t="s">
        <v>419</v>
      </c>
    </row>
    <row r="159" s="2" customFormat="1">
      <c r="A159" s="38"/>
      <c r="B159" s="39"/>
      <c r="C159" s="40"/>
      <c r="D159" s="217" t="s">
        <v>121</v>
      </c>
      <c r="E159" s="40"/>
      <c r="F159" s="218" t="s">
        <v>420</v>
      </c>
      <c r="G159" s="40"/>
      <c r="H159" s="40"/>
      <c r="I159" s="219"/>
      <c r="J159" s="40"/>
      <c r="K159" s="40"/>
      <c r="L159" s="44"/>
      <c r="M159" s="220"/>
      <c r="N159" s="221"/>
      <c r="O159" s="84"/>
      <c r="P159" s="84"/>
      <c r="Q159" s="84"/>
      <c r="R159" s="84"/>
      <c r="S159" s="84"/>
      <c r="T159" s="85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121</v>
      </c>
      <c r="AU159" s="17" t="s">
        <v>79</v>
      </c>
    </row>
    <row r="160" s="2" customFormat="1" ht="16.5" customHeight="1">
      <c r="A160" s="38"/>
      <c r="B160" s="39"/>
      <c r="C160" s="222" t="s">
        <v>421</v>
      </c>
      <c r="D160" s="222" t="s">
        <v>124</v>
      </c>
      <c r="E160" s="223" t="s">
        <v>422</v>
      </c>
      <c r="F160" s="224" t="s">
        <v>423</v>
      </c>
      <c r="G160" s="225" t="s">
        <v>117</v>
      </c>
      <c r="H160" s="226">
        <v>50</v>
      </c>
      <c r="I160" s="227"/>
      <c r="J160" s="228">
        <f>ROUND(I160*H160,2)</f>
        <v>0</v>
      </c>
      <c r="K160" s="224" t="s">
        <v>118</v>
      </c>
      <c r="L160" s="229"/>
      <c r="M160" s="230" t="s">
        <v>19</v>
      </c>
      <c r="N160" s="231" t="s">
        <v>40</v>
      </c>
      <c r="O160" s="84"/>
      <c r="P160" s="213">
        <f>O160*H160</f>
        <v>0</v>
      </c>
      <c r="Q160" s="213">
        <v>8.0000000000000007E-05</v>
      </c>
      <c r="R160" s="213">
        <f>Q160*H160</f>
        <v>0.0040000000000000001</v>
      </c>
      <c r="S160" s="213">
        <v>0</v>
      </c>
      <c r="T160" s="214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15" t="s">
        <v>127</v>
      </c>
      <c r="AT160" s="215" t="s">
        <v>124</v>
      </c>
      <c r="AU160" s="215" t="s">
        <v>79</v>
      </c>
      <c r="AY160" s="17" t="s">
        <v>110</v>
      </c>
      <c r="BE160" s="216">
        <f>IF(N160="základní",J160,0)</f>
        <v>0</v>
      </c>
      <c r="BF160" s="216">
        <f>IF(N160="snížená",J160,0)</f>
        <v>0</v>
      </c>
      <c r="BG160" s="216">
        <f>IF(N160="zákl. přenesená",J160,0)</f>
        <v>0</v>
      </c>
      <c r="BH160" s="216">
        <f>IF(N160="sníž. přenesená",J160,0)</f>
        <v>0</v>
      </c>
      <c r="BI160" s="216">
        <f>IF(N160="nulová",J160,0)</f>
        <v>0</v>
      </c>
      <c r="BJ160" s="17" t="s">
        <v>77</v>
      </c>
      <c r="BK160" s="216">
        <f>ROUND(I160*H160,2)</f>
        <v>0</v>
      </c>
      <c r="BL160" s="17" t="s">
        <v>119</v>
      </c>
      <c r="BM160" s="215" t="s">
        <v>424</v>
      </c>
    </row>
    <row r="161" s="2" customFormat="1" ht="16.5" customHeight="1">
      <c r="A161" s="38"/>
      <c r="B161" s="39"/>
      <c r="C161" s="222" t="s">
        <v>425</v>
      </c>
      <c r="D161" s="222" t="s">
        <v>124</v>
      </c>
      <c r="E161" s="223" t="s">
        <v>426</v>
      </c>
      <c r="F161" s="224" t="s">
        <v>427</v>
      </c>
      <c r="G161" s="225" t="s">
        <v>117</v>
      </c>
      <c r="H161" s="226">
        <v>30</v>
      </c>
      <c r="I161" s="227"/>
      <c r="J161" s="228">
        <f>ROUND(I161*H161,2)</f>
        <v>0</v>
      </c>
      <c r="K161" s="224" t="s">
        <v>146</v>
      </c>
      <c r="L161" s="229"/>
      <c r="M161" s="230" t="s">
        <v>19</v>
      </c>
      <c r="N161" s="231" t="s">
        <v>40</v>
      </c>
      <c r="O161" s="84"/>
      <c r="P161" s="213">
        <f>O161*H161</f>
        <v>0</v>
      </c>
      <c r="Q161" s="213">
        <v>0.00010000000000000001</v>
      </c>
      <c r="R161" s="213">
        <f>Q161*H161</f>
        <v>0.0030000000000000001</v>
      </c>
      <c r="S161" s="213">
        <v>0</v>
      </c>
      <c r="T161" s="214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15" t="s">
        <v>127</v>
      </c>
      <c r="AT161" s="215" t="s">
        <v>124</v>
      </c>
      <c r="AU161" s="215" t="s">
        <v>79</v>
      </c>
      <c r="AY161" s="17" t="s">
        <v>110</v>
      </c>
      <c r="BE161" s="216">
        <f>IF(N161="základní",J161,0)</f>
        <v>0</v>
      </c>
      <c r="BF161" s="216">
        <f>IF(N161="snížená",J161,0)</f>
        <v>0</v>
      </c>
      <c r="BG161" s="216">
        <f>IF(N161="zákl. přenesená",J161,0)</f>
        <v>0</v>
      </c>
      <c r="BH161" s="216">
        <f>IF(N161="sníž. přenesená",J161,0)</f>
        <v>0</v>
      </c>
      <c r="BI161" s="216">
        <f>IF(N161="nulová",J161,0)</f>
        <v>0</v>
      </c>
      <c r="BJ161" s="17" t="s">
        <v>77</v>
      </c>
      <c r="BK161" s="216">
        <f>ROUND(I161*H161,2)</f>
        <v>0</v>
      </c>
      <c r="BL161" s="17" t="s">
        <v>119</v>
      </c>
      <c r="BM161" s="215" t="s">
        <v>428</v>
      </c>
    </row>
    <row r="162" s="2" customFormat="1" ht="16.5" customHeight="1">
      <c r="A162" s="38"/>
      <c r="B162" s="39"/>
      <c r="C162" s="204" t="s">
        <v>429</v>
      </c>
      <c r="D162" s="204" t="s">
        <v>114</v>
      </c>
      <c r="E162" s="205" t="s">
        <v>430</v>
      </c>
      <c r="F162" s="206" t="s">
        <v>431</v>
      </c>
      <c r="G162" s="207" t="s">
        <v>117</v>
      </c>
      <c r="H162" s="208">
        <v>8</v>
      </c>
      <c r="I162" s="209"/>
      <c r="J162" s="210">
        <f>ROUND(I162*H162,2)</f>
        <v>0</v>
      </c>
      <c r="K162" s="206" t="s">
        <v>118</v>
      </c>
      <c r="L162" s="44"/>
      <c r="M162" s="211" t="s">
        <v>19</v>
      </c>
      <c r="N162" s="212" t="s">
        <v>40</v>
      </c>
      <c r="O162" s="84"/>
      <c r="P162" s="213">
        <f>O162*H162</f>
        <v>0</v>
      </c>
      <c r="Q162" s="213">
        <v>0</v>
      </c>
      <c r="R162" s="213">
        <f>Q162*H162</f>
        <v>0</v>
      </c>
      <c r="S162" s="213">
        <v>0</v>
      </c>
      <c r="T162" s="214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15" t="s">
        <v>119</v>
      </c>
      <c r="AT162" s="215" t="s">
        <v>114</v>
      </c>
      <c r="AU162" s="215" t="s">
        <v>79</v>
      </c>
      <c r="AY162" s="17" t="s">
        <v>110</v>
      </c>
      <c r="BE162" s="216">
        <f>IF(N162="základní",J162,0)</f>
        <v>0</v>
      </c>
      <c r="BF162" s="216">
        <f>IF(N162="snížená",J162,0)</f>
        <v>0</v>
      </c>
      <c r="BG162" s="216">
        <f>IF(N162="zákl. přenesená",J162,0)</f>
        <v>0</v>
      </c>
      <c r="BH162" s="216">
        <f>IF(N162="sníž. přenesená",J162,0)</f>
        <v>0</v>
      </c>
      <c r="BI162" s="216">
        <f>IF(N162="nulová",J162,0)</f>
        <v>0</v>
      </c>
      <c r="BJ162" s="17" t="s">
        <v>77</v>
      </c>
      <c r="BK162" s="216">
        <f>ROUND(I162*H162,2)</f>
        <v>0</v>
      </c>
      <c r="BL162" s="17" t="s">
        <v>119</v>
      </c>
      <c r="BM162" s="215" t="s">
        <v>432</v>
      </c>
    </row>
    <row r="163" s="2" customFormat="1">
      <c r="A163" s="38"/>
      <c r="B163" s="39"/>
      <c r="C163" s="40"/>
      <c r="D163" s="217" t="s">
        <v>121</v>
      </c>
      <c r="E163" s="40"/>
      <c r="F163" s="218" t="s">
        <v>433</v>
      </c>
      <c r="G163" s="40"/>
      <c r="H163" s="40"/>
      <c r="I163" s="219"/>
      <c r="J163" s="40"/>
      <c r="K163" s="40"/>
      <c r="L163" s="44"/>
      <c r="M163" s="220"/>
      <c r="N163" s="221"/>
      <c r="O163" s="84"/>
      <c r="P163" s="84"/>
      <c r="Q163" s="84"/>
      <c r="R163" s="84"/>
      <c r="S163" s="84"/>
      <c r="T163" s="85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121</v>
      </c>
      <c r="AU163" s="17" t="s">
        <v>79</v>
      </c>
    </row>
    <row r="164" s="2" customFormat="1" ht="16.5" customHeight="1">
      <c r="A164" s="38"/>
      <c r="B164" s="39"/>
      <c r="C164" s="222" t="s">
        <v>434</v>
      </c>
      <c r="D164" s="222" t="s">
        <v>124</v>
      </c>
      <c r="E164" s="223" t="s">
        <v>435</v>
      </c>
      <c r="F164" s="224" t="s">
        <v>436</v>
      </c>
      <c r="G164" s="225" t="s">
        <v>117</v>
      </c>
      <c r="H164" s="226">
        <v>8</v>
      </c>
      <c r="I164" s="227"/>
      <c r="J164" s="228">
        <f>ROUND(I164*H164,2)</f>
        <v>0</v>
      </c>
      <c r="K164" s="224" t="s">
        <v>146</v>
      </c>
      <c r="L164" s="229"/>
      <c r="M164" s="230" t="s">
        <v>19</v>
      </c>
      <c r="N164" s="231" t="s">
        <v>40</v>
      </c>
      <c r="O164" s="84"/>
      <c r="P164" s="213">
        <f>O164*H164</f>
        <v>0</v>
      </c>
      <c r="Q164" s="213">
        <v>0.0034499999999999999</v>
      </c>
      <c r="R164" s="213">
        <f>Q164*H164</f>
        <v>0.0276</v>
      </c>
      <c r="S164" s="213">
        <v>0</v>
      </c>
      <c r="T164" s="214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15" t="s">
        <v>127</v>
      </c>
      <c r="AT164" s="215" t="s">
        <v>124</v>
      </c>
      <c r="AU164" s="215" t="s">
        <v>79</v>
      </c>
      <c r="AY164" s="17" t="s">
        <v>110</v>
      </c>
      <c r="BE164" s="216">
        <f>IF(N164="základní",J164,0)</f>
        <v>0</v>
      </c>
      <c r="BF164" s="216">
        <f>IF(N164="snížená",J164,0)</f>
        <v>0</v>
      </c>
      <c r="BG164" s="216">
        <f>IF(N164="zákl. přenesená",J164,0)</f>
        <v>0</v>
      </c>
      <c r="BH164" s="216">
        <f>IF(N164="sníž. přenesená",J164,0)</f>
        <v>0</v>
      </c>
      <c r="BI164" s="216">
        <f>IF(N164="nulová",J164,0)</f>
        <v>0</v>
      </c>
      <c r="BJ164" s="17" t="s">
        <v>77</v>
      </c>
      <c r="BK164" s="216">
        <f>ROUND(I164*H164,2)</f>
        <v>0</v>
      </c>
      <c r="BL164" s="17" t="s">
        <v>119</v>
      </c>
      <c r="BM164" s="215" t="s">
        <v>437</v>
      </c>
    </row>
    <row r="165" s="2" customFormat="1" ht="16.5" customHeight="1">
      <c r="A165" s="38"/>
      <c r="B165" s="39"/>
      <c r="C165" s="204" t="s">
        <v>438</v>
      </c>
      <c r="D165" s="204" t="s">
        <v>114</v>
      </c>
      <c r="E165" s="205" t="s">
        <v>439</v>
      </c>
      <c r="F165" s="206" t="s">
        <v>440</v>
      </c>
      <c r="G165" s="207" t="s">
        <v>117</v>
      </c>
      <c r="H165" s="208">
        <v>4</v>
      </c>
      <c r="I165" s="209"/>
      <c r="J165" s="210">
        <f>ROUND(I165*H165,2)</f>
        <v>0</v>
      </c>
      <c r="K165" s="206" t="s">
        <v>118</v>
      </c>
      <c r="L165" s="44"/>
      <c r="M165" s="211" t="s">
        <v>19</v>
      </c>
      <c r="N165" s="212" t="s">
        <v>40</v>
      </c>
      <c r="O165" s="84"/>
      <c r="P165" s="213">
        <f>O165*H165</f>
        <v>0</v>
      </c>
      <c r="Q165" s="213">
        <v>0</v>
      </c>
      <c r="R165" s="213">
        <f>Q165*H165</f>
        <v>0</v>
      </c>
      <c r="S165" s="213">
        <v>0</v>
      </c>
      <c r="T165" s="214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15" t="s">
        <v>119</v>
      </c>
      <c r="AT165" s="215" t="s">
        <v>114</v>
      </c>
      <c r="AU165" s="215" t="s">
        <v>79</v>
      </c>
      <c r="AY165" s="17" t="s">
        <v>110</v>
      </c>
      <c r="BE165" s="216">
        <f>IF(N165="základní",J165,0)</f>
        <v>0</v>
      </c>
      <c r="BF165" s="216">
        <f>IF(N165="snížená",J165,0)</f>
        <v>0</v>
      </c>
      <c r="BG165" s="216">
        <f>IF(N165="zákl. přenesená",J165,0)</f>
        <v>0</v>
      </c>
      <c r="BH165" s="216">
        <f>IF(N165="sníž. přenesená",J165,0)</f>
        <v>0</v>
      </c>
      <c r="BI165" s="216">
        <f>IF(N165="nulová",J165,0)</f>
        <v>0</v>
      </c>
      <c r="BJ165" s="17" t="s">
        <v>77</v>
      </c>
      <c r="BK165" s="216">
        <f>ROUND(I165*H165,2)</f>
        <v>0</v>
      </c>
      <c r="BL165" s="17" t="s">
        <v>119</v>
      </c>
      <c r="BM165" s="215" t="s">
        <v>441</v>
      </c>
    </row>
    <row r="166" s="2" customFormat="1">
      <c r="A166" s="38"/>
      <c r="B166" s="39"/>
      <c r="C166" s="40"/>
      <c r="D166" s="217" t="s">
        <v>121</v>
      </c>
      <c r="E166" s="40"/>
      <c r="F166" s="218" t="s">
        <v>442</v>
      </c>
      <c r="G166" s="40"/>
      <c r="H166" s="40"/>
      <c r="I166" s="219"/>
      <c r="J166" s="40"/>
      <c r="K166" s="40"/>
      <c r="L166" s="44"/>
      <c r="M166" s="220"/>
      <c r="N166" s="221"/>
      <c r="O166" s="84"/>
      <c r="P166" s="84"/>
      <c r="Q166" s="84"/>
      <c r="R166" s="84"/>
      <c r="S166" s="84"/>
      <c r="T166" s="85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121</v>
      </c>
      <c r="AU166" s="17" t="s">
        <v>79</v>
      </c>
    </row>
    <row r="167" s="2" customFormat="1" ht="33" customHeight="1">
      <c r="A167" s="38"/>
      <c r="B167" s="39"/>
      <c r="C167" s="204" t="s">
        <v>443</v>
      </c>
      <c r="D167" s="204" t="s">
        <v>114</v>
      </c>
      <c r="E167" s="205" t="s">
        <v>444</v>
      </c>
      <c r="F167" s="206" t="s">
        <v>445</v>
      </c>
      <c r="G167" s="207" t="s">
        <v>256</v>
      </c>
      <c r="H167" s="208">
        <v>50</v>
      </c>
      <c r="I167" s="209"/>
      <c r="J167" s="210">
        <f>ROUND(I167*H167,2)</f>
        <v>0</v>
      </c>
      <c r="K167" s="206" t="s">
        <v>118</v>
      </c>
      <c r="L167" s="44"/>
      <c r="M167" s="211" t="s">
        <v>19</v>
      </c>
      <c r="N167" s="212" t="s">
        <v>40</v>
      </c>
      <c r="O167" s="84"/>
      <c r="P167" s="213">
        <f>O167*H167</f>
        <v>0</v>
      </c>
      <c r="Q167" s="213">
        <v>0</v>
      </c>
      <c r="R167" s="213">
        <f>Q167*H167</f>
        <v>0</v>
      </c>
      <c r="S167" s="213">
        <v>0</v>
      </c>
      <c r="T167" s="214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15" t="s">
        <v>119</v>
      </c>
      <c r="AT167" s="215" t="s">
        <v>114</v>
      </c>
      <c r="AU167" s="215" t="s">
        <v>79</v>
      </c>
      <c r="AY167" s="17" t="s">
        <v>110</v>
      </c>
      <c r="BE167" s="216">
        <f>IF(N167="základní",J167,0)</f>
        <v>0</v>
      </c>
      <c r="BF167" s="216">
        <f>IF(N167="snížená",J167,0)</f>
        <v>0</v>
      </c>
      <c r="BG167" s="216">
        <f>IF(N167="zákl. přenesená",J167,0)</f>
        <v>0</v>
      </c>
      <c r="BH167" s="216">
        <f>IF(N167="sníž. přenesená",J167,0)</f>
        <v>0</v>
      </c>
      <c r="BI167" s="216">
        <f>IF(N167="nulová",J167,0)</f>
        <v>0</v>
      </c>
      <c r="BJ167" s="17" t="s">
        <v>77</v>
      </c>
      <c r="BK167" s="216">
        <f>ROUND(I167*H167,2)</f>
        <v>0</v>
      </c>
      <c r="BL167" s="17" t="s">
        <v>119</v>
      </c>
      <c r="BM167" s="215" t="s">
        <v>446</v>
      </c>
    </row>
    <row r="168" s="2" customFormat="1">
      <c r="A168" s="38"/>
      <c r="B168" s="39"/>
      <c r="C168" s="40"/>
      <c r="D168" s="217" t="s">
        <v>121</v>
      </c>
      <c r="E168" s="40"/>
      <c r="F168" s="218" t="s">
        <v>447</v>
      </c>
      <c r="G168" s="40"/>
      <c r="H168" s="40"/>
      <c r="I168" s="219"/>
      <c r="J168" s="40"/>
      <c r="K168" s="40"/>
      <c r="L168" s="44"/>
      <c r="M168" s="220"/>
      <c r="N168" s="221"/>
      <c r="O168" s="84"/>
      <c r="P168" s="84"/>
      <c r="Q168" s="84"/>
      <c r="R168" s="84"/>
      <c r="S168" s="84"/>
      <c r="T168" s="85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121</v>
      </c>
      <c r="AU168" s="17" t="s">
        <v>79</v>
      </c>
    </row>
    <row r="169" s="2" customFormat="1" ht="16.5" customHeight="1">
      <c r="A169" s="38"/>
      <c r="B169" s="39"/>
      <c r="C169" s="222" t="s">
        <v>448</v>
      </c>
      <c r="D169" s="222" t="s">
        <v>124</v>
      </c>
      <c r="E169" s="223" t="s">
        <v>449</v>
      </c>
      <c r="F169" s="224" t="s">
        <v>450</v>
      </c>
      <c r="G169" s="225" t="s">
        <v>256</v>
      </c>
      <c r="H169" s="226">
        <v>50</v>
      </c>
      <c r="I169" s="227"/>
      <c r="J169" s="228">
        <f>ROUND(I169*H169,2)</f>
        <v>0</v>
      </c>
      <c r="K169" s="224" t="s">
        <v>146</v>
      </c>
      <c r="L169" s="229"/>
      <c r="M169" s="230" t="s">
        <v>19</v>
      </c>
      <c r="N169" s="231" t="s">
        <v>40</v>
      </c>
      <c r="O169" s="84"/>
      <c r="P169" s="213">
        <f>O169*H169</f>
        <v>0</v>
      </c>
      <c r="Q169" s="213">
        <v>0</v>
      </c>
      <c r="R169" s="213">
        <f>Q169*H169</f>
        <v>0</v>
      </c>
      <c r="S169" s="213">
        <v>0</v>
      </c>
      <c r="T169" s="214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15" t="s">
        <v>127</v>
      </c>
      <c r="AT169" s="215" t="s">
        <v>124</v>
      </c>
      <c r="AU169" s="215" t="s">
        <v>79</v>
      </c>
      <c r="AY169" s="17" t="s">
        <v>110</v>
      </c>
      <c r="BE169" s="216">
        <f>IF(N169="základní",J169,0)</f>
        <v>0</v>
      </c>
      <c r="BF169" s="216">
        <f>IF(N169="snížená",J169,0)</f>
        <v>0</v>
      </c>
      <c r="BG169" s="216">
        <f>IF(N169="zákl. přenesená",J169,0)</f>
        <v>0</v>
      </c>
      <c r="BH169" s="216">
        <f>IF(N169="sníž. přenesená",J169,0)</f>
        <v>0</v>
      </c>
      <c r="BI169" s="216">
        <f>IF(N169="nulová",J169,0)</f>
        <v>0</v>
      </c>
      <c r="BJ169" s="17" t="s">
        <v>77</v>
      </c>
      <c r="BK169" s="216">
        <f>ROUND(I169*H169,2)</f>
        <v>0</v>
      </c>
      <c r="BL169" s="17" t="s">
        <v>119</v>
      </c>
      <c r="BM169" s="215" t="s">
        <v>451</v>
      </c>
    </row>
    <row r="170" s="2" customFormat="1" ht="21.75" customHeight="1">
      <c r="A170" s="38"/>
      <c r="B170" s="39"/>
      <c r="C170" s="204" t="s">
        <v>452</v>
      </c>
      <c r="D170" s="204" t="s">
        <v>114</v>
      </c>
      <c r="E170" s="205" t="s">
        <v>453</v>
      </c>
      <c r="F170" s="206" t="s">
        <v>454</v>
      </c>
      <c r="G170" s="207" t="s">
        <v>256</v>
      </c>
      <c r="H170" s="208">
        <v>70</v>
      </c>
      <c r="I170" s="209"/>
      <c r="J170" s="210">
        <f>ROUND(I170*H170,2)</f>
        <v>0</v>
      </c>
      <c r="K170" s="206" t="s">
        <v>118</v>
      </c>
      <c r="L170" s="44"/>
      <c r="M170" s="211" t="s">
        <v>19</v>
      </c>
      <c r="N170" s="212" t="s">
        <v>40</v>
      </c>
      <c r="O170" s="84"/>
      <c r="P170" s="213">
        <f>O170*H170</f>
        <v>0</v>
      </c>
      <c r="Q170" s="213">
        <v>0</v>
      </c>
      <c r="R170" s="213">
        <f>Q170*H170</f>
        <v>0</v>
      </c>
      <c r="S170" s="213">
        <v>0</v>
      </c>
      <c r="T170" s="214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15" t="s">
        <v>119</v>
      </c>
      <c r="AT170" s="215" t="s">
        <v>114</v>
      </c>
      <c r="AU170" s="215" t="s">
        <v>79</v>
      </c>
      <c r="AY170" s="17" t="s">
        <v>110</v>
      </c>
      <c r="BE170" s="216">
        <f>IF(N170="základní",J170,0)</f>
        <v>0</v>
      </c>
      <c r="BF170" s="216">
        <f>IF(N170="snížená",J170,0)</f>
        <v>0</v>
      </c>
      <c r="BG170" s="216">
        <f>IF(N170="zákl. přenesená",J170,0)</f>
        <v>0</v>
      </c>
      <c r="BH170" s="216">
        <f>IF(N170="sníž. přenesená",J170,0)</f>
        <v>0</v>
      </c>
      <c r="BI170" s="216">
        <f>IF(N170="nulová",J170,0)</f>
        <v>0</v>
      </c>
      <c r="BJ170" s="17" t="s">
        <v>77</v>
      </c>
      <c r="BK170" s="216">
        <f>ROUND(I170*H170,2)</f>
        <v>0</v>
      </c>
      <c r="BL170" s="17" t="s">
        <v>119</v>
      </c>
      <c r="BM170" s="215" t="s">
        <v>455</v>
      </c>
    </row>
    <row r="171" s="2" customFormat="1">
      <c r="A171" s="38"/>
      <c r="B171" s="39"/>
      <c r="C171" s="40"/>
      <c r="D171" s="217" t="s">
        <v>121</v>
      </c>
      <c r="E171" s="40"/>
      <c r="F171" s="218" t="s">
        <v>456</v>
      </c>
      <c r="G171" s="40"/>
      <c r="H171" s="40"/>
      <c r="I171" s="219"/>
      <c r="J171" s="40"/>
      <c r="K171" s="40"/>
      <c r="L171" s="44"/>
      <c r="M171" s="220"/>
      <c r="N171" s="221"/>
      <c r="O171" s="84"/>
      <c r="P171" s="84"/>
      <c r="Q171" s="84"/>
      <c r="R171" s="84"/>
      <c r="S171" s="84"/>
      <c r="T171" s="85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121</v>
      </c>
      <c r="AU171" s="17" t="s">
        <v>79</v>
      </c>
    </row>
    <row r="172" s="2" customFormat="1" ht="16.5" customHeight="1">
      <c r="A172" s="38"/>
      <c r="B172" s="39"/>
      <c r="C172" s="222" t="s">
        <v>457</v>
      </c>
      <c r="D172" s="222" t="s">
        <v>124</v>
      </c>
      <c r="E172" s="223" t="s">
        <v>458</v>
      </c>
      <c r="F172" s="224" t="s">
        <v>459</v>
      </c>
      <c r="G172" s="225" t="s">
        <v>256</v>
      </c>
      <c r="H172" s="226">
        <v>70</v>
      </c>
      <c r="I172" s="227"/>
      <c r="J172" s="228">
        <f>ROUND(I172*H172,2)</f>
        <v>0</v>
      </c>
      <c r="K172" s="224" t="s">
        <v>146</v>
      </c>
      <c r="L172" s="229"/>
      <c r="M172" s="230" t="s">
        <v>19</v>
      </c>
      <c r="N172" s="231" t="s">
        <v>40</v>
      </c>
      <c r="O172" s="84"/>
      <c r="P172" s="213">
        <f>O172*H172</f>
        <v>0</v>
      </c>
      <c r="Q172" s="213">
        <v>0.0035300000000000002</v>
      </c>
      <c r="R172" s="213">
        <f>Q172*H172</f>
        <v>0.24710000000000001</v>
      </c>
      <c r="S172" s="213">
        <v>0</v>
      </c>
      <c r="T172" s="214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15" t="s">
        <v>127</v>
      </c>
      <c r="AT172" s="215" t="s">
        <v>124</v>
      </c>
      <c r="AU172" s="215" t="s">
        <v>79</v>
      </c>
      <c r="AY172" s="17" t="s">
        <v>110</v>
      </c>
      <c r="BE172" s="216">
        <f>IF(N172="základní",J172,0)</f>
        <v>0</v>
      </c>
      <c r="BF172" s="216">
        <f>IF(N172="snížená",J172,0)</f>
        <v>0</v>
      </c>
      <c r="BG172" s="216">
        <f>IF(N172="zákl. přenesená",J172,0)</f>
        <v>0</v>
      </c>
      <c r="BH172" s="216">
        <f>IF(N172="sníž. přenesená",J172,0)</f>
        <v>0</v>
      </c>
      <c r="BI172" s="216">
        <f>IF(N172="nulová",J172,0)</f>
        <v>0</v>
      </c>
      <c r="BJ172" s="17" t="s">
        <v>77</v>
      </c>
      <c r="BK172" s="216">
        <f>ROUND(I172*H172,2)</f>
        <v>0</v>
      </c>
      <c r="BL172" s="17" t="s">
        <v>119</v>
      </c>
      <c r="BM172" s="215" t="s">
        <v>460</v>
      </c>
    </row>
    <row r="173" s="2" customFormat="1" ht="16.5" customHeight="1">
      <c r="A173" s="38"/>
      <c r="B173" s="39"/>
      <c r="C173" s="204" t="s">
        <v>461</v>
      </c>
      <c r="D173" s="204" t="s">
        <v>114</v>
      </c>
      <c r="E173" s="205" t="s">
        <v>462</v>
      </c>
      <c r="F173" s="206" t="s">
        <v>463</v>
      </c>
      <c r="G173" s="207" t="s">
        <v>117</v>
      </c>
      <c r="H173" s="208">
        <v>60</v>
      </c>
      <c r="I173" s="209"/>
      <c r="J173" s="210">
        <f>ROUND(I173*H173,2)</f>
        <v>0</v>
      </c>
      <c r="K173" s="206" t="s">
        <v>146</v>
      </c>
      <c r="L173" s="44"/>
      <c r="M173" s="211" t="s">
        <v>19</v>
      </c>
      <c r="N173" s="212" t="s">
        <v>40</v>
      </c>
      <c r="O173" s="84"/>
      <c r="P173" s="213">
        <f>O173*H173</f>
        <v>0</v>
      </c>
      <c r="Q173" s="213">
        <v>0</v>
      </c>
      <c r="R173" s="213">
        <f>Q173*H173</f>
        <v>0</v>
      </c>
      <c r="S173" s="213">
        <v>0</v>
      </c>
      <c r="T173" s="214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15" t="s">
        <v>119</v>
      </c>
      <c r="AT173" s="215" t="s">
        <v>114</v>
      </c>
      <c r="AU173" s="215" t="s">
        <v>79</v>
      </c>
      <c r="AY173" s="17" t="s">
        <v>110</v>
      </c>
      <c r="BE173" s="216">
        <f>IF(N173="základní",J173,0)</f>
        <v>0</v>
      </c>
      <c r="BF173" s="216">
        <f>IF(N173="snížená",J173,0)</f>
        <v>0</v>
      </c>
      <c r="BG173" s="216">
        <f>IF(N173="zákl. přenesená",J173,0)</f>
        <v>0</v>
      </c>
      <c r="BH173" s="216">
        <f>IF(N173="sníž. přenesená",J173,0)</f>
        <v>0</v>
      </c>
      <c r="BI173" s="216">
        <f>IF(N173="nulová",J173,0)</f>
        <v>0</v>
      </c>
      <c r="BJ173" s="17" t="s">
        <v>77</v>
      </c>
      <c r="BK173" s="216">
        <f>ROUND(I173*H173,2)</f>
        <v>0</v>
      </c>
      <c r="BL173" s="17" t="s">
        <v>119</v>
      </c>
      <c r="BM173" s="215" t="s">
        <v>464</v>
      </c>
    </row>
    <row r="174" s="2" customFormat="1" ht="16.5" customHeight="1">
      <c r="A174" s="38"/>
      <c r="B174" s="39"/>
      <c r="C174" s="222" t="s">
        <v>465</v>
      </c>
      <c r="D174" s="222" t="s">
        <v>124</v>
      </c>
      <c r="E174" s="223" t="s">
        <v>466</v>
      </c>
      <c r="F174" s="224" t="s">
        <v>467</v>
      </c>
      <c r="G174" s="225" t="s">
        <v>117</v>
      </c>
      <c r="H174" s="226">
        <v>60</v>
      </c>
      <c r="I174" s="227"/>
      <c r="J174" s="228">
        <f>ROUND(I174*H174,2)</f>
        <v>0</v>
      </c>
      <c r="K174" s="224" t="s">
        <v>146</v>
      </c>
      <c r="L174" s="229"/>
      <c r="M174" s="230" t="s">
        <v>19</v>
      </c>
      <c r="N174" s="231" t="s">
        <v>40</v>
      </c>
      <c r="O174" s="84"/>
      <c r="P174" s="213">
        <f>O174*H174</f>
        <v>0</v>
      </c>
      <c r="Q174" s="213">
        <v>0</v>
      </c>
      <c r="R174" s="213">
        <f>Q174*H174</f>
        <v>0</v>
      </c>
      <c r="S174" s="213">
        <v>0</v>
      </c>
      <c r="T174" s="214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15" t="s">
        <v>127</v>
      </c>
      <c r="AT174" s="215" t="s">
        <v>124</v>
      </c>
      <c r="AU174" s="215" t="s">
        <v>79</v>
      </c>
      <c r="AY174" s="17" t="s">
        <v>110</v>
      </c>
      <c r="BE174" s="216">
        <f>IF(N174="základní",J174,0)</f>
        <v>0</v>
      </c>
      <c r="BF174" s="216">
        <f>IF(N174="snížená",J174,0)</f>
        <v>0</v>
      </c>
      <c r="BG174" s="216">
        <f>IF(N174="zákl. přenesená",J174,0)</f>
        <v>0</v>
      </c>
      <c r="BH174" s="216">
        <f>IF(N174="sníž. přenesená",J174,0)</f>
        <v>0</v>
      </c>
      <c r="BI174" s="216">
        <f>IF(N174="nulová",J174,0)</f>
        <v>0</v>
      </c>
      <c r="BJ174" s="17" t="s">
        <v>77</v>
      </c>
      <c r="BK174" s="216">
        <f>ROUND(I174*H174,2)</f>
        <v>0</v>
      </c>
      <c r="BL174" s="17" t="s">
        <v>119</v>
      </c>
      <c r="BM174" s="215" t="s">
        <v>468</v>
      </c>
    </row>
    <row r="175" s="2" customFormat="1" ht="16.5" customHeight="1">
      <c r="A175" s="38"/>
      <c r="B175" s="39"/>
      <c r="C175" s="222" t="s">
        <v>469</v>
      </c>
      <c r="D175" s="222" t="s">
        <v>124</v>
      </c>
      <c r="E175" s="223" t="s">
        <v>470</v>
      </c>
      <c r="F175" s="224" t="s">
        <v>471</v>
      </c>
      <c r="G175" s="225" t="s">
        <v>256</v>
      </c>
      <c r="H175" s="226">
        <v>100</v>
      </c>
      <c r="I175" s="227"/>
      <c r="J175" s="228">
        <f>ROUND(I175*H175,2)</f>
        <v>0</v>
      </c>
      <c r="K175" s="224" t="s">
        <v>146</v>
      </c>
      <c r="L175" s="229"/>
      <c r="M175" s="230" t="s">
        <v>19</v>
      </c>
      <c r="N175" s="231" t="s">
        <v>40</v>
      </c>
      <c r="O175" s="84"/>
      <c r="P175" s="213">
        <f>O175*H175</f>
        <v>0</v>
      </c>
      <c r="Q175" s="213">
        <v>0</v>
      </c>
      <c r="R175" s="213">
        <f>Q175*H175</f>
        <v>0</v>
      </c>
      <c r="S175" s="213">
        <v>0</v>
      </c>
      <c r="T175" s="214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15" t="s">
        <v>127</v>
      </c>
      <c r="AT175" s="215" t="s">
        <v>124</v>
      </c>
      <c r="AU175" s="215" t="s">
        <v>79</v>
      </c>
      <c r="AY175" s="17" t="s">
        <v>110</v>
      </c>
      <c r="BE175" s="216">
        <f>IF(N175="základní",J175,0)</f>
        <v>0</v>
      </c>
      <c r="BF175" s="216">
        <f>IF(N175="snížená",J175,0)</f>
        <v>0</v>
      </c>
      <c r="BG175" s="216">
        <f>IF(N175="zákl. přenesená",J175,0)</f>
        <v>0</v>
      </c>
      <c r="BH175" s="216">
        <f>IF(N175="sníž. přenesená",J175,0)</f>
        <v>0</v>
      </c>
      <c r="BI175" s="216">
        <f>IF(N175="nulová",J175,0)</f>
        <v>0</v>
      </c>
      <c r="BJ175" s="17" t="s">
        <v>77</v>
      </c>
      <c r="BK175" s="216">
        <f>ROUND(I175*H175,2)</f>
        <v>0</v>
      </c>
      <c r="BL175" s="17" t="s">
        <v>119</v>
      </c>
      <c r="BM175" s="215" t="s">
        <v>472</v>
      </c>
    </row>
    <row r="176" s="2" customFormat="1" ht="16.5" customHeight="1">
      <c r="A176" s="38"/>
      <c r="B176" s="39"/>
      <c r="C176" s="204" t="s">
        <v>473</v>
      </c>
      <c r="D176" s="204" t="s">
        <v>114</v>
      </c>
      <c r="E176" s="205" t="s">
        <v>474</v>
      </c>
      <c r="F176" s="206" t="s">
        <v>475</v>
      </c>
      <c r="G176" s="207" t="s">
        <v>256</v>
      </c>
      <c r="H176" s="208">
        <v>100</v>
      </c>
      <c r="I176" s="209"/>
      <c r="J176" s="210">
        <f>ROUND(I176*H176,2)</f>
        <v>0</v>
      </c>
      <c r="K176" s="206" t="s">
        <v>146</v>
      </c>
      <c r="L176" s="44"/>
      <c r="M176" s="211" t="s">
        <v>19</v>
      </c>
      <c r="N176" s="212" t="s">
        <v>40</v>
      </c>
      <c r="O176" s="84"/>
      <c r="P176" s="213">
        <f>O176*H176</f>
        <v>0</v>
      </c>
      <c r="Q176" s="213">
        <v>0</v>
      </c>
      <c r="R176" s="213">
        <f>Q176*H176</f>
        <v>0</v>
      </c>
      <c r="S176" s="213">
        <v>0</v>
      </c>
      <c r="T176" s="214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15" t="s">
        <v>119</v>
      </c>
      <c r="AT176" s="215" t="s">
        <v>114</v>
      </c>
      <c r="AU176" s="215" t="s">
        <v>79</v>
      </c>
      <c r="AY176" s="17" t="s">
        <v>110</v>
      </c>
      <c r="BE176" s="216">
        <f>IF(N176="základní",J176,0)</f>
        <v>0</v>
      </c>
      <c r="BF176" s="216">
        <f>IF(N176="snížená",J176,0)</f>
        <v>0</v>
      </c>
      <c r="BG176" s="216">
        <f>IF(N176="zákl. přenesená",J176,0)</f>
        <v>0</v>
      </c>
      <c r="BH176" s="216">
        <f>IF(N176="sníž. přenesená",J176,0)</f>
        <v>0</v>
      </c>
      <c r="BI176" s="216">
        <f>IF(N176="nulová",J176,0)</f>
        <v>0</v>
      </c>
      <c r="BJ176" s="17" t="s">
        <v>77</v>
      </c>
      <c r="BK176" s="216">
        <f>ROUND(I176*H176,2)</f>
        <v>0</v>
      </c>
      <c r="BL176" s="17" t="s">
        <v>119</v>
      </c>
      <c r="BM176" s="215" t="s">
        <v>476</v>
      </c>
    </row>
    <row r="177" s="2" customFormat="1" ht="16.5" customHeight="1">
      <c r="A177" s="38"/>
      <c r="B177" s="39"/>
      <c r="C177" s="204" t="s">
        <v>477</v>
      </c>
      <c r="D177" s="204" t="s">
        <v>114</v>
      </c>
      <c r="E177" s="205" t="s">
        <v>478</v>
      </c>
      <c r="F177" s="206" t="s">
        <v>479</v>
      </c>
      <c r="G177" s="207" t="s">
        <v>117</v>
      </c>
      <c r="H177" s="208">
        <v>2</v>
      </c>
      <c r="I177" s="209"/>
      <c r="J177" s="210">
        <f>ROUND(I177*H177,2)</f>
        <v>0</v>
      </c>
      <c r="K177" s="206" t="s">
        <v>146</v>
      </c>
      <c r="L177" s="44"/>
      <c r="M177" s="211" t="s">
        <v>19</v>
      </c>
      <c r="N177" s="212" t="s">
        <v>40</v>
      </c>
      <c r="O177" s="84"/>
      <c r="P177" s="213">
        <f>O177*H177</f>
        <v>0</v>
      </c>
      <c r="Q177" s="213">
        <v>0</v>
      </c>
      <c r="R177" s="213">
        <f>Q177*H177</f>
        <v>0</v>
      </c>
      <c r="S177" s="213">
        <v>0</v>
      </c>
      <c r="T177" s="214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15" t="s">
        <v>119</v>
      </c>
      <c r="AT177" s="215" t="s">
        <v>114</v>
      </c>
      <c r="AU177" s="215" t="s">
        <v>79</v>
      </c>
      <c r="AY177" s="17" t="s">
        <v>110</v>
      </c>
      <c r="BE177" s="216">
        <f>IF(N177="základní",J177,0)</f>
        <v>0</v>
      </c>
      <c r="BF177" s="216">
        <f>IF(N177="snížená",J177,0)</f>
        <v>0</v>
      </c>
      <c r="BG177" s="216">
        <f>IF(N177="zákl. přenesená",J177,0)</f>
        <v>0</v>
      </c>
      <c r="BH177" s="216">
        <f>IF(N177="sníž. přenesená",J177,0)</f>
        <v>0</v>
      </c>
      <c r="BI177" s="216">
        <f>IF(N177="nulová",J177,0)</f>
        <v>0</v>
      </c>
      <c r="BJ177" s="17" t="s">
        <v>77</v>
      </c>
      <c r="BK177" s="216">
        <f>ROUND(I177*H177,2)</f>
        <v>0</v>
      </c>
      <c r="BL177" s="17" t="s">
        <v>119</v>
      </c>
      <c r="BM177" s="215" t="s">
        <v>480</v>
      </c>
    </row>
    <row r="178" s="2" customFormat="1" ht="16.5" customHeight="1">
      <c r="A178" s="38"/>
      <c r="B178" s="39"/>
      <c r="C178" s="222" t="s">
        <v>481</v>
      </c>
      <c r="D178" s="222" t="s">
        <v>124</v>
      </c>
      <c r="E178" s="223" t="s">
        <v>482</v>
      </c>
      <c r="F178" s="224" t="s">
        <v>483</v>
      </c>
      <c r="G178" s="225" t="s">
        <v>117</v>
      </c>
      <c r="H178" s="226">
        <v>1</v>
      </c>
      <c r="I178" s="227"/>
      <c r="J178" s="228">
        <f>ROUND(I178*H178,2)</f>
        <v>0</v>
      </c>
      <c r="K178" s="224" t="s">
        <v>146</v>
      </c>
      <c r="L178" s="229"/>
      <c r="M178" s="230" t="s">
        <v>19</v>
      </c>
      <c r="N178" s="231" t="s">
        <v>40</v>
      </c>
      <c r="O178" s="84"/>
      <c r="P178" s="213">
        <f>O178*H178</f>
        <v>0</v>
      </c>
      <c r="Q178" s="213">
        <v>0</v>
      </c>
      <c r="R178" s="213">
        <f>Q178*H178</f>
        <v>0</v>
      </c>
      <c r="S178" s="213">
        <v>0</v>
      </c>
      <c r="T178" s="214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15" t="s">
        <v>127</v>
      </c>
      <c r="AT178" s="215" t="s">
        <v>124</v>
      </c>
      <c r="AU178" s="215" t="s">
        <v>79</v>
      </c>
      <c r="AY178" s="17" t="s">
        <v>110</v>
      </c>
      <c r="BE178" s="216">
        <f>IF(N178="základní",J178,0)</f>
        <v>0</v>
      </c>
      <c r="BF178" s="216">
        <f>IF(N178="snížená",J178,0)</f>
        <v>0</v>
      </c>
      <c r="BG178" s="216">
        <f>IF(N178="zákl. přenesená",J178,0)</f>
        <v>0</v>
      </c>
      <c r="BH178" s="216">
        <f>IF(N178="sníž. přenesená",J178,0)</f>
        <v>0</v>
      </c>
      <c r="BI178" s="216">
        <f>IF(N178="nulová",J178,0)</f>
        <v>0</v>
      </c>
      <c r="BJ178" s="17" t="s">
        <v>77</v>
      </c>
      <c r="BK178" s="216">
        <f>ROUND(I178*H178,2)</f>
        <v>0</v>
      </c>
      <c r="BL178" s="17" t="s">
        <v>119</v>
      </c>
      <c r="BM178" s="215" t="s">
        <v>484</v>
      </c>
    </row>
    <row r="179" s="2" customFormat="1" ht="16.5" customHeight="1">
      <c r="A179" s="38"/>
      <c r="B179" s="39"/>
      <c r="C179" s="222" t="s">
        <v>485</v>
      </c>
      <c r="D179" s="222" t="s">
        <v>124</v>
      </c>
      <c r="E179" s="223" t="s">
        <v>486</v>
      </c>
      <c r="F179" s="224" t="s">
        <v>487</v>
      </c>
      <c r="G179" s="225" t="s">
        <v>117</v>
      </c>
      <c r="H179" s="226">
        <v>1</v>
      </c>
      <c r="I179" s="227"/>
      <c r="J179" s="228">
        <f>ROUND(I179*H179,2)</f>
        <v>0</v>
      </c>
      <c r="K179" s="224" t="s">
        <v>19</v>
      </c>
      <c r="L179" s="229"/>
      <c r="M179" s="230" t="s">
        <v>19</v>
      </c>
      <c r="N179" s="231" t="s">
        <v>40</v>
      </c>
      <c r="O179" s="84"/>
      <c r="P179" s="213">
        <f>O179*H179</f>
        <v>0</v>
      </c>
      <c r="Q179" s="213">
        <v>0</v>
      </c>
      <c r="R179" s="213">
        <f>Q179*H179</f>
        <v>0</v>
      </c>
      <c r="S179" s="213">
        <v>0</v>
      </c>
      <c r="T179" s="214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15" t="s">
        <v>127</v>
      </c>
      <c r="AT179" s="215" t="s">
        <v>124</v>
      </c>
      <c r="AU179" s="215" t="s">
        <v>79</v>
      </c>
      <c r="AY179" s="17" t="s">
        <v>110</v>
      </c>
      <c r="BE179" s="216">
        <f>IF(N179="základní",J179,0)</f>
        <v>0</v>
      </c>
      <c r="BF179" s="216">
        <f>IF(N179="snížená",J179,0)</f>
        <v>0</v>
      </c>
      <c r="BG179" s="216">
        <f>IF(N179="zákl. přenesená",J179,0)</f>
        <v>0</v>
      </c>
      <c r="BH179" s="216">
        <f>IF(N179="sníž. přenesená",J179,0)</f>
        <v>0</v>
      </c>
      <c r="BI179" s="216">
        <f>IF(N179="nulová",J179,0)</f>
        <v>0</v>
      </c>
      <c r="BJ179" s="17" t="s">
        <v>77</v>
      </c>
      <c r="BK179" s="216">
        <f>ROUND(I179*H179,2)</f>
        <v>0</v>
      </c>
      <c r="BL179" s="17" t="s">
        <v>119</v>
      </c>
      <c r="BM179" s="215" t="s">
        <v>488</v>
      </c>
    </row>
    <row r="180" s="2" customFormat="1" ht="16.5" customHeight="1">
      <c r="A180" s="38"/>
      <c r="B180" s="39"/>
      <c r="C180" s="204" t="s">
        <v>489</v>
      </c>
      <c r="D180" s="204" t="s">
        <v>114</v>
      </c>
      <c r="E180" s="205" t="s">
        <v>490</v>
      </c>
      <c r="F180" s="206" t="s">
        <v>491</v>
      </c>
      <c r="G180" s="207" t="s">
        <v>117</v>
      </c>
      <c r="H180" s="208">
        <v>100</v>
      </c>
      <c r="I180" s="209"/>
      <c r="J180" s="210">
        <f>ROUND(I180*H180,2)</f>
        <v>0</v>
      </c>
      <c r="K180" s="206" t="s">
        <v>146</v>
      </c>
      <c r="L180" s="44"/>
      <c r="M180" s="211" t="s">
        <v>19</v>
      </c>
      <c r="N180" s="212" t="s">
        <v>40</v>
      </c>
      <c r="O180" s="84"/>
      <c r="P180" s="213">
        <f>O180*H180</f>
        <v>0</v>
      </c>
      <c r="Q180" s="213">
        <v>0</v>
      </c>
      <c r="R180" s="213">
        <f>Q180*H180</f>
        <v>0</v>
      </c>
      <c r="S180" s="213">
        <v>0</v>
      </c>
      <c r="T180" s="214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15" t="s">
        <v>119</v>
      </c>
      <c r="AT180" s="215" t="s">
        <v>114</v>
      </c>
      <c r="AU180" s="215" t="s">
        <v>79</v>
      </c>
      <c r="AY180" s="17" t="s">
        <v>110</v>
      </c>
      <c r="BE180" s="216">
        <f>IF(N180="základní",J180,0)</f>
        <v>0</v>
      </c>
      <c r="BF180" s="216">
        <f>IF(N180="snížená",J180,0)</f>
        <v>0</v>
      </c>
      <c r="BG180" s="216">
        <f>IF(N180="zákl. přenesená",J180,0)</f>
        <v>0</v>
      </c>
      <c r="BH180" s="216">
        <f>IF(N180="sníž. přenesená",J180,0)</f>
        <v>0</v>
      </c>
      <c r="BI180" s="216">
        <f>IF(N180="nulová",J180,0)</f>
        <v>0</v>
      </c>
      <c r="BJ180" s="17" t="s">
        <v>77</v>
      </c>
      <c r="BK180" s="216">
        <f>ROUND(I180*H180,2)</f>
        <v>0</v>
      </c>
      <c r="BL180" s="17" t="s">
        <v>119</v>
      </c>
      <c r="BM180" s="215" t="s">
        <v>492</v>
      </c>
    </row>
    <row r="181" s="2" customFormat="1" ht="16.5" customHeight="1">
      <c r="A181" s="38"/>
      <c r="B181" s="39"/>
      <c r="C181" s="222" t="s">
        <v>493</v>
      </c>
      <c r="D181" s="222" t="s">
        <v>124</v>
      </c>
      <c r="E181" s="223" t="s">
        <v>494</v>
      </c>
      <c r="F181" s="224" t="s">
        <v>495</v>
      </c>
      <c r="G181" s="225" t="s">
        <v>117</v>
      </c>
      <c r="H181" s="226">
        <v>100</v>
      </c>
      <c r="I181" s="227"/>
      <c r="J181" s="228">
        <f>ROUND(I181*H181,2)</f>
        <v>0</v>
      </c>
      <c r="K181" s="224" t="s">
        <v>146</v>
      </c>
      <c r="L181" s="229"/>
      <c r="M181" s="230" t="s">
        <v>19</v>
      </c>
      <c r="N181" s="231" t="s">
        <v>40</v>
      </c>
      <c r="O181" s="84"/>
      <c r="P181" s="213">
        <f>O181*H181</f>
        <v>0</v>
      </c>
      <c r="Q181" s="213">
        <v>0</v>
      </c>
      <c r="R181" s="213">
        <f>Q181*H181</f>
        <v>0</v>
      </c>
      <c r="S181" s="213">
        <v>0</v>
      </c>
      <c r="T181" s="214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15" t="s">
        <v>127</v>
      </c>
      <c r="AT181" s="215" t="s">
        <v>124</v>
      </c>
      <c r="AU181" s="215" t="s">
        <v>79</v>
      </c>
      <c r="AY181" s="17" t="s">
        <v>110</v>
      </c>
      <c r="BE181" s="216">
        <f>IF(N181="základní",J181,0)</f>
        <v>0</v>
      </c>
      <c r="BF181" s="216">
        <f>IF(N181="snížená",J181,0)</f>
        <v>0</v>
      </c>
      <c r="BG181" s="216">
        <f>IF(N181="zákl. přenesená",J181,0)</f>
        <v>0</v>
      </c>
      <c r="BH181" s="216">
        <f>IF(N181="sníž. přenesená",J181,0)</f>
        <v>0</v>
      </c>
      <c r="BI181" s="216">
        <f>IF(N181="nulová",J181,0)</f>
        <v>0</v>
      </c>
      <c r="BJ181" s="17" t="s">
        <v>77</v>
      </c>
      <c r="BK181" s="216">
        <f>ROUND(I181*H181,2)</f>
        <v>0</v>
      </c>
      <c r="BL181" s="17" t="s">
        <v>119</v>
      </c>
      <c r="BM181" s="215" t="s">
        <v>496</v>
      </c>
    </row>
    <row r="182" s="2" customFormat="1" ht="16.5" customHeight="1">
      <c r="A182" s="38"/>
      <c r="B182" s="39"/>
      <c r="C182" s="222" t="s">
        <v>159</v>
      </c>
      <c r="D182" s="222" t="s">
        <v>124</v>
      </c>
      <c r="E182" s="223" t="s">
        <v>497</v>
      </c>
      <c r="F182" s="224" t="s">
        <v>498</v>
      </c>
      <c r="G182" s="225" t="s">
        <v>117</v>
      </c>
      <c r="H182" s="226">
        <v>100</v>
      </c>
      <c r="I182" s="227"/>
      <c r="J182" s="228">
        <f>ROUND(I182*H182,2)</f>
        <v>0</v>
      </c>
      <c r="K182" s="224" t="s">
        <v>146</v>
      </c>
      <c r="L182" s="229"/>
      <c r="M182" s="230" t="s">
        <v>19</v>
      </c>
      <c r="N182" s="231" t="s">
        <v>40</v>
      </c>
      <c r="O182" s="84"/>
      <c r="P182" s="213">
        <f>O182*H182</f>
        <v>0</v>
      </c>
      <c r="Q182" s="213">
        <v>0</v>
      </c>
      <c r="R182" s="213">
        <f>Q182*H182</f>
        <v>0</v>
      </c>
      <c r="S182" s="213">
        <v>0</v>
      </c>
      <c r="T182" s="214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15" t="s">
        <v>127</v>
      </c>
      <c r="AT182" s="215" t="s">
        <v>124</v>
      </c>
      <c r="AU182" s="215" t="s">
        <v>79</v>
      </c>
      <c r="AY182" s="17" t="s">
        <v>110</v>
      </c>
      <c r="BE182" s="216">
        <f>IF(N182="základní",J182,0)</f>
        <v>0</v>
      </c>
      <c r="BF182" s="216">
        <f>IF(N182="snížená",J182,0)</f>
        <v>0</v>
      </c>
      <c r="BG182" s="216">
        <f>IF(N182="zákl. přenesená",J182,0)</f>
        <v>0</v>
      </c>
      <c r="BH182" s="216">
        <f>IF(N182="sníž. přenesená",J182,0)</f>
        <v>0</v>
      </c>
      <c r="BI182" s="216">
        <f>IF(N182="nulová",J182,0)</f>
        <v>0</v>
      </c>
      <c r="BJ182" s="17" t="s">
        <v>77</v>
      </c>
      <c r="BK182" s="216">
        <f>ROUND(I182*H182,2)</f>
        <v>0</v>
      </c>
      <c r="BL182" s="17" t="s">
        <v>119</v>
      </c>
      <c r="BM182" s="215" t="s">
        <v>499</v>
      </c>
    </row>
    <row r="183" s="2" customFormat="1" ht="16.5" customHeight="1">
      <c r="A183" s="38"/>
      <c r="B183" s="39"/>
      <c r="C183" s="222" t="s">
        <v>500</v>
      </c>
      <c r="D183" s="222" t="s">
        <v>124</v>
      </c>
      <c r="E183" s="223" t="s">
        <v>501</v>
      </c>
      <c r="F183" s="224" t="s">
        <v>502</v>
      </c>
      <c r="G183" s="225" t="s">
        <v>117</v>
      </c>
      <c r="H183" s="226">
        <v>1</v>
      </c>
      <c r="I183" s="227"/>
      <c r="J183" s="228">
        <f>ROUND(I183*H183,2)</f>
        <v>0</v>
      </c>
      <c r="K183" s="224" t="s">
        <v>146</v>
      </c>
      <c r="L183" s="229"/>
      <c r="M183" s="230" t="s">
        <v>19</v>
      </c>
      <c r="N183" s="231" t="s">
        <v>40</v>
      </c>
      <c r="O183" s="84"/>
      <c r="P183" s="213">
        <f>O183*H183</f>
        <v>0</v>
      </c>
      <c r="Q183" s="213">
        <v>0</v>
      </c>
      <c r="R183" s="213">
        <f>Q183*H183</f>
        <v>0</v>
      </c>
      <c r="S183" s="213">
        <v>0</v>
      </c>
      <c r="T183" s="214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15" t="s">
        <v>127</v>
      </c>
      <c r="AT183" s="215" t="s">
        <v>124</v>
      </c>
      <c r="AU183" s="215" t="s">
        <v>79</v>
      </c>
      <c r="AY183" s="17" t="s">
        <v>110</v>
      </c>
      <c r="BE183" s="216">
        <f>IF(N183="základní",J183,0)</f>
        <v>0</v>
      </c>
      <c r="BF183" s="216">
        <f>IF(N183="snížená",J183,0)</f>
        <v>0</v>
      </c>
      <c r="BG183" s="216">
        <f>IF(N183="zákl. přenesená",J183,0)</f>
        <v>0</v>
      </c>
      <c r="BH183" s="216">
        <f>IF(N183="sníž. přenesená",J183,0)</f>
        <v>0</v>
      </c>
      <c r="BI183" s="216">
        <f>IF(N183="nulová",J183,0)</f>
        <v>0</v>
      </c>
      <c r="BJ183" s="17" t="s">
        <v>77</v>
      </c>
      <c r="BK183" s="216">
        <f>ROUND(I183*H183,2)</f>
        <v>0</v>
      </c>
      <c r="BL183" s="17" t="s">
        <v>119</v>
      </c>
      <c r="BM183" s="215" t="s">
        <v>503</v>
      </c>
    </row>
    <row r="184" s="2" customFormat="1" ht="16.5" customHeight="1">
      <c r="A184" s="38"/>
      <c r="B184" s="39"/>
      <c r="C184" s="222" t="s">
        <v>504</v>
      </c>
      <c r="D184" s="222" t="s">
        <v>124</v>
      </c>
      <c r="E184" s="223" t="s">
        <v>505</v>
      </c>
      <c r="F184" s="224" t="s">
        <v>506</v>
      </c>
      <c r="G184" s="225" t="s">
        <v>248</v>
      </c>
      <c r="H184" s="226">
        <v>30</v>
      </c>
      <c r="I184" s="227"/>
      <c r="J184" s="228">
        <f>ROUND(I184*H184,2)</f>
        <v>0</v>
      </c>
      <c r="K184" s="224" t="s">
        <v>146</v>
      </c>
      <c r="L184" s="229"/>
      <c r="M184" s="230" t="s">
        <v>19</v>
      </c>
      <c r="N184" s="231" t="s">
        <v>40</v>
      </c>
      <c r="O184" s="84"/>
      <c r="P184" s="213">
        <f>O184*H184</f>
        <v>0</v>
      </c>
      <c r="Q184" s="213">
        <v>0</v>
      </c>
      <c r="R184" s="213">
        <f>Q184*H184</f>
        <v>0</v>
      </c>
      <c r="S184" s="213">
        <v>0</v>
      </c>
      <c r="T184" s="214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15" t="s">
        <v>127</v>
      </c>
      <c r="AT184" s="215" t="s">
        <v>124</v>
      </c>
      <c r="AU184" s="215" t="s">
        <v>79</v>
      </c>
      <c r="AY184" s="17" t="s">
        <v>110</v>
      </c>
      <c r="BE184" s="216">
        <f>IF(N184="základní",J184,0)</f>
        <v>0</v>
      </c>
      <c r="BF184" s="216">
        <f>IF(N184="snížená",J184,0)</f>
        <v>0</v>
      </c>
      <c r="BG184" s="216">
        <f>IF(N184="zákl. přenesená",J184,0)</f>
        <v>0</v>
      </c>
      <c r="BH184" s="216">
        <f>IF(N184="sníž. přenesená",J184,0)</f>
        <v>0</v>
      </c>
      <c r="BI184" s="216">
        <f>IF(N184="nulová",J184,0)</f>
        <v>0</v>
      </c>
      <c r="BJ184" s="17" t="s">
        <v>77</v>
      </c>
      <c r="BK184" s="216">
        <f>ROUND(I184*H184,2)</f>
        <v>0</v>
      </c>
      <c r="BL184" s="17" t="s">
        <v>119</v>
      </c>
      <c r="BM184" s="215" t="s">
        <v>507</v>
      </c>
    </row>
    <row r="185" s="2" customFormat="1" ht="16.5" customHeight="1">
      <c r="A185" s="38"/>
      <c r="B185" s="39"/>
      <c r="C185" s="222" t="s">
        <v>508</v>
      </c>
      <c r="D185" s="222" t="s">
        <v>124</v>
      </c>
      <c r="E185" s="223" t="s">
        <v>509</v>
      </c>
      <c r="F185" s="224" t="s">
        <v>510</v>
      </c>
      <c r="G185" s="225" t="s">
        <v>248</v>
      </c>
      <c r="H185" s="226">
        <v>250</v>
      </c>
      <c r="I185" s="227"/>
      <c r="J185" s="228">
        <f>ROUND(I185*H185,2)</f>
        <v>0</v>
      </c>
      <c r="K185" s="224" t="s">
        <v>146</v>
      </c>
      <c r="L185" s="229"/>
      <c r="M185" s="230" t="s">
        <v>19</v>
      </c>
      <c r="N185" s="231" t="s">
        <v>40</v>
      </c>
      <c r="O185" s="84"/>
      <c r="P185" s="213">
        <f>O185*H185</f>
        <v>0</v>
      </c>
      <c r="Q185" s="213">
        <v>0</v>
      </c>
      <c r="R185" s="213">
        <f>Q185*H185</f>
        <v>0</v>
      </c>
      <c r="S185" s="213">
        <v>0</v>
      </c>
      <c r="T185" s="214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15" t="s">
        <v>127</v>
      </c>
      <c r="AT185" s="215" t="s">
        <v>124</v>
      </c>
      <c r="AU185" s="215" t="s">
        <v>79</v>
      </c>
      <c r="AY185" s="17" t="s">
        <v>110</v>
      </c>
      <c r="BE185" s="216">
        <f>IF(N185="základní",J185,0)</f>
        <v>0</v>
      </c>
      <c r="BF185" s="216">
        <f>IF(N185="snížená",J185,0)</f>
        <v>0</v>
      </c>
      <c r="BG185" s="216">
        <f>IF(N185="zákl. přenesená",J185,0)</f>
        <v>0</v>
      </c>
      <c r="BH185" s="216">
        <f>IF(N185="sníž. přenesená",J185,0)</f>
        <v>0</v>
      </c>
      <c r="BI185" s="216">
        <f>IF(N185="nulová",J185,0)</f>
        <v>0</v>
      </c>
      <c r="BJ185" s="17" t="s">
        <v>77</v>
      </c>
      <c r="BK185" s="216">
        <f>ROUND(I185*H185,2)</f>
        <v>0</v>
      </c>
      <c r="BL185" s="17" t="s">
        <v>119</v>
      </c>
      <c r="BM185" s="215" t="s">
        <v>511</v>
      </c>
    </row>
    <row r="186" s="2" customFormat="1" ht="16.5" customHeight="1">
      <c r="A186" s="38"/>
      <c r="B186" s="39"/>
      <c r="C186" s="204" t="s">
        <v>512</v>
      </c>
      <c r="D186" s="204" t="s">
        <v>114</v>
      </c>
      <c r="E186" s="205" t="s">
        <v>513</v>
      </c>
      <c r="F186" s="206" t="s">
        <v>514</v>
      </c>
      <c r="G186" s="207" t="s">
        <v>117</v>
      </c>
      <c r="H186" s="208">
        <v>1</v>
      </c>
      <c r="I186" s="209"/>
      <c r="J186" s="210">
        <f>ROUND(I186*H186,2)</f>
        <v>0</v>
      </c>
      <c r="K186" s="206" t="s">
        <v>146</v>
      </c>
      <c r="L186" s="44"/>
      <c r="M186" s="211" t="s">
        <v>19</v>
      </c>
      <c r="N186" s="212" t="s">
        <v>40</v>
      </c>
      <c r="O186" s="84"/>
      <c r="P186" s="213">
        <f>O186*H186</f>
        <v>0</v>
      </c>
      <c r="Q186" s="213">
        <v>0</v>
      </c>
      <c r="R186" s="213">
        <f>Q186*H186</f>
        <v>0</v>
      </c>
      <c r="S186" s="213">
        <v>0</v>
      </c>
      <c r="T186" s="214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15" t="s">
        <v>119</v>
      </c>
      <c r="AT186" s="215" t="s">
        <v>114</v>
      </c>
      <c r="AU186" s="215" t="s">
        <v>79</v>
      </c>
      <c r="AY186" s="17" t="s">
        <v>110</v>
      </c>
      <c r="BE186" s="216">
        <f>IF(N186="základní",J186,0)</f>
        <v>0</v>
      </c>
      <c r="BF186" s="216">
        <f>IF(N186="snížená",J186,0)</f>
        <v>0</v>
      </c>
      <c r="BG186" s="216">
        <f>IF(N186="zákl. přenesená",J186,0)</f>
        <v>0</v>
      </c>
      <c r="BH186" s="216">
        <f>IF(N186="sníž. přenesená",J186,0)</f>
        <v>0</v>
      </c>
      <c r="BI186" s="216">
        <f>IF(N186="nulová",J186,0)</f>
        <v>0</v>
      </c>
      <c r="BJ186" s="17" t="s">
        <v>77</v>
      </c>
      <c r="BK186" s="216">
        <f>ROUND(I186*H186,2)</f>
        <v>0</v>
      </c>
      <c r="BL186" s="17" t="s">
        <v>119</v>
      </c>
      <c r="BM186" s="215" t="s">
        <v>515</v>
      </c>
    </row>
    <row r="187" s="2" customFormat="1" ht="16.5" customHeight="1">
      <c r="A187" s="38"/>
      <c r="B187" s="39"/>
      <c r="C187" s="204" t="s">
        <v>516</v>
      </c>
      <c r="D187" s="204" t="s">
        <v>114</v>
      </c>
      <c r="E187" s="205" t="s">
        <v>517</v>
      </c>
      <c r="F187" s="206" t="s">
        <v>518</v>
      </c>
      <c r="G187" s="207" t="s">
        <v>248</v>
      </c>
      <c r="H187" s="208">
        <v>1</v>
      </c>
      <c r="I187" s="209"/>
      <c r="J187" s="210">
        <f>ROUND(I187*H187,2)</f>
        <v>0</v>
      </c>
      <c r="K187" s="206" t="s">
        <v>146</v>
      </c>
      <c r="L187" s="44"/>
      <c r="M187" s="211" t="s">
        <v>19</v>
      </c>
      <c r="N187" s="212" t="s">
        <v>40</v>
      </c>
      <c r="O187" s="84"/>
      <c r="P187" s="213">
        <f>O187*H187</f>
        <v>0</v>
      </c>
      <c r="Q187" s="213">
        <v>0</v>
      </c>
      <c r="R187" s="213">
        <f>Q187*H187</f>
        <v>0</v>
      </c>
      <c r="S187" s="213">
        <v>0</v>
      </c>
      <c r="T187" s="214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15" t="s">
        <v>119</v>
      </c>
      <c r="AT187" s="215" t="s">
        <v>114</v>
      </c>
      <c r="AU187" s="215" t="s">
        <v>79</v>
      </c>
      <c r="AY187" s="17" t="s">
        <v>110</v>
      </c>
      <c r="BE187" s="216">
        <f>IF(N187="základní",J187,0)</f>
        <v>0</v>
      </c>
      <c r="BF187" s="216">
        <f>IF(N187="snížená",J187,0)</f>
        <v>0</v>
      </c>
      <c r="BG187" s="216">
        <f>IF(N187="zákl. přenesená",J187,0)</f>
        <v>0</v>
      </c>
      <c r="BH187" s="216">
        <f>IF(N187="sníž. přenesená",J187,0)</f>
        <v>0</v>
      </c>
      <c r="BI187" s="216">
        <f>IF(N187="nulová",J187,0)</f>
        <v>0</v>
      </c>
      <c r="BJ187" s="17" t="s">
        <v>77</v>
      </c>
      <c r="BK187" s="216">
        <f>ROUND(I187*H187,2)</f>
        <v>0</v>
      </c>
      <c r="BL187" s="17" t="s">
        <v>119</v>
      </c>
      <c r="BM187" s="215" t="s">
        <v>519</v>
      </c>
    </row>
    <row r="188" s="2" customFormat="1" ht="16.5" customHeight="1">
      <c r="A188" s="38"/>
      <c r="B188" s="39"/>
      <c r="C188" s="222" t="s">
        <v>520</v>
      </c>
      <c r="D188" s="222" t="s">
        <v>124</v>
      </c>
      <c r="E188" s="223" t="s">
        <v>521</v>
      </c>
      <c r="F188" s="224" t="s">
        <v>522</v>
      </c>
      <c r="G188" s="225" t="s">
        <v>117</v>
      </c>
      <c r="H188" s="226">
        <v>1</v>
      </c>
      <c r="I188" s="227"/>
      <c r="J188" s="228">
        <f>ROUND(I188*H188,2)</f>
        <v>0</v>
      </c>
      <c r="K188" s="224" t="s">
        <v>146</v>
      </c>
      <c r="L188" s="229"/>
      <c r="M188" s="230" t="s">
        <v>19</v>
      </c>
      <c r="N188" s="231" t="s">
        <v>40</v>
      </c>
      <c r="O188" s="84"/>
      <c r="P188" s="213">
        <f>O188*H188</f>
        <v>0</v>
      </c>
      <c r="Q188" s="213">
        <v>0</v>
      </c>
      <c r="R188" s="213">
        <f>Q188*H188</f>
        <v>0</v>
      </c>
      <c r="S188" s="213">
        <v>0</v>
      </c>
      <c r="T188" s="214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15" t="s">
        <v>127</v>
      </c>
      <c r="AT188" s="215" t="s">
        <v>124</v>
      </c>
      <c r="AU188" s="215" t="s">
        <v>79</v>
      </c>
      <c r="AY188" s="17" t="s">
        <v>110</v>
      </c>
      <c r="BE188" s="216">
        <f>IF(N188="základní",J188,0)</f>
        <v>0</v>
      </c>
      <c r="BF188" s="216">
        <f>IF(N188="snížená",J188,0)</f>
        <v>0</v>
      </c>
      <c r="BG188" s="216">
        <f>IF(N188="zákl. přenesená",J188,0)</f>
        <v>0</v>
      </c>
      <c r="BH188" s="216">
        <f>IF(N188="sníž. přenesená",J188,0)</f>
        <v>0</v>
      </c>
      <c r="BI188" s="216">
        <f>IF(N188="nulová",J188,0)</f>
        <v>0</v>
      </c>
      <c r="BJ188" s="17" t="s">
        <v>77</v>
      </c>
      <c r="BK188" s="216">
        <f>ROUND(I188*H188,2)</f>
        <v>0</v>
      </c>
      <c r="BL188" s="17" t="s">
        <v>119</v>
      </c>
      <c r="BM188" s="215" t="s">
        <v>523</v>
      </c>
    </row>
    <row r="189" s="2" customFormat="1" ht="16.5" customHeight="1">
      <c r="A189" s="38"/>
      <c r="B189" s="39"/>
      <c r="C189" s="204" t="s">
        <v>524</v>
      </c>
      <c r="D189" s="204" t="s">
        <v>114</v>
      </c>
      <c r="E189" s="205" t="s">
        <v>525</v>
      </c>
      <c r="F189" s="206" t="s">
        <v>526</v>
      </c>
      <c r="G189" s="207" t="s">
        <v>248</v>
      </c>
      <c r="H189" s="208">
        <v>1</v>
      </c>
      <c r="I189" s="209"/>
      <c r="J189" s="210">
        <f>ROUND(I189*H189,2)</f>
        <v>0</v>
      </c>
      <c r="K189" s="206" t="s">
        <v>146</v>
      </c>
      <c r="L189" s="44"/>
      <c r="M189" s="211" t="s">
        <v>19</v>
      </c>
      <c r="N189" s="212" t="s">
        <v>40</v>
      </c>
      <c r="O189" s="84"/>
      <c r="P189" s="213">
        <f>O189*H189</f>
        <v>0</v>
      </c>
      <c r="Q189" s="213">
        <v>0</v>
      </c>
      <c r="R189" s="213">
        <f>Q189*H189</f>
        <v>0</v>
      </c>
      <c r="S189" s="213">
        <v>0</v>
      </c>
      <c r="T189" s="214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15" t="s">
        <v>119</v>
      </c>
      <c r="AT189" s="215" t="s">
        <v>114</v>
      </c>
      <c r="AU189" s="215" t="s">
        <v>79</v>
      </c>
      <c r="AY189" s="17" t="s">
        <v>110</v>
      </c>
      <c r="BE189" s="216">
        <f>IF(N189="základní",J189,0)</f>
        <v>0</v>
      </c>
      <c r="BF189" s="216">
        <f>IF(N189="snížená",J189,0)</f>
        <v>0</v>
      </c>
      <c r="BG189" s="216">
        <f>IF(N189="zákl. přenesená",J189,0)</f>
        <v>0</v>
      </c>
      <c r="BH189" s="216">
        <f>IF(N189="sníž. přenesená",J189,0)</f>
        <v>0</v>
      </c>
      <c r="BI189" s="216">
        <f>IF(N189="nulová",J189,0)</f>
        <v>0</v>
      </c>
      <c r="BJ189" s="17" t="s">
        <v>77</v>
      </c>
      <c r="BK189" s="216">
        <f>ROUND(I189*H189,2)</f>
        <v>0</v>
      </c>
      <c r="BL189" s="17" t="s">
        <v>119</v>
      </c>
      <c r="BM189" s="215" t="s">
        <v>527</v>
      </c>
    </row>
    <row r="190" s="2" customFormat="1" ht="21.75" customHeight="1">
      <c r="A190" s="38"/>
      <c r="B190" s="39"/>
      <c r="C190" s="222" t="s">
        <v>528</v>
      </c>
      <c r="D190" s="222" t="s">
        <v>124</v>
      </c>
      <c r="E190" s="223" t="s">
        <v>529</v>
      </c>
      <c r="F190" s="224" t="s">
        <v>530</v>
      </c>
      <c r="G190" s="225" t="s">
        <v>248</v>
      </c>
      <c r="H190" s="226">
        <v>100</v>
      </c>
      <c r="I190" s="227"/>
      <c r="J190" s="228">
        <f>ROUND(I190*H190,2)</f>
        <v>0</v>
      </c>
      <c r="K190" s="224" t="s">
        <v>146</v>
      </c>
      <c r="L190" s="229"/>
      <c r="M190" s="230" t="s">
        <v>19</v>
      </c>
      <c r="N190" s="231" t="s">
        <v>40</v>
      </c>
      <c r="O190" s="84"/>
      <c r="P190" s="213">
        <f>O190*H190</f>
        <v>0</v>
      </c>
      <c r="Q190" s="213">
        <v>0</v>
      </c>
      <c r="R190" s="213">
        <f>Q190*H190</f>
        <v>0</v>
      </c>
      <c r="S190" s="213">
        <v>0</v>
      </c>
      <c r="T190" s="214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15" t="s">
        <v>127</v>
      </c>
      <c r="AT190" s="215" t="s">
        <v>124</v>
      </c>
      <c r="AU190" s="215" t="s">
        <v>79</v>
      </c>
      <c r="AY190" s="17" t="s">
        <v>110</v>
      </c>
      <c r="BE190" s="216">
        <f>IF(N190="základní",J190,0)</f>
        <v>0</v>
      </c>
      <c r="BF190" s="216">
        <f>IF(N190="snížená",J190,0)</f>
        <v>0</v>
      </c>
      <c r="BG190" s="216">
        <f>IF(N190="zákl. přenesená",J190,0)</f>
        <v>0</v>
      </c>
      <c r="BH190" s="216">
        <f>IF(N190="sníž. přenesená",J190,0)</f>
        <v>0</v>
      </c>
      <c r="BI190" s="216">
        <f>IF(N190="nulová",J190,0)</f>
        <v>0</v>
      </c>
      <c r="BJ190" s="17" t="s">
        <v>77</v>
      </c>
      <c r="BK190" s="216">
        <f>ROUND(I190*H190,2)</f>
        <v>0</v>
      </c>
      <c r="BL190" s="17" t="s">
        <v>119</v>
      </c>
      <c r="BM190" s="215" t="s">
        <v>531</v>
      </c>
    </row>
    <row r="191" s="2" customFormat="1" ht="16.5" customHeight="1">
      <c r="A191" s="38"/>
      <c r="B191" s="39"/>
      <c r="C191" s="222" t="s">
        <v>532</v>
      </c>
      <c r="D191" s="222" t="s">
        <v>124</v>
      </c>
      <c r="E191" s="223" t="s">
        <v>533</v>
      </c>
      <c r="F191" s="224" t="s">
        <v>534</v>
      </c>
      <c r="G191" s="225" t="s">
        <v>117</v>
      </c>
      <c r="H191" s="226">
        <v>1</v>
      </c>
      <c r="I191" s="227"/>
      <c r="J191" s="228">
        <f>ROUND(I191*H191,2)</f>
        <v>0</v>
      </c>
      <c r="K191" s="224" t="s">
        <v>146</v>
      </c>
      <c r="L191" s="229"/>
      <c r="M191" s="230" t="s">
        <v>19</v>
      </c>
      <c r="N191" s="231" t="s">
        <v>40</v>
      </c>
      <c r="O191" s="84"/>
      <c r="P191" s="213">
        <f>O191*H191</f>
        <v>0</v>
      </c>
      <c r="Q191" s="213">
        <v>0</v>
      </c>
      <c r="R191" s="213">
        <f>Q191*H191</f>
        <v>0</v>
      </c>
      <c r="S191" s="213">
        <v>0</v>
      </c>
      <c r="T191" s="214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15" t="s">
        <v>127</v>
      </c>
      <c r="AT191" s="215" t="s">
        <v>124</v>
      </c>
      <c r="AU191" s="215" t="s">
        <v>79</v>
      </c>
      <c r="AY191" s="17" t="s">
        <v>110</v>
      </c>
      <c r="BE191" s="216">
        <f>IF(N191="základní",J191,0)</f>
        <v>0</v>
      </c>
      <c r="BF191" s="216">
        <f>IF(N191="snížená",J191,0)</f>
        <v>0</v>
      </c>
      <c r="BG191" s="216">
        <f>IF(N191="zákl. přenesená",J191,0)</f>
        <v>0</v>
      </c>
      <c r="BH191" s="216">
        <f>IF(N191="sníž. přenesená",J191,0)</f>
        <v>0</v>
      </c>
      <c r="BI191" s="216">
        <f>IF(N191="nulová",J191,0)</f>
        <v>0</v>
      </c>
      <c r="BJ191" s="17" t="s">
        <v>77</v>
      </c>
      <c r="BK191" s="216">
        <f>ROUND(I191*H191,2)</f>
        <v>0</v>
      </c>
      <c r="BL191" s="17" t="s">
        <v>119</v>
      </c>
      <c r="BM191" s="215" t="s">
        <v>535</v>
      </c>
    </row>
    <row r="192" s="2" customFormat="1" ht="16.5" customHeight="1">
      <c r="A192" s="38"/>
      <c r="B192" s="39"/>
      <c r="C192" s="222" t="s">
        <v>536</v>
      </c>
      <c r="D192" s="222" t="s">
        <v>124</v>
      </c>
      <c r="E192" s="223" t="s">
        <v>537</v>
      </c>
      <c r="F192" s="224" t="s">
        <v>538</v>
      </c>
      <c r="G192" s="225" t="s">
        <v>117</v>
      </c>
      <c r="H192" s="226">
        <v>1</v>
      </c>
      <c r="I192" s="227"/>
      <c r="J192" s="228">
        <f>ROUND(I192*H192,2)</f>
        <v>0</v>
      </c>
      <c r="K192" s="224" t="s">
        <v>146</v>
      </c>
      <c r="L192" s="229"/>
      <c r="M192" s="230" t="s">
        <v>19</v>
      </c>
      <c r="N192" s="231" t="s">
        <v>40</v>
      </c>
      <c r="O192" s="84"/>
      <c r="P192" s="213">
        <f>O192*H192</f>
        <v>0</v>
      </c>
      <c r="Q192" s="213">
        <v>0</v>
      </c>
      <c r="R192" s="213">
        <f>Q192*H192</f>
        <v>0</v>
      </c>
      <c r="S192" s="213">
        <v>0</v>
      </c>
      <c r="T192" s="214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15" t="s">
        <v>127</v>
      </c>
      <c r="AT192" s="215" t="s">
        <v>124</v>
      </c>
      <c r="AU192" s="215" t="s">
        <v>79</v>
      </c>
      <c r="AY192" s="17" t="s">
        <v>110</v>
      </c>
      <c r="BE192" s="216">
        <f>IF(N192="základní",J192,0)</f>
        <v>0</v>
      </c>
      <c r="BF192" s="216">
        <f>IF(N192="snížená",J192,0)</f>
        <v>0</v>
      </c>
      <c r="BG192" s="216">
        <f>IF(N192="zákl. přenesená",J192,0)</f>
        <v>0</v>
      </c>
      <c r="BH192" s="216">
        <f>IF(N192="sníž. přenesená",J192,0)</f>
        <v>0</v>
      </c>
      <c r="BI192" s="216">
        <f>IF(N192="nulová",J192,0)</f>
        <v>0</v>
      </c>
      <c r="BJ192" s="17" t="s">
        <v>77</v>
      </c>
      <c r="BK192" s="216">
        <f>ROUND(I192*H192,2)</f>
        <v>0</v>
      </c>
      <c r="BL192" s="17" t="s">
        <v>119</v>
      </c>
      <c r="BM192" s="215" t="s">
        <v>539</v>
      </c>
    </row>
    <row r="193" s="12" customFormat="1" ht="22.8" customHeight="1">
      <c r="A193" s="12"/>
      <c r="B193" s="188"/>
      <c r="C193" s="189"/>
      <c r="D193" s="190" t="s">
        <v>68</v>
      </c>
      <c r="E193" s="202" t="s">
        <v>540</v>
      </c>
      <c r="F193" s="202" t="s">
        <v>541</v>
      </c>
      <c r="G193" s="189"/>
      <c r="H193" s="189"/>
      <c r="I193" s="192"/>
      <c r="J193" s="203">
        <f>BK193</f>
        <v>0</v>
      </c>
      <c r="K193" s="189"/>
      <c r="L193" s="194"/>
      <c r="M193" s="195"/>
      <c r="N193" s="196"/>
      <c r="O193" s="196"/>
      <c r="P193" s="197">
        <f>SUM(P194:P198)</f>
        <v>0</v>
      </c>
      <c r="Q193" s="196"/>
      <c r="R193" s="197">
        <f>SUM(R194:R198)</f>
        <v>0.0246</v>
      </c>
      <c r="S193" s="196"/>
      <c r="T193" s="198">
        <f>SUM(T194:T198)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199" t="s">
        <v>79</v>
      </c>
      <c r="AT193" s="200" t="s">
        <v>68</v>
      </c>
      <c r="AU193" s="200" t="s">
        <v>77</v>
      </c>
      <c r="AY193" s="199" t="s">
        <v>110</v>
      </c>
      <c r="BK193" s="201">
        <f>SUM(BK194:BK198)</f>
        <v>0</v>
      </c>
    </row>
    <row r="194" s="2" customFormat="1" ht="16.5" customHeight="1">
      <c r="A194" s="38"/>
      <c r="B194" s="39"/>
      <c r="C194" s="204" t="s">
        <v>542</v>
      </c>
      <c r="D194" s="204" t="s">
        <v>114</v>
      </c>
      <c r="E194" s="205" t="s">
        <v>543</v>
      </c>
      <c r="F194" s="206" t="s">
        <v>544</v>
      </c>
      <c r="G194" s="207" t="s">
        <v>256</v>
      </c>
      <c r="H194" s="208">
        <v>80</v>
      </c>
      <c r="I194" s="209"/>
      <c r="J194" s="210">
        <f>ROUND(I194*H194,2)</f>
        <v>0</v>
      </c>
      <c r="K194" s="206" t="s">
        <v>118</v>
      </c>
      <c r="L194" s="44"/>
      <c r="M194" s="211" t="s">
        <v>19</v>
      </c>
      <c r="N194" s="212" t="s">
        <v>40</v>
      </c>
      <c r="O194" s="84"/>
      <c r="P194" s="213">
        <f>O194*H194</f>
        <v>0</v>
      </c>
      <c r="Q194" s="213">
        <v>0</v>
      </c>
      <c r="R194" s="213">
        <f>Q194*H194</f>
        <v>0</v>
      </c>
      <c r="S194" s="213">
        <v>0</v>
      </c>
      <c r="T194" s="214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15" t="s">
        <v>119</v>
      </c>
      <c r="AT194" s="215" t="s">
        <v>114</v>
      </c>
      <c r="AU194" s="215" t="s">
        <v>79</v>
      </c>
      <c r="AY194" s="17" t="s">
        <v>110</v>
      </c>
      <c r="BE194" s="216">
        <f>IF(N194="základní",J194,0)</f>
        <v>0</v>
      </c>
      <c r="BF194" s="216">
        <f>IF(N194="snížená",J194,0)</f>
        <v>0</v>
      </c>
      <c r="BG194" s="216">
        <f>IF(N194="zákl. přenesená",J194,0)</f>
        <v>0</v>
      </c>
      <c r="BH194" s="216">
        <f>IF(N194="sníž. přenesená",J194,0)</f>
        <v>0</v>
      </c>
      <c r="BI194" s="216">
        <f>IF(N194="nulová",J194,0)</f>
        <v>0</v>
      </c>
      <c r="BJ194" s="17" t="s">
        <v>77</v>
      </c>
      <c r="BK194" s="216">
        <f>ROUND(I194*H194,2)</f>
        <v>0</v>
      </c>
      <c r="BL194" s="17" t="s">
        <v>119</v>
      </c>
      <c r="BM194" s="215" t="s">
        <v>545</v>
      </c>
    </row>
    <row r="195" s="2" customFormat="1">
      <c r="A195" s="38"/>
      <c r="B195" s="39"/>
      <c r="C195" s="40"/>
      <c r="D195" s="217" t="s">
        <v>121</v>
      </c>
      <c r="E195" s="40"/>
      <c r="F195" s="218" t="s">
        <v>546</v>
      </c>
      <c r="G195" s="40"/>
      <c r="H195" s="40"/>
      <c r="I195" s="219"/>
      <c r="J195" s="40"/>
      <c r="K195" s="40"/>
      <c r="L195" s="44"/>
      <c r="M195" s="220"/>
      <c r="N195" s="221"/>
      <c r="O195" s="84"/>
      <c r="P195" s="84"/>
      <c r="Q195" s="84"/>
      <c r="R195" s="84"/>
      <c r="S195" s="84"/>
      <c r="T195" s="85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121</v>
      </c>
      <c r="AU195" s="17" t="s">
        <v>79</v>
      </c>
    </row>
    <row r="196" s="2" customFormat="1" ht="21.75" customHeight="1">
      <c r="A196" s="38"/>
      <c r="B196" s="39"/>
      <c r="C196" s="222" t="s">
        <v>547</v>
      </c>
      <c r="D196" s="222" t="s">
        <v>124</v>
      </c>
      <c r="E196" s="223" t="s">
        <v>548</v>
      </c>
      <c r="F196" s="224" t="s">
        <v>549</v>
      </c>
      <c r="G196" s="225" t="s">
        <v>256</v>
      </c>
      <c r="H196" s="226">
        <v>160</v>
      </c>
      <c r="I196" s="227"/>
      <c r="J196" s="228">
        <f>ROUND(I196*H196,2)</f>
        <v>0</v>
      </c>
      <c r="K196" s="224" t="s">
        <v>118</v>
      </c>
      <c r="L196" s="229"/>
      <c r="M196" s="230" t="s">
        <v>19</v>
      </c>
      <c r="N196" s="231" t="s">
        <v>40</v>
      </c>
      <c r="O196" s="84"/>
      <c r="P196" s="213">
        <f>O196*H196</f>
        <v>0</v>
      </c>
      <c r="Q196" s="213">
        <v>6.0000000000000002E-05</v>
      </c>
      <c r="R196" s="213">
        <f>Q196*H196</f>
        <v>0.0096000000000000009</v>
      </c>
      <c r="S196" s="213">
        <v>0</v>
      </c>
      <c r="T196" s="214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15" t="s">
        <v>127</v>
      </c>
      <c r="AT196" s="215" t="s">
        <v>124</v>
      </c>
      <c r="AU196" s="215" t="s">
        <v>79</v>
      </c>
      <c r="AY196" s="17" t="s">
        <v>110</v>
      </c>
      <c r="BE196" s="216">
        <f>IF(N196="základní",J196,0)</f>
        <v>0</v>
      </c>
      <c r="BF196" s="216">
        <f>IF(N196="snížená",J196,0)</f>
        <v>0</v>
      </c>
      <c r="BG196" s="216">
        <f>IF(N196="zákl. přenesená",J196,0)</f>
        <v>0</v>
      </c>
      <c r="BH196" s="216">
        <f>IF(N196="sníž. přenesená",J196,0)</f>
        <v>0</v>
      </c>
      <c r="BI196" s="216">
        <f>IF(N196="nulová",J196,0)</f>
        <v>0</v>
      </c>
      <c r="BJ196" s="17" t="s">
        <v>77</v>
      </c>
      <c r="BK196" s="216">
        <f>ROUND(I196*H196,2)</f>
        <v>0</v>
      </c>
      <c r="BL196" s="17" t="s">
        <v>119</v>
      </c>
      <c r="BM196" s="215" t="s">
        <v>550</v>
      </c>
    </row>
    <row r="197" s="2" customFormat="1" ht="24.15" customHeight="1">
      <c r="A197" s="38"/>
      <c r="B197" s="39"/>
      <c r="C197" s="222" t="s">
        <v>551</v>
      </c>
      <c r="D197" s="222" t="s">
        <v>124</v>
      </c>
      <c r="E197" s="223" t="s">
        <v>552</v>
      </c>
      <c r="F197" s="224" t="s">
        <v>553</v>
      </c>
      <c r="G197" s="225" t="s">
        <v>406</v>
      </c>
      <c r="H197" s="226">
        <v>1</v>
      </c>
      <c r="I197" s="227"/>
      <c r="J197" s="228">
        <f>ROUND(I197*H197,2)</f>
        <v>0</v>
      </c>
      <c r="K197" s="224" t="s">
        <v>146</v>
      </c>
      <c r="L197" s="229"/>
      <c r="M197" s="230" t="s">
        <v>19</v>
      </c>
      <c r="N197" s="231" t="s">
        <v>40</v>
      </c>
      <c r="O197" s="84"/>
      <c r="P197" s="213">
        <f>O197*H197</f>
        <v>0</v>
      </c>
      <c r="Q197" s="213">
        <v>0.014999999999999999</v>
      </c>
      <c r="R197" s="213">
        <f>Q197*H197</f>
        <v>0.014999999999999999</v>
      </c>
      <c r="S197" s="213">
        <v>0</v>
      </c>
      <c r="T197" s="214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15" t="s">
        <v>127</v>
      </c>
      <c r="AT197" s="215" t="s">
        <v>124</v>
      </c>
      <c r="AU197" s="215" t="s">
        <v>79</v>
      </c>
      <c r="AY197" s="17" t="s">
        <v>110</v>
      </c>
      <c r="BE197" s="216">
        <f>IF(N197="základní",J197,0)</f>
        <v>0</v>
      </c>
      <c r="BF197" s="216">
        <f>IF(N197="snížená",J197,0)</f>
        <v>0</v>
      </c>
      <c r="BG197" s="216">
        <f>IF(N197="zákl. přenesená",J197,0)</f>
        <v>0</v>
      </c>
      <c r="BH197" s="216">
        <f>IF(N197="sníž. přenesená",J197,0)</f>
        <v>0</v>
      </c>
      <c r="BI197" s="216">
        <f>IF(N197="nulová",J197,0)</f>
        <v>0</v>
      </c>
      <c r="BJ197" s="17" t="s">
        <v>77</v>
      </c>
      <c r="BK197" s="216">
        <f>ROUND(I197*H197,2)</f>
        <v>0</v>
      </c>
      <c r="BL197" s="17" t="s">
        <v>119</v>
      </c>
      <c r="BM197" s="215" t="s">
        <v>554</v>
      </c>
    </row>
    <row r="198" s="2" customFormat="1">
      <c r="A198" s="38"/>
      <c r="B198" s="39"/>
      <c r="C198" s="40"/>
      <c r="D198" s="237" t="s">
        <v>318</v>
      </c>
      <c r="E198" s="40"/>
      <c r="F198" s="238" t="s">
        <v>555</v>
      </c>
      <c r="G198" s="40"/>
      <c r="H198" s="40"/>
      <c r="I198" s="219"/>
      <c r="J198" s="40"/>
      <c r="K198" s="40"/>
      <c r="L198" s="44"/>
      <c r="M198" s="220"/>
      <c r="N198" s="221"/>
      <c r="O198" s="84"/>
      <c r="P198" s="84"/>
      <c r="Q198" s="84"/>
      <c r="R198" s="84"/>
      <c r="S198" s="84"/>
      <c r="T198" s="85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318</v>
      </c>
      <c r="AU198" s="17" t="s">
        <v>79</v>
      </c>
    </row>
    <row r="199" s="12" customFormat="1" ht="25.92" customHeight="1">
      <c r="A199" s="12"/>
      <c r="B199" s="188"/>
      <c r="C199" s="189"/>
      <c r="D199" s="190" t="s">
        <v>68</v>
      </c>
      <c r="E199" s="191" t="s">
        <v>556</v>
      </c>
      <c r="F199" s="191" t="s">
        <v>557</v>
      </c>
      <c r="G199" s="189"/>
      <c r="H199" s="189"/>
      <c r="I199" s="192"/>
      <c r="J199" s="193">
        <f>BK199</f>
        <v>0</v>
      </c>
      <c r="K199" s="189"/>
      <c r="L199" s="194"/>
      <c r="M199" s="195"/>
      <c r="N199" s="196"/>
      <c r="O199" s="196"/>
      <c r="P199" s="197">
        <f>P200</f>
        <v>0</v>
      </c>
      <c r="Q199" s="196"/>
      <c r="R199" s="197">
        <f>R200</f>
        <v>0</v>
      </c>
      <c r="S199" s="196"/>
      <c r="T199" s="198">
        <f>T200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199" t="s">
        <v>170</v>
      </c>
      <c r="AT199" s="200" t="s">
        <v>68</v>
      </c>
      <c r="AU199" s="200" t="s">
        <v>69</v>
      </c>
      <c r="AY199" s="199" t="s">
        <v>110</v>
      </c>
      <c r="BK199" s="201">
        <f>BK200</f>
        <v>0</v>
      </c>
    </row>
    <row r="200" s="2" customFormat="1" ht="21.75" customHeight="1">
      <c r="A200" s="38"/>
      <c r="B200" s="39"/>
      <c r="C200" s="204" t="s">
        <v>558</v>
      </c>
      <c r="D200" s="204" t="s">
        <v>114</v>
      </c>
      <c r="E200" s="205" t="s">
        <v>559</v>
      </c>
      <c r="F200" s="206" t="s">
        <v>560</v>
      </c>
      <c r="G200" s="207" t="s">
        <v>561</v>
      </c>
      <c r="H200" s="208">
        <v>4</v>
      </c>
      <c r="I200" s="209"/>
      <c r="J200" s="210">
        <f>ROUND(I200*H200,2)</f>
        <v>0</v>
      </c>
      <c r="K200" s="206" t="s">
        <v>146</v>
      </c>
      <c r="L200" s="44"/>
      <c r="M200" s="211" t="s">
        <v>19</v>
      </c>
      <c r="N200" s="212" t="s">
        <v>40</v>
      </c>
      <c r="O200" s="84"/>
      <c r="P200" s="213">
        <f>O200*H200</f>
        <v>0</v>
      </c>
      <c r="Q200" s="213">
        <v>0</v>
      </c>
      <c r="R200" s="213">
        <f>Q200*H200</f>
        <v>0</v>
      </c>
      <c r="S200" s="213">
        <v>0</v>
      </c>
      <c r="T200" s="214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15" t="s">
        <v>170</v>
      </c>
      <c r="AT200" s="215" t="s">
        <v>114</v>
      </c>
      <c r="AU200" s="215" t="s">
        <v>77</v>
      </c>
      <c r="AY200" s="17" t="s">
        <v>110</v>
      </c>
      <c r="BE200" s="216">
        <f>IF(N200="základní",J200,0)</f>
        <v>0</v>
      </c>
      <c r="BF200" s="216">
        <f>IF(N200="snížená",J200,0)</f>
        <v>0</v>
      </c>
      <c r="BG200" s="216">
        <f>IF(N200="zákl. přenesená",J200,0)</f>
        <v>0</v>
      </c>
      <c r="BH200" s="216">
        <f>IF(N200="sníž. přenesená",J200,0)</f>
        <v>0</v>
      </c>
      <c r="BI200" s="216">
        <f>IF(N200="nulová",J200,0)</f>
        <v>0</v>
      </c>
      <c r="BJ200" s="17" t="s">
        <v>77</v>
      </c>
      <c r="BK200" s="216">
        <f>ROUND(I200*H200,2)</f>
        <v>0</v>
      </c>
      <c r="BL200" s="17" t="s">
        <v>170</v>
      </c>
      <c r="BM200" s="215" t="s">
        <v>562</v>
      </c>
    </row>
    <row r="201" s="12" customFormat="1" ht="25.92" customHeight="1">
      <c r="A201" s="12"/>
      <c r="B201" s="188"/>
      <c r="C201" s="189"/>
      <c r="D201" s="190" t="s">
        <v>68</v>
      </c>
      <c r="E201" s="191" t="s">
        <v>563</v>
      </c>
      <c r="F201" s="191" t="s">
        <v>564</v>
      </c>
      <c r="G201" s="189"/>
      <c r="H201" s="189"/>
      <c r="I201" s="192"/>
      <c r="J201" s="193">
        <f>BK201</f>
        <v>0</v>
      </c>
      <c r="K201" s="189"/>
      <c r="L201" s="194"/>
      <c r="M201" s="195"/>
      <c r="N201" s="196"/>
      <c r="O201" s="196"/>
      <c r="P201" s="197">
        <f>P202+P206+P209+P211</f>
        <v>0</v>
      </c>
      <c r="Q201" s="196"/>
      <c r="R201" s="197">
        <f>R202+R206+R209+R211</f>
        <v>0</v>
      </c>
      <c r="S201" s="196"/>
      <c r="T201" s="198">
        <f>T202+T206+T209+T211</f>
        <v>0.17599999999999999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199" t="s">
        <v>565</v>
      </c>
      <c r="AT201" s="200" t="s">
        <v>68</v>
      </c>
      <c r="AU201" s="200" t="s">
        <v>69</v>
      </c>
      <c r="AY201" s="199" t="s">
        <v>110</v>
      </c>
      <c r="BK201" s="201">
        <f>BK202+BK206+BK209+BK211</f>
        <v>0</v>
      </c>
    </row>
    <row r="202" s="12" customFormat="1" ht="22.8" customHeight="1">
      <c r="A202" s="12"/>
      <c r="B202" s="188"/>
      <c r="C202" s="189"/>
      <c r="D202" s="190" t="s">
        <v>68</v>
      </c>
      <c r="E202" s="202" t="s">
        <v>566</v>
      </c>
      <c r="F202" s="202" t="s">
        <v>567</v>
      </c>
      <c r="G202" s="189"/>
      <c r="H202" s="189"/>
      <c r="I202" s="192"/>
      <c r="J202" s="203">
        <f>BK202</f>
        <v>0</v>
      </c>
      <c r="K202" s="189"/>
      <c r="L202" s="194"/>
      <c r="M202" s="195"/>
      <c r="N202" s="196"/>
      <c r="O202" s="196"/>
      <c r="P202" s="197">
        <f>SUM(P203:P205)</f>
        <v>0</v>
      </c>
      <c r="Q202" s="196"/>
      <c r="R202" s="197">
        <f>SUM(R203:R205)</f>
        <v>0</v>
      </c>
      <c r="S202" s="196"/>
      <c r="T202" s="198">
        <f>SUM(T203:T205)</f>
        <v>0.17599999999999999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199" t="s">
        <v>565</v>
      </c>
      <c r="AT202" s="200" t="s">
        <v>68</v>
      </c>
      <c r="AU202" s="200" t="s">
        <v>77</v>
      </c>
      <c r="AY202" s="199" t="s">
        <v>110</v>
      </c>
      <c r="BK202" s="201">
        <f>SUM(BK203:BK205)</f>
        <v>0</v>
      </c>
    </row>
    <row r="203" s="2" customFormat="1" ht="16.5" customHeight="1">
      <c r="A203" s="38"/>
      <c r="B203" s="39"/>
      <c r="C203" s="204" t="s">
        <v>568</v>
      </c>
      <c r="D203" s="204" t="s">
        <v>114</v>
      </c>
      <c r="E203" s="205" t="s">
        <v>569</v>
      </c>
      <c r="F203" s="206" t="s">
        <v>570</v>
      </c>
      <c r="G203" s="207" t="s">
        <v>571</v>
      </c>
      <c r="H203" s="208">
        <v>1</v>
      </c>
      <c r="I203" s="209"/>
      <c r="J203" s="210">
        <f>ROUND(I203*H203,2)</f>
        <v>0</v>
      </c>
      <c r="K203" s="206" t="s">
        <v>118</v>
      </c>
      <c r="L203" s="44"/>
      <c r="M203" s="211" t="s">
        <v>19</v>
      </c>
      <c r="N203" s="212" t="s">
        <v>40</v>
      </c>
      <c r="O203" s="84"/>
      <c r="P203" s="213">
        <f>O203*H203</f>
        <v>0</v>
      </c>
      <c r="Q203" s="213">
        <v>0</v>
      </c>
      <c r="R203" s="213">
        <f>Q203*H203</f>
        <v>0</v>
      </c>
      <c r="S203" s="213">
        <v>0</v>
      </c>
      <c r="T203" s="214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15" t="s">
        <v>285</v>
      </c>
      <c r="AT203" s="215" t="s">
        <v>114</v>
      </c>
      <c r="AU203" s="215" t="s">
        <v>79</v>
      </c>
      <c r="AY203" s="17" t="s">
        <v>110</v>
      </c>
      <c r="BE203" s="216">
        <f>IF(N203="základní",J203,0)</f>
        <v>0</v>
      </c>
      <c r="BF203" s="216">
        <f>IF(N203="snížená",J203,0)</f>
        <v>0</v>
      </c>
      <c r="BG203" s="216">
        <f>IF(N203="zákl. přenesená",J203,0)</f>
        <v>0</v>
      </c>
      <c r="BH203" s="216">
        <f>IF(N203="sníž. přenesená",J203,0)</f>
        <v>0</v>
      </c>
      <c r="BI203" s="216">
        <f>IF(N203="nulová",J203,0)</f>
        <v>0</v>
      </c>
      <c r="BJ203" s="17" t="s">
        <v>77</v>
      </c>
      <c r="BK203" s="216">
        <f>ROUND(I203*H203,2)</f>
        <v>0</v>
      </c>
      <c r="BL203" s="17" t="s">
        <v>285</v>
      </c>
      <c r="BM203" s="215" t="s">
        <v>572</v>
      </c>
    </row>
    <row r="204" s="2" customFormat="1">
      <c r="A204" s="38"/>
      <c r="B204" s="39"/>
      <c r="C204" s="40"/>
      <c r="D204" s="217" t="s">
        <v>121</v>
      </c>
      <c r="E204" s="40"/>
      <c r="F204" s="218" t="s">
        <v>573</v>
      </c>
      <c r="G204" s="40"/>
      <c r="H204" s="40"/>
      <c r="I204" s="219"/>
      <c r="J204" s="40"/>
      <c r="K204" s="40"/>
      <c r="L204" s="44"/>
      <c r="M204" s="220"/>
      <c r="N204" s="221"/>
      <c r="O204" s="84"/>
      <c r="P204" s="84"/>
      <c r="Q204" s="84"/>
      <c r="R204" s="84"/>
      <c r="S204" s="84"/>
      <c r="T204" s="85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121</v>
      </c>
      <c r="AU204" s="17" t="s">
        <v>79</v>
      </c>
    </row>
    <row r="205" s="2" customFormat="1" ht="16.5" customHeight="1">
      <c r="A205" s="38"/>
      <c r="B205" s="39"/>
      <c r="C205" s="204" t="s">
        <v>574</v>
      </c>
      <c r="D205" s="204" t="s">
        <v>114</v>
      </c>
      <c r="E205" s="205" t="s">
        <v>575</v>
      </c>
      <c r="F205" s="206" t="s">
        <v>576</v>
      </c>
      <c r="G205" s="207" t="s">
        <v>273</v>
      </c>
      <c r="H205" s="208">
        <v>8</v>
      </c>
      <c r="I205" s="209"/>
      <c r="J205" s="210">
        <f>ROUND(I205*H205,2)</f>
        <v>0</v>
      </c>
      <c r="K205" s="206" t="s">
        <v>146</v>
      </c>
      <c r="L205" s="44"/>
      <c r="M205" s="211" t="s">
        <v>19</v>
      </c>
      <c r="N205" s="212" t="s">
        <v>40</v>
      </c>
      <c r="O205" s="84"/>
      <c r="P205" s="213">
        <f>O205*H205</f>
        <v>0</v>
      </c>
      <c r="Q205" s="213">
        <v>0</v>
      </c>
      <c r="R205" s="213">
        <f>Q205*H205</f>
        <v>0</v>
      </c>
      <c r="S205" s="213">
        <v>0.021999999999999999</v>
      </c>
      <c r="T205" s="214">
        <f>S205*H205</f>
        <v>0.17599999999999999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15" t="s">
        <v>119</v>
      </c>
      <c r="AT205" s="215" t="s">
        <v>114</v>
      </c>
      <c r="AU205" s="215" t="s">
        <v>79</v>
      </c>
      <c r="AY205" s="17" t="s">
        <v>110</v>
      </c>
      <c r="BE205" s="216">
        <f>IF(N205="základní",J205,0)</f>
        <v>0</v>
      </c>
      <c r="BF205" s="216">
        <f>IF(N205="snížená",J205,0)</f>
        <v>0</v>
      </c>
      <c r="BG205" s="216">
        <f>IF(N205="zákl. přenesená",J205,0)</f>
        <v>0</v>
      </c>
      <c r="BH205" s="216">
        <f>IF(N205="sníž. přenesená",J205,0)</f>
        <v>0</v>
      </c>
      <c r="BI205" s="216">
        <f>IF(N205="nulová",J205,0)</f>
        <v>0</v>
      </c>
      <c r="BJ205" s="17" t="s">
        <v>77</v>
      </c>
      <c r="BK205" s="216">
        <f>ROUND(I205*H205,2)</f>
        <v>0</v>
      </c>
      <c r="BL205" s="17" t="s">
        <v>119</v>
      </c>
      <c r="BM205" s="215" t="s">
        <v>577</v>
      </c>
    </row>
    <row r="206" s="12" customFormat="1" ht="22.8" customHeight="1">
      <c r="A206" s="12"/>
      <c r="B206" s="188"/>
      <c r="C206" s="189"/>
      <c r="D206" s="190" t="s">
        <v>68</v>
      </c>
      <c r="E206" s="202" t="s">
        <v>578</v>
      </c>
      <c r="F206" s="202" t="s">
        <v>579</v>
      </c>
      <c r="G206" s="189"/>
      <c r="H206" s="189"/>
      <c r="I206" s="192"/>
      <c r="J206" s="203">
        <f>BK206</f>
        <v>0</v>
      </c>
      <c r="K206" s="189"/>
      <c r="L206" s="194"/>
      <c r="M206" s="195"/>
      <c r="N206" s="196"/>
      <c r="O206" s="196"/>
      <c r="P206" s="197">
        <f>SUM(P207:P208)</f>
        <v>0</v>
      </c>
      <c r="Q206" s="196"/>
      <c r="R206" s="197">
        <f>SUM(R207:R208)</f>
        <v>0</v>
      </c>
      <c r="S206" s="196"/>
      <c r="T206" s="198">
        <f>SUM(T207:T208)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199" t="s">
        <v>565</v>
      </c>
      <c r="AT206" s="200" t="s">
        <v>68</v>
      </c>
      <c r="AU206" s="200" t="s">
        <v>77</v>
      </c>
      <c r="AY206" s="199" t="s">
        <v>110</v>
      </c>
      <c r="BK206" s="201">
        <f>SUM(BK207:BK208)</f>
        <v>0</v>
      </c>
    </row>
    <row r="207" s="2" customFormat="1" ht="16.5" customHeight="1">
      <c r="A207" s="38"/>
      <c r="B207" s="39"/>
      <c r="C207" s="204" t="s">
        <v>580</v>
      </c>
      <c r="D207" s="204" t="s">
        <v>114</v>
      </c>
      <c r="E207" s="205" t="s">
        <v>581</v>
      </c>
      <c r="F207" s="206" t="s">
        <v>582</v>
      </c>
      <c r="G207" s="207" t="s">
        <v>273</v>
      </c>
      <c r="H207" s="208">
        <v>28</v>
      </c>
      <c r="I207" s="209"/>
      <c r="J207" s="210">
        <f>ROUND(I207*H207,2)</f>
        <v>0</v>
      </c>
      <c r="K207" s="206" t="s">
        <v>583</v>
      </c>
      <c r="L207" s="44"/>
      <c r="M207" s="211" t="s">
        <v>19</v>
      </c>
      <c r="N207" s="212" t="s">
        <v>40</v>
      </c>
      <c r="O207" s="84"/>
      <c r="P207" s="213">
        <f>O207*H207</f>
        <v>0</v>
      </c>
      <c r="Q207" s="213">
        <v>0</v>
      </c>
      <c r="R207" s="213">
        <f>Q207*H207</f>
        <v>0</v>
      </c>
      <c r="S207" s="213">
        <v>0</v>
      </c>
      <c r="T207" s="214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15" t="s">
        <v>285</v>
      </c>
      <c r="AT207" s="215" t="s">
        <v>114</v>
      </c>
      <c r="AU207" s="215" t="s">
        <v>79</v>
      </c>
      <c r="AY207" s="17" t="s">
        <v>110</v>
      </c>
      <c r="BE207" s="216">
        <f>IF(N207="základní",J207,0)</f>
        <v>0</v>
      </c>
      <c r="BF207" s="216">
        <f>IF(N207="snížená",J207,0)</f>
        <v>0</v>
      </c>
      <c r="BG207" s="216">
        <f>IF(N207="zákl. přenesená",J207,0)</f>
        <v>0</v>
      </c>
      <c r="BH207" s="216">
        <f>IF(N207="sníž. přenesená",J207,0)</f>
        <v>0</v>
      </c>
      <c r="BI207" s="216">
        <f>IF(N207="nulová",J207,0)</f>
        <v>0</v>
      </c>
      <c r="BJ207" s="17" t="s">
        <v>77</v>
      </c>
      <c r="BK207" s="216">
        <f>ROUND(I207*H207,2)</f>
        <v>0</v>
      </c>
      <c r="BL207" s="17" t="s">
        <v>285</v>
      </c>
      <c r="BM207" s="215" t="s">
        <v>584</v>
      </c>
    </row>
    <row r="208" s="2" customFormat="1">
      <c r="A208" s="38"/>
      <c r="B208" s="39"/>
      <c r="C208" s="40"/>
      <c r="D208" s="217" t="s">
        <v>121</v>
      </c>
      <c r="E208" s="40"/>
      <c r="F208" s="218" t="s">
        <v>585</v>
      </c>
      <c r="G208" s="40"/>
      <c r="H208" s="40"/>
      <c r="I208" s="219"/>
      <c r="J208" s="40"/>
      <c r="K208" s="40"/>
      <c r="L208" s="44"/>
      <c r="M208" s="220"/>
      <c r="N208" s="221"/>
      <c r="O208" s="84"/>
      <c r="P208" s="84"/>
      <c r="Q208" s="84"/>
      <c r="R208" s="84"/>
      <c r="S208" s="84"/>
      <c r="T208" s="85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121</v>
      </c>
      <c r="AU208" s="17" t="s">
        <v>79</v>
      </c>
    </row>
    <row r="209" s="12" customFormat="1" ht="22.8" customHeight="1">
      <c r="A209" s="12"/>
      <c r="B209" s="188"/>
      <c r="C209" s="189"/>
      <c r="D209" s="190" t="s">
        <v>68</v>
      </c>
      <c r="E209" s="202" t="s">
        <v>586</v>
      </c>
      <c r="F209" s="202" t="s">
        <v>587</v>
      </c>
      <c r="G209" s="189"/>
      <c r="H209" s="189"/>
      <c r="I209" s="192"/>
      <c r="J209" s="203">
        <f>BK209</f>
        <v>0</v>
      </c>
      <c r="K209" s="189"/>
      <c r="L209" s="194"/>
      <c r="M209" s="195"/>
      <c r="N209" s="196"/>
      <c r="O209" s="196"/>
      <c r="P209" s="197">
        <f>P210</f>
        <v>0</v>
      </c>
      <c r="Q209" s="196"/>
      <c r="R209" s="197">
        <f>R210</f>
        <v>0</v>
      </c>
      <c r="S209" s="196"/>
      <c r="T209" s="198">
        <f>T210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199" t="s">
        <v>565</v>
      </c>
      <c r="AT209" s="200" t="s">
        <v>68</v>
      </c>
      <c r="AU209" s="200" t="s">
        <v>77</v>
      </c>
      <c r="AY209" s="199" t="s">
        <v>110</v>
      </c>
      <c r="BK209" s="201">
        <f>BK210</f>
        <v>0</v>
      </c>
    </row>
    <row r="210" s="2" customFormat="1" ht="16.5" customHeight="1">
      <c r="A210" s="38"/>
      <c r="B210" s="39"/>
      <c r="C210" s="204" t="s">
        <v>588</v>
      </c>
      <c r="D210" s="204" t="s">
        <v>114</v>
      </c>
      <c r="E210" s="205" t="s">
        <v>589</v>
      </c>
      <c r="F210" s="206" t="s">
        <v>590</v>
      </c>
      <c r="G210" s="207" t="s">
        <v>571</v>
      </c>
      <c r="H210" s="208">
        <v>2</v>
      </c>
      <c r="I210" s="209"/>
      <c r="J210" s="210">
        <f>ROUND(I210*H210,2)</f>
        <v>0</v>
      </c>
      <c r="K210" s="206" t="s">
        <v>19</v>
      </c>
      <c r="L210" s="44"/>
      <c r="M210" s="211" t="s">
        <v>19</v>
      </c>
      <c r="N210" s="212" t="s">
        <v>40</v>
      </c>
      <c r="O210" s="84"/>
      <c r="P210" s="213">
        <f>O210*H210</f>
        <v>0</v>
      </c>
      <c r="Q210" s="213">
        <v>0</v>
      </c>
      <c r="R210" s="213">
        <f>Q210*H210</f>
        <v>0</v>
      </c>
      <c r="S210" s="213">
        <v>0</v>
      </c>
      <c r="T210" s="214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15" t="s">
        <v>285</v>
      </c>
      <c r="AT210" s="215" t="s">
        <v>114</v>
      </c>
      <c r="AU210" s="215" t="s">
        <v>79</v>
      </c>
      <c r="AY210" s="17" t="s">
        <v>110</v>
      </c>
      <c r="BE210" s="216">
        <f>IF(N210="základní",J210,0)</f>
        <v>0</v>
      </c>
      <c r="BF210" s="216">
        <f>IF(N210="snížená",J210,0)</f>
        <v>0</v>
      </c>
      <c r="BG210" s="216">
        <f>IF(N210="zákl. přenesená",J210,0)</f>
        <v>0</v>
      </c>
      <c r="BH210" s="216">
        <f>IF(N210="sníž. přenesená",J210,0)</f>
        <v>0</v>
      </c>
      <c r="BI210" s="216">
        <f>IF(N210="nulová",J210,0)</f>
        <v>0</v>
      </c>
      <c r="BJ210" s="17" t="s">
        <v>77</v>
      </c>
      <c r="BK210" s="216">
        <f>ROUND(I210*H210,2)</f>
        <v>0</v>
      </c>
      <c r="BL210" s="17" t="s">
        <v>285</v>
      </c>
      <c r="BM210" s="215" t="s">
        <v>591</v>
      </c>
    </row>
    <row r="211" s="12" customFormat="1" ht="22.8" customHeight="1">
      <c r="A211" s="12"/>
      <c r="B211" s="188"/>
      <c r="C211" s="189"/>
      <c r="D211" s="190" t="s">
        <v>68</v>
      </c>
      <c r="E211" s="202" t="s">
        <v>592</v>
      </c>
      <c r="F211" s="202" t="s">
        <v>269</v>
      </c>
      <c r="G211" s="189"/>
      <c r="H211" s="189"/>
      <c r="I211" s="192"/>
      <c r="J211" s="203">
        <f>BK211</f>
        <v>0</v>
      </c>
      <c r="K211" s="189"/>
      <c r="L211" s="194"/>
      <c r="M211" s="195"/>
      <c r="N211" s="196"/>
      <c r="O211" s="196"/>
      <c r="P211" s="197">
        <f>SUM(P212:P215)</f>
        <v>0</v>
      </c>
      <c r="Q211" s="196"/>
      <c r="R211" s="197">
        <f>SUM(R212:R215)</f>
        <v>0</v>
      </c>
      <c r="S211" s="196"/>
      <c r="T211" s="198">
        <f>SUM(T212:T215)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199" t="s">
        <v>565</v>
      </c>
      <c r="AT211" s="200" t="s">
        <v>68</v>
      </c>
      <c r="AU211" s="200" t="s">
        <v>77</v>
      </c>
      <c r="AY211" s="199" t="s">
        <v>110</v>
      </c>
      <c r="BK211" s="201">
        <f>SUM(BK212:BK215)</f>
        <v>0</v>
      </c>
    </row>
    <row r="212" s="2" customFormat="1" ht="16.5" customHeight="1">
      <c r="A212" s="38"/>
      <c r="B212" s="39"/>
      <c r="C212" s="204" t="s">
        <v>593</v>
      </c>
      <c r="D212" s="204" t="s">
        <v>114</v>
      </c>
      <c r="E212" s="205" t="s">
        <v>594</v>
      </c>
      <c r="F212" s="206" t="s">
        <v>595</v>
      </c>
      <c r="G212" s="207" t="s">
        <v>248</v>
      </c>
      <c r="H212" s="208">
        <v>1</v>
      </c>
      <c r="I212" s="209"/>
      <c r="J212" s="210">
        <f>ROUND(I212*H212,2)</f>
        <v>0</v>
      </c>
      <c r="K212" s="206" t="s">
        <v>19</v>
      </c>
      <c r="L212" s="44"/>
      <c r="M212" s="211" t="s">
        <v>19</v>
      </c>
      <c r="N212" s="212" t="s">
        <v>40</v>
      </c>
      <c r="O212" s="84"/>
      <c r="P212" s="213">
        <f>O212*H212</f>
        <v>0</v>
      </c>
      <c r="Q212" s="213">
        <v>0</v>
      </c>
      <c r="R212" s="213">
        <f>Q212*H212</f>
        <v>0</v>
      </c>
      <c r="S212" s="213">
        <v>0</v>
      </c>
      <c r="T212" s="214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15" t="s">
        <v>170</v>
      </c>
      <c r="AT212" s="215" t="s">
        <v>114</v>
      </c>
      <c r="AU212" s="215" t="s">
        <v>79</v>
      </c>
      <c r="AY212" s="17" t="s">
        <v>110</v>
      </c>
      <c r="BE212" s="216">
        <f>IF(N212="základní",J212,0)</f>
        <v>0</v>
      </c>
      <c r="BF212" s="216">
        <f>IF(N212="snížená",J212,0)</f>
        <v>0</v>
      </c>
      <c r="BG212" s="216">
        <f>IF(N212="zákl. přenesená",J212,0)</f>
        <v>0</v>
      </c>
      <c r="BH212" s="216">
        <f>IF(N212="sníž. přenesená",J212,0)</f>
        <v>0</v>
      </c>
      <c r="BI212" s="216">
        <f>IF(N212="nulová",J212,0)</f>
        <v>0</v>
      </c>
      <c r="BJ212" s="17" t="s">
        <v>77</v>
      </c>
      <c r="BK212" s="216">
        <f>ROUND(I212*H212,2)</f>
        <v>0</v>
      </c>
      <c r="BL212" s="17" t="s">
        <v>170</v>
      </c>
      <c r="BM212" s="215" t="s">
        <v>596</v>
      </c>
    </row>
    <row r="213" s="2" customFormat="1" ht="16.5" customHeight="1">
      <c r="A213" s="38"/>
      <c r="B213" s="39"/>
      <c r="C213" s="204" t="s">
        <v>597</v>
      </c>
      <c r="D213" s="204" t="s">
        <v>114</v>
      </c>
      <c r="E213" s="205" t="s">
        <v>598</v>
      </c>
      <c r="F213" s="206" t="s">
        <v>599</v>
      </c>
      <c r="G213" s="207" t="s">
        <v>571</v>
      </c>
      <c r="H213" s="208">
        <v>1</v>
      </c>
      <c r="I213" s="209"/>
      <c r="J213" s="210">
        <f>ROUND(I213*H213,2)</f>
        <v>0</v>
      </c>
      <c r="K213" s="206" t="s">
        <v>19</v>
      </c>
      <c r="L213" s="44"/>
      <c r="M213" s="211" t="s">
        <v>19</v>
      </c>
      <c r="N213" s="212" t="s">
        <v>40</v>
      </c>
      <c r="O213" s="84"/>
      <c r="P213" s="213">
        <f>O213*H213</f>
        <v>0</v>
      </c>
      <c r="Q213" s="213">
        <v>0</v>
      </c>
      <c r="R213" s="213">
        <f>Q213*H213</f>
        <v>0</v>
      </c>
      <c r="S213" s="213">
        <v>0</v>
      </c>
      <c r="T213" s="214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15" t="s">
        <v>285</v>
      </c>
      <c r="AT213" s="215" t="s">
        <v>114</v>
      </c>
      <c r="AU213" s="215" t="s">
        <v>79</v>
      </c>
      <c r="AY213" s="17" t="s">
        <v>110</v>
      </c>
      <c r="BE213" s="216">
        <f>IF(N213="základní",J213,0)</f>
        <v>0</v>
      </c>
      <c r="BF213" s="216">
        <f>IF(N213="snížená",J213,0)</f>
        <v>0</v>
      </c>
      <c r="BG213" s="216">
        <f>IF(N213="zákl. přenesená",J213,0)</f>
        <v>0</v>
      </c>
      <c r="BH213" s="216">
        <f>IF(N213="sníž. přenesená",J213,0)</f>
        <v>0</v>
      </c>
      <c r="BI213" s="216">
        <f>IF(N213="nulová",J213,0)</f>
        <v>0</v>
      </c>
      <c r="BJ213" s="17" t="s">
        <v>77</v>
      </c>
      <c r="BK213" s="216">
        <f>ROUND(I213*H213,2)</f>
        <v>0</v>
      </c>
      <c r="BL213" s="17" t="s">
        <v>285</v>
      </c>
      <c r="BM213" s="215" t="s">
        <v>600</v>
      </c>
    </row>
    <row r="214" s="2" customFormat="1" ht="21.75" customHeight="1">
      <c r="A214" s="38"/>
      <c r="B214" s="39"/>
      <c r="C214" s="204" t="s">
        <v>601</v>
      </c>
      <c r="D214" s="204" t="s">
        <v>114</v>
      </c>
      <c r="E214" s="205" t="s">
        <v>602</v>
      </c>
      <c r="F214" s="206" t="s">
        <v>603</v>
      </c>
      <c r="G214" s="207" t="s">
        <v>571</v>
      </c>
      <c r="H214" s="208">
        <v>1</v>
      </c>
      <c r="I214" s="209"/>
      <c r="J214" s="210">
        <f>ROUND(I214*H214,2)</f>
        <v>0</v>
      </c>
      <c r="K214" s="206" t="s">
        <v>146</v>
      </c>
      <c r="L214" s="44"/>
      <c r="M214" s="211" t="s">
        <v>19</v>
      </c>
      <c r="N214" s="212" t="s">
        <v>40</v>
      </c>
      <c r="O214" s="84"/>
      <c r="P214" s="213">
        <f>O214*H214</f>
        <v>0</v>
      </c>
      <c r="Q214" s="213">
        <v>0</v>
      </c>
      <c r="R214" s="213">
        <f>Q214*H214</f>
        <v>0</v>
      </c>
      <c r="S214" s="213">
        <v>0</v>
      </c>
      <c r="T214" s="214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15" t="s">
        <v>285</v>
      </c>
      <c r="AT214" s="215" t="s">
        <v>114</v>
      </c>
      <c r="AU214" s="215" t="s">
        <v>79</v>
      </c>
      <c r="AY214" s="17" t="s">
        <v>110</v>
      </c>
      <c r="BE214" s="216">
        <f>IF(N214="základní",J214,0)</f>
        <v>0</v>
      </c>
      <c r="BF214" s="216">
        <f>IF(N214="snížená",J214,0)</f>
        <v>0</v>
      </c>
      <c r="BG214" s="216">
        <f>IF(N214="zákl. přenesená",J214,0)</f>
        <v>0</v>
      </c>
      <c r="BH214" s="216">
        <f>IF(N214="sníž. přenesená",J214,0)</f>
        <v>0</v>
      </c>
      <c r="BI214" s="216">
        <f>IF(N214="nulová",J214,0)</f>
        <v>0</v>
      </c>
      <c r="BJ214" s="17" t="s">
        <v>77</v>
      </c>
      <c r="BK214" s="216">
        <f>ROUND(I214*H214,2)</f>
        <v>0</v>
      </c>
      <c r="BL214" s="17" t="s">
        <v>285</v>
      </c>
      <c r="BM214" s="215" t="s">
        <v>604</v>
      </c>
    </row>
    <row r="215" s="2" customFormat="1" ht="24.15" customHeight="1">
      <c r="A215" s="38"/>
      <c r="B215" s="39"/>
      <c r="C215" s="204" t="s">
        <v>605</v>
      </c>
      <c r="D215" s="204" t="s">
        <v>114</v>
      </c>
      <c r="E215" s="205" t="s">
        <v>606</v>
      </c>
      <c r="F215" s="206" t="s">
        <v>607</v>
      </c>
      <c r="G215" s="207" t="s">
        <v>571</v>
      </c>
      <c r="H215" s="208">
        <v>1</v>
      </c>
      <c r="I215" s="209"/>
      <c r="J215" s="210">
        <f>ROUND(I215*H215,2)</f>
        <v>0</v>
      </c>
      <c r="K215" s="206" t="s">
        <v>146</v>
      </c>
      <c r="L215" s="44"/>
      <c r="M215" s="250" t="s">
        <v>19</v>
      </c>
      <c r="N215" s="251" t="s">
        <v>40</v>
      </c>
      <c r="O215" s="234"/>
      <c r="P215" s="235">
        <f>O215*H215</f>
        <v>0</v>
      </c>
      <c r="Q215" s="235">
        <v>0</v>
      </c>
      <c r="R215" s="235">
        <f>Q215*H215</f>
        <v>0</v>
      </c>
      <c r="S215" s="235">
        <v>0</v>
      </c>
      <c r="T215" s="236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15" t="s">
        <v>285</v>
      </c>
      <c r="AT215" s="215" t="s">
        <v>114</v>
      </c>
      <c r="AU215" s="215" t="s">
        <v>79</v>
      </c>
      <c r="AY215" s="17" t="s">
        <v>110</v>
      </c>
      <c r="BE215" s="216">
        <f>IF(N215="základní",J215,0)</f>
        <v>0</v>
      </c>
      <c r="BF215" s="216">
        <f>IF(N215="snížená",J215,0)</f>
        <v>0</v>
      </c>
      <c r="BG215" s="216">
        <f>IF(N215="zákl. přenesená",J215,0)</f>
        <v>0</v>
      </c>
      <c r="BH215" s="216">
        <f>IF(N215="sníž. přenesená",J215,0)</f>
        <v>0</v>
      </c>
      <c r="BI215" s="216">
        <f>IF(N215="nulová",J215,0)</f>
        <v>0</v>
      </c>
      <c r="BJ215" s="17" t="s">
        <v>77</v>
      </c>
      <c r="BK215" s="216">
        <f>ROUND(I215*H215,2)</f>
        <v>0</v>
      </c>
      <c r="BL215" s="17" t="s">
        <v>285</v>
      </c>
      <c r="BM215" s="215" t="s">
        <v>608</v>
      </c>
    </row>
    <row r="216" s="2" customFormat="1" ht="6.96" customHeight="1">
      <c r="A216" s="38"/>
      <c r="B216" s="59"/>
      <c r="C216" s="60"/>
      <c r="D216" s="60"/>
      <c r="E216" s="60"/>
      <c r="F216" s="60"/>
      <c r="G216" s="60"/>
      <c r="H216" s="60"/>
      <c r="I216" s="60"/>
      <c r="J216" s="60"/>
      <c r="K216" s="60"/>
      <c r="L216" s="44"/>
      <c r="M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</row>
  </sheetData>
  <sheetProtection sheet="1" autoFilter="0" formatColumns="0" formatRows="0" objects="1" scenarios="1" spinCount="100000" saltValue="4BtqhklpVnGi3LwmCQFPgVJRuA/sg/BshJOGsUE9PeG6EBtE9JEHjLiIVoUHMlXnWdU59xGbhWmrNMu71DCVsg==" hashValue="f+0GuwKx7yp6WZgnsPtmxd+zSAXYNfFTBQouQYw3au6KomonI+T03455LEctYxhfXuBfVpb3jw/KK0q3UbWi3Q==" algorithmName="SHA-512" password="CC35"/>
  <autoFilter ref="C91:K215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98" r:id="rId1" display="https://podminky.urs.cz/item/CS_URS_2023_02/210812001"/>
    <hyperlink ref="F110" r:id="rId2" display="https://podminky.urs.cz/item/CS_URS_2023_02/210280002"/>
    <hyperlink ref="F112" r:id="rId3" display="https://podminky.urs.cz/item/CS_URS_2023_02/741110042"/>
    <hyperlink ref="F115" r:id="rId4" display="https://podminky.urs.cz/item/CS_URS_2023_02/741110511"/>
    <hyperlink ref="F118" r:id="rId5" display="https://podminky.urs.cz/item/CS_URS_2023_02/741120001"/>
    <hyperlink ref="F124" r:id="rId6" display="https://podminky.urs.cz/item/CS_URS_2023_02/741122015"/>
    <hyperlink ref="F127" r:id="rId7" display="https://podminky.urs.cz/item/CS_URS_2023_02/741122225"/>
    <hyperlink ref="F131" r:id="rId8" display="https://podminky.urs.cz/item/CS_URS_2023_02/741122434"/>
    <hyperlink ref="F135" r:id="rId9" display="https://podminky.urs.cz/item/CS_URS_2023_02/741122434"/>
    <hyperlink ref="F139" r:id="rId10" display="https://podminky.urs.cz/item/CS_URS_2023_02/741320175"/>
    <hyperlink ref="F142" r:id="rId11" display="https://podminky.urs.cz/item/CS_URS_2023_02/741320185"/>
    <hyperlink ref="F150" r:id="rId12" display="https://podminky.urs.cz/item/CS_URS_2023_02/741320165"/>
    <hyperlink ref="F153" r:id="rId13" display="https://podminky.urs.cz/item/CS_URS_2023_02/741420001.1"/>
    <hyperlink ref="F156" r:id="rId14" display="https://podminky.urs.cz/item/CS_URS_2023_02/741420022"/>
    <hyperlink ref="F159" r:id="rId15" display="https://podminky.urs.cz/item/CS_URS_2023_02/741420022.1"/>
    <hyperlink ref="F163" r:id="rId16" display="https://podminky.urs.cz/item/CS_URS_2023_02/741430004"/>
    <hyperlink ref="F166" r:id="rId17" display="https://podminky.urs.cz/item/CS_URS_2023_02/741820001"/>
    <hyperlink ref="F168" r:id="rId18" display="https://podminky.urs.cz/item/CS_URS_2023_02/741910301"/>
    <hyperlink ref="F171" r:id="rId19" display="https://podminky.urs.cz/item/CS_URS_2023_02/741910412"/>
    <hyperlink ref="F195" r:id="rId20" display="https://podminky.urs.cz/item/CS_URS_2023_02/742121001"/>
    <hyperlink ref="F204" r:id="rId21" display="https://podminky.urs.cz/item/CS_URS_2023_02/013254000"/>
    <hyperlink ref="F208" r:id="rId22" display="https://podminky.urs.cz/item/CS_URS_2021_01/043002000.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3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79</v>
      </c>
    </row>
    <row r="4" s="1" customFormat="1" ht="24.96" customHeight="1">
      <c r="B4" s="20"/>
      <c r="D4" s="130" t="s">
        <v>86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Fotovoltaická elektrárna na střeše MěU Sokolov, Rokycanova 1929, Sokolov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87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609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13. 7. 2023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22</v>
      </c>
      <c r="F15" s="38"/>
      <c r="G15" s="38"/>
      <c r="H15" s="38"/>
      <c r="I15" s="132" t="s">
        <v>27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28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27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30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22</v>
      </c>
      <c r="F21" s="38"/>
      <c r="G21" s="38"/>
      <c r="H21" s="38"/>
      <c r="I21" s="132" t="s">
        <v>27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32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22</v>
      </c>
      <c r="F24" s="38"/>
      <c r="G24" s="38"/>
      <c r="H24" s="38"/>
      <c r="I24" s="132" t="s">
        <v>27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33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35</v>
      </c>
      <c r="E30" s="38"/>
      <c r="F30" s="38"/>
      <c r="G30" s="38"/>
      <c r="H30" s="38"/>
      <c r="I30" s="38"/>
      <c r="J30" s="144">
        <f>ROUND(J84,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37</v>
      </c>
      <c r="G32" s="38"/>
      <c r="H32" s="38"/>
      <c r="I32" s="145" t="s">
        <v>36</v>
      </c>
      <c r="J32" s="145" t="s">
        <v>38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39</v>
      </c>
      <c r="E33" s="132" t="s">
        <v>40</v>
      </c>
      <c r="F33" s="147">
        <f>ROUND((SUM(BE84:BE120)),  2)</f>
        <v>0</v>
      </c>
      <c r="G33" s="38"/>
      <c r="H33" s="38"/>
      <c r="I33" s="148">
        <v>0.20999999999999999</v>
      </c>
      <c r="J33" s="147">
        <f>ROUND(((SUM(BE84:BE120))*I33),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41</v>
      </c>
      <c r="F34" s="147">
        <f>ROUND((SUM(BF84:BF120)),  2)</f>
        <v>0</v>
      </c>
      <c r="G34" s="38"/>
      <c r="H34" s="38"/>
      <c r="I34" s="148">
        <v>0.14999999999999999</v>
      </c>
      <c r="J34" s="147">
        <f>ROUND(((SUM(BF84:BF120))*I34),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42</v>
      </c>
      <c r="F35" s="147">
        <f>ROUND((SUM(BG84:BG120)),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43</v>
      </c>
      <c r="F36" s="147">
        <f>ROUND((SUM(BH84:BH120)),  2)</f>
        <v>0</v>
      </c>
      <c r="G36" s="38"/>
      <c r="H36" s="38"/>
      <c r="I36" s="148">
        <v>0.14999999999999999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44</v>
      </c>
      <c r="F37" s="147">
        <f>ROUND((SUM(BI84:BI120)),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45</v>
      </c>
      <c r="E39" s="151"/>
      <c r="F39" s="151"/>
      <c r="G39" s="152" t="s">
        <v>46</v>
      </c>
      <c r="H39" s="153" t="s">
        <v>47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89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Fotovoltaická elektrárna na střeše MěU Sokolov, Rokycanova 1929, Sokolov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87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03 - Autonabíječka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 xml:space="preserve"> </v>
      </c>
      <c r="G52" s="40"/>
      <c r="H52" s="40"/>
      <c r="I52" s="32" t="s">
        <v>23</v>
      </c>
      <c r="J52" s="72" t="str">
        <f>IF(J12="","",J12)</f>
        <v>13. 7. 2023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 xml:space="preserve"> </v>
      </c>
      <c r="G54" s="40"/>
      <c r="H54" s="40"/>
      <c r="I54" s="32" t="s">
        <v>30</v>
      </c>
      <c r="J54" s="36" t="str">
        <f>E21</f>
        <v xml:space="preserve"> 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28</v>
      </c>
      <c r="D55" s="40"/>
      <c r="E55" s="40"/>
      <c r="F55" s="27" t="str">
        <f>IF(E18="","",E18)</f>
        <v>Vyplň údaj</v>
      </c>
      <c r="G55" s="40"/>
      <c r="H55" s="40"/>
      <c r="I55" s="32" t="s">
        <v>32</v>
      </c>
      <c r="J55" s="36" t="str">
        <f>E24</f>
        <v xml:space="preserve"> 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90</v>
      </c>
      <c r="D57" s="162"/>
      <c r="E57" s="162"/>
      <c r="F57" s="162"/>
      <c r="G57" s="162"/>
      <c r="H57" s="162"/>
      <c r="I57" s="162"/>
      <c r="J57" s="163" t="s">
        <v>91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67</v>
      </c>
      <c r="D59" s="40"/>
      <c r="E59" s="40"/>
      <c r="F59" s="40"/>
      <c r="G59" s="40"/>
      <c r="H59" s="40"/>
      <c r="I59" s="40"/>
      <c r="J59" s="102">
        <f>J84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92</v>
      </c>
    </row>
    <row r="60" s="9" customFormat="1" ht="24.96" customHeight="1">
      <c r="A60" s="9"/>
      <c r="B60" s="165"/>
      <c r="C60" s="166"/>
      <c r="D60" s="167" t="s">
        <v>93</v>
      </c>
      <c r="E60" s="168"/>
      <c r="F60" s="168"/>
      <c r="G60" s="168"/>
      <c r="H60" s="168"/>
      <c r="I60" s="168"/>
      <c r="J60" s="169">
        <f>J95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1"/>
      <c r="C61" s="172"/>
      <c r="D61" s="173" t="s">
        <v>94</v>
      </c>
      <c r="E61" s="174"/>
      <c r="F61" s="174"/>
      <c r="G61" s="174"/>
      <c r="H61" s="174"/>
      <c r="I61" s="174"/>
      <c r="J61" s="175">
        <f>J96</f>
        <v>0</v>
      </c>
      <c r="K61" s="172"/>
      <c r="L61" s="17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1"/>
      <c r="C62" s="172"/>
      <c r="D62" s="173" t="s">
        <v>237</v>
      </c>
      <c r="E62" s="174"/>
      <c r="F62" s="174"/>
      <c r="G62" s="174"/>
      <c r="H62" s="174"/>
      <c r="I62" s="174"/>
      <c r="J62" s="175">
        <f>J115</f>
        <v>0</v>
      </c>
      <c r="K62" s="172"/>
      <c r="L62" s="17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5"/>
      <c r="C63" s="166"/>
      <c r="D63" s="167" t="s">
        <v>239</v>
      </c>
      <c r="E63" s="168"/>
      <c r="F63" s="168"/>
      <c r="G63" s="168"/>
      <c r="H63" s="168"/>
      <c r="I63" s="168"/>
      <c r="J63" s="169">
        <f>J118</f>
        <v>0</v>
      </c>
      <c r="K63" s="166"/>
      <c r="L63" s="17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71"/>
      <c r="C64" s="172"/>
      <c r="D64" s="173" t="s">
        <v>240</v>
      </c>
      <c r="E64" s="174"/>
      <c r="F64" s="174"/>
      <c r="G64" s="174"/>
      <c r="H64" s="174"/>
      <c r="I64" s="174"/>
      <c r="J64" s="175">
        <f>J119</f>
        <v>0</v>
      </c>
      <c r="K64" s="172"/>
      <c r="L64" s="17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38"/>
      <c r="B65" s="39"/>
      <c r="C65" s="40"/>
      <c r="D65" s="40"/>
      <c r="E65" s="40"/>
      <c r="F65" s="40"/>
      <c r="G65" s="40"/>
      <c r="H65" s="40"/>
      <c r="I65" s="40"/>
      <c r="J65" s="40"/>
      <c r="K65" s="40"/>
      <c r="L65" s="134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s="2" customFormat="1" ht="6.96" customHeight="1">
      <c r="A66" s="38"/>
      <c r="B66" s="59"/>
      <c r="C66" s="60"/>
      <c r="D66" s="60"/>
      <c r="E66" s="60"/>
      <c r="F66" s="60"/>
      <c r="G66" s="60"/>
      <c r="H66" s="60"/>
      <c r="I66" s="60"/>
      <c r="J66" s="60"/>
      <c r="K66" s="60"/>
      <c r="L66" s="134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70" s="2" customFormat="1" ht="6.96" customHeight="1">
      <c r="A70" s="38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3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24.96" customHeight="1">
      <c r="A71" s="38"/>
      <c r="B71" s="39"/>
      <c r="C71" s="23" t="s">
        <v>95</v>
      </c>
      <c r="D71" s="40"/>
      <c r="E71" s="40"/>
      <c r="F71" s="40"/>
      <c r="G71" s="40"/>
      <c r="H71" s="40"/>
      <c r="I71" s="40"/>
      <c r="J71" s="40"/>
      <c r="K71" s="40"/>
      <c r="L71" s="13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6.96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13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2" customHeight="1">
      <c r="A73" s="38"/>
      <c r="B73" s="39"/>
      <c r="C73" s="32" t="s">
        <v>16</v>
      </c>
      <c r="D73" s="40"/>
      <c r="E73" s="40"/>
      <c r="F73" s="40"/>
      <c r="G73" s="40"/>
      <c r="H73" s="40"/>
      <c r="I73" s="40"/>
      <c r="J73" s="40"/>
      <c r="K73" s="40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6.5" customHeight="1">
      <c r="A74" s="38"/>
      <c r="B74" s="39"/>
      <c r="C74" s="40"/>
      <c r="D74" s="40"/>
      <c r="E74" s="160" t="str">
        <f>E7</f>
        <v>Fotovoltaická elektrárna na střeše MěU Sokolov, Rokycanova 1929, Sokolov</v>
      </c>
      <c r="F74" s="32"/>
      <c r="G74" s="32"/>
      <c r="H74" s="32"/>
      <c r="I74" s="40"/>
      <c r="J74" s="40"/>
      <c r="K74" s="40"/>
      <c r="L74" s="13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2" customHeight="1">
      <c r="A75" s="38"/>
      <c r="B75" s="39"/>
      <c r="C75" s="32" t="s">
        <v>87</v>
      </c>
      <c r="D75" s="40"/>
      <c r="E75" s="40"/>
      <c r="F75" s="40"/>
      <c r="G75" s="40"/>
      <c r="H75" s="40"/>
      <c r="I75" s="40"/>
      <c r="J75" s="40"/>
      <c r="K75" s="40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16.5" customHeight="1">
      <c r="A76" s="38"/>
      <c r="B76" s="39"/>
      <c r="C76" s="40"/>
      <c r="D76" s="40"/>
      <c r="E76" s="69" t="str">
        <f>E9</f>
        <v>03 - Autonabíječka</v>
      </c>
      <c r="F76" s="40"/>
      <c r="G76" s="40"/>
      <c r="H76" s="40"/>
      <c r="I76" s="40"/>
      <c r="J76" s="40"/>
      <c r="K76" s="4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6.96" customHeight="1">
      <c r="A77" s="38"/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2" customHeight="1">
      <c r="A78" s="38"/>
      <c r="B78" s="39"/>
      <c r="C78" s="32" t="s">
        <v>21</v>
      </c>
      <c r="D78" s="40"/>
      <c r="E78" s="40"/>
      <c r="F78" s="27" t="str">
        <f>F12</f>
        <v xml:space="preserve"> </v>
      </c>
      <c r="G78" s="40"/>
      <c r="H78" s="40"/>
      <c r="I78" s="32" t="s">
        <v>23</v>
      </c>
      <c r="J78" s="72" t="str">
        <f>IF(J12="","",J12)</f>
        <v>13. 7. 2023</v>
      </c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6.96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5.15" customHeight="1">
      <c r="A80" s="38"/>
      <c r="B80" s="39"/>
      <c r="C80" s="32" t="s">
        <v>25</v>
      </c>
      <c r="D80" s="40"/>
      <c r="E80" s="40"/>
      <c r="F80" s="27" t="str">
        <f>E15</f>
        <v xml:space="preserve"> </v>
      </c>
      <c r="G80" s="40"/>
      <c r="H80" s="40"/>
      <c r="I80" s="32" t="s">
        <v>30</v>
      </c>
      <c r="J80" s="36" t="str">
        <f>E21</f>
        <v xml:space="preserve"> </v>
      </c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5.15" customHeight="1">
      <c r="A81" s="38"/>
      <c r="B81" s="39"/>
      <c r="C81" s="32" t="s">
        <v>28</v>
      </c>
      <c r="D81" s="40"/>
      <c r="E81" s="40"/>
      <c r="F81" s="27" t="str">
        <f>IF(E18="","",E18)</f>
        <v>Vyplň údaj</v>
      </c>
      <c r="G81" s="40"/>
      <c r="H81" s="40"/>
      <c r="I81" s="32" t="s">
        <v>32</v>
      </c>
      <c r="J81" s="36" t="str">
        <f>E24</f>
        <v xml:space="preserve"> </v>
      </c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0.32" customHeight="1">
      <c r="A82" s="38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11" customFormat="1" ht="29.28" customHeight="1">
      <c r="A83" s="177"/>
      <c r="B83" s="178"/>
      <c r="C83" s="179" t="s">
        <v>96</v>
      </c>
      <c r="D83" s="180" t="s">
        <v>54</v>
      </c>
      <c r="E83" s="180" t="s">
        <v>50</v>
      </c>
      <c r="F83" s="180" t="s">
        <v>51</v>
      </c>
      <c r="G83" s="180" t="s">
        <v>97</v>
      </c>
      <c r="H83" s="180" t="s">
        <v>98</v>
      </c>
      <c r="I83" s="180" t="s">
        <v>99</v>
      </c>
      <c r="J83" s="180" t="s">
        <v>91</v>
      </c>
      <c r="K83" s="181" t="s">
        <v>100</v>
      </c>
      <c r="L83" s="182"/>
      <c r="M83" s="92" t="s">
        <v>19</v>
      </c>
      <c r="N83" s="93" t="s">
        <v>39</v>
      </c>
      <c r="O83" s="93" t="s">
        <v>101</v>
      </c>
      <c r="P83" s="93" t="s">
        <v>102</v>
      </c>
      <c r="Q83" s="93" t="s">
        <v>103</v>
      </c>
      <c r="R83" s="93" t="s">
        <v>104</v>
      </c>
      <c r="S83" s="93" t="s">
        <v>105</v>
      </c>
      <c r="T83" s="94" t="s">
        <v>106</v>
      </c>
      <c r="U83" s="177"/>
      <c r="V83" s="177"/>
      <c r="W83" s="177"/>
      <c r="X83" s="177"/>
      <c r="Y83" s="177"/>
      <c r="Z83" s="177"/>
      <c r="AA83" s="177"/>
      <c r="AB83" s="177"/>
      <c r="AC83" s="177"/>
      <c r="AD83" s="177"/>
      <c r="AE83" s="177"/>
    </row>
    <row r="84" s="2" customFormat="1" ht="22.8" customHeight="1">
      <c r="A84" s="38"/>
      <c r="B84" s="39"/>
      <c r="C84" s="99" t="s">
        <v>107</v>
      </c>
      <c r="D84" s="40"/>
      <c r="E84" s="40"/>
      <c r="F84" s="40"/>
      <c r="G84" s="40"/>
      <c r="H84" s="40"/>
      <c r="I84" s="40"/>
      <c r="J84" s="183">
        <f>BK84</f>
        <v>0</v>
      </c>
      <c r="K84" s="40"/>
      <c r="L84" s="44"/>
      <c r="M84" s="95"/>
      <c r="N84" s="184"/>
      <c r="O84" s="96"/>
      <c r="P84" s="185">
        <f>P85+SUM(P86:P95)+P118</f>
        <v>0</v>
      </c>
      <c r="Q84" s="96"/>
      <c r="R84" s="185">
        <f>R85+SUM(R86:R95)+R118</f>
        <v>0.052554999999999998</v>
      </c>
      <c r="S84" s="96"/>
      <c r="T84" s="186">
        <f>T85+SUM(T86:T95)+T118</f>
        <v>0.087999999999999995</v>
      </c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T84" s="17" t="s">
        <v>68</v>
      </c>
      <c r="AU84" s="17" t="s">
        <v>92</v>
      </c>
      <c r="BK84" s="187">
        <f>BK85+SUM(BK86:BK95)+BK118</f>
        <v>0</v>
      </c>
    </row>
    <row r="85" s="2" customFormat="1" ht="16.5" customHeight="1">
      <c r="A85" s="38"/>
      <c r="B85" s="39"/>
      <c r="C85" s="204" t="s">
        <v>77</v>
      </c>
      <c r="D85" s="204" t="s">
        <v>114</v>
      </c>
      <c r="E85" s="205" t="s">
        <v>610</v>
      </c>
      <c r="F85" s="206" t="s">
        <v>611</v>
      </c>
      <c r="G85" s="207" t="s">
        <v>273</v>
      </c>
      <c r="H85" s="208">
        <v>8</v>
      </c>
      <c r="I85" s="209"/>
      <c r="J85" s="210">
        <f>ROUND(I85*H85,2)</f>
        <v>0</v>
      </c>
      <c r="K85" s="206" t="s">
        <v>146</v>
      </c>
      <c r="L85" s="44"/>
      <c r="M85" s="211" t="s">
        <v>19</v>
      </c>
      <c r="N85" s="212" t="s">
        <v>40</v>
      </c>
      <c r="O85" s="84"/>
      <c r="P85" s="213">
        <f>O85*H85</f>
        <v>0</v>
      </c>
      <c r="Q85" s="213">
        <v>0</v>
      </c>
      <c r="R85" s="213">
        <f>Q85*H85</f>
        <v>0</v>
      </c>
      <c r="S85" s="213">
        <v>0</v>
      </c>
      <c r="T85" s="214">
        <f>S85*H85</f>
        <v>0</v>
      </c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R85" s="215" t="s">
        <v>285</v>
      </c>
      <c r="AT85" s="215" t="s">
        <v>114</v>
      </c>
      <c r="AU85" s="215" t="s">
        <v>69</v>
      </c>
      <c r="AY85" s="17" t="s">
        <v>110</v>
      </c>
      <c r="BE85" s="216">
        <f>IF(N85="základní",J85,0)</f>
        <v>0</v>
      </c>
      <c r="BF85" s="216">
        <f>IF(N85="snížená",J85,0)</f>
        <v>0</v>
      </c>
      <c r="BG85" s="216">
        <f>IF(N85="zákl. přenesená",J85,0)</f>
        <v>0</v>
      </c>
      <c r="BH85" s="216">
        <f>IF(N85="sníž. přenesená",J85,0)</f>
        <v>0</v>
      </c>
      <c r="BI85" s="216">
        <f>IF(N85="nulová",J85,0)</f>
        <v>0</v>
      </c>
      <c r="BJ85" s="17" t="s">
        <v>77</v>
      </c>
      <c r="BK85" s="216">
        <f>ROUND(I85*H85,2)</f>
        <v>0</v>
      </c>
      <c r="BL85" s="17" t="s">
        <v>285</v>
      </c>
      <c r="BM85" s="215" t="s">
        <v>612</v>
      </c>
    </row>
    <row r="86" s="2" customFormat="1" ht="21.75" customHeight="1">
      <c r="A86" s="38"/>
      <c r="B86" s="39"/>
      <c r="C86" s="222" t="s">
        <v>113</v>
      </c>
      <c r="D86" s="222" t="s">
        <v>124</v>
      </c>
      <c r="E86" s="223" t="s">
        <v>548</v>
      </c>
      <c r="F86" s="224" t="s">
        <v>549</v>
      </c>
      <c r="G86" s="225" t="s">
        <v>256</v>
      </c>
      <c r="H86" s="226">
        <v>160</v>
      </c>
      <c r="I86" s="227"/>
      <c r="J86" s="228">
        <f>ROUND(I86*H86,2)</f>
        <v>0</v>
      </c>
      <c r="K86" s="224" t="s">
        <v>118</v>
      </c>
      <c r="L86" s="229"/>
      <c r="M86" s="230" t="s">
        <v>19</v>
      </c>
      <c r="N86" s="231" t="s">
        <v>40</v>
      </c>
      <c r="O86" s="84"/>
      <c r="P86" s="213">
        <f>O86*H86</f>
        <v>0</v>
      </c>
      <c r="Q86" s="213">
        <v>6.0000000000000002E-05</v>
      </c>
      <c r="R86" s="213">
        <f>Q86*H86</f>
        <v>0.0096000000000000009</v>
      </c>
      <c r="S86" s="213">
        <v>0</v>
      </c>
      <c r="T86" s="214">
        <f>S86*H86</f>
        <v>0</v>
      </c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R86" s="215" t="s">
        <v>285</v>
      </c>
      <c r="AT86" s="215" t="s">
        <v>124</v>
      </c>
      <c r="AU86" s="215" t="s">
        <v>69</v>
      </c>
      <c r="AY86" s="17" t="s">
        <v>110</v>
      </c>
      <c r="BE86" s="216">
        <f>IF(N86="základní",J86,0)</f>
        <v>0</v>
      </c>
      <c r="BF86" s="216">
        <f>IF(N86="snížená",J86,0)</f>
        <v>0</v>
      </c>
      <c r="BG86" s="216">
        <f>IF(N86="zákl. přenesená",J86,0)</f>
        <v>0</v>
      </c>
      <c r="BH86" s="216">
        <f>IF(N86="sníž. přenesená",J86,0)</f>
        <v>0</v>
      </c>
      <c r="BI86" s="216">
        <f>IF(N86="nulová",J86,0)</f>
        <v>0</v>
      </c>
      <c r="BJ86" s="17" t="s">
        <v>77</v>
      </c>
      <c r="BK86" s="216">
        <f>ROUND(I86*H86,2)</f>
        <v>0</v>
      </c>
      <c r="BL86" s="17" t="s">
        <v>285</v>
      </c>
      <c r="BM86" s="215" t="s">
        <v>613</v>
      </c>
    </row>
    <row r="87" s="2" customFormat="1" ht="16.5" customHeight="1">
      <c r="A87" s="38"/>
      <c r="B87" s="39"/>
      <c r="C87" s="222" t="s">
        <v>123</v>
      </c>
      <c r="D87" s="222" t="s">
        <v>124</v>
      </c>
      <c r="E87" s="223" t="s">
        <v>365</v>
      </c>
      <c r="F87" s="224" t="s">
        <v>366</v>
      </c>
      <c r="G87" s="225" t="s">
        <v>117</v>
      </c>
      <c r="H87" s="226">
        <v>1</v>
      </c>
      <c r="I87" s="227"/>
      <c r="J87" s="228">
        <f>ROUND(I87*H87,2)</f>
        <v>0</v>
      </c>
      <c r="K87" s="224" t="s">
        <v>118</v>
      </c>
      <c r="L87" s="229"/>
      <c r="M87" s="230" t="s">
        <v>19</v>
      </c>
      <c r="N87" s="231" t="s">
        <v>40</v>
      </c>
      <c r="O87" s="84"/>
      <c r="P87" s="213">
        <f>O87*H87</f>
        <v>0</v>
      </c>
      <c r="Q87" s="213">
        <v>0.0010499999999999999</v>
      </c>
      <c r="R87" s="213">
        <f>Q87*H87</f>
        <v>0.0010499999999999999</v>
      </c>
      <c r="S87" s="213">
        <v>0</v>
      </c>
      <c r="T87" s="214">
        <f>S87*H87</f>
        <v>0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R87" s="215" t="s">
        <v>285</v>
      </c>
      <c r="AT87" s="215" t="s">
        <v>124</v>
      </c>
      <c r="AU87" s="215" t="s">
        <v>69</v>
      </c>
      <c r="AY87" s="17" t="s">
        <v>110</v>
      </c>
      <c r="BE87" s="216">
        <f>IF(N87="základní",J87,0)</f>
        <v>0</v>
      </c>
      <c r="BF87" s="216">
        <f>IF(N87="snížená",J87,0)</f>
        <v>0</v>
      </c>
      <c r="BG87" s="216">
        <f>IF(N87="zákl. přenesená",J87,0)</f>
        <v>0</v>
      </c>
      <c r="BH87" s="216">
        <f>IF(N87="sníž. přenesená",J87,0)</f>
        <v>0</v>
      </c>
      <c r="BI87" s="216">
        <f>IF(N87="nulová",J87,0)</f>
        <v>0</v>
      </c>
      <c r="BJ87" s="17" t="s">
        <v>77</v>
      </c>
      <c r="BK87" s="216">
        <f>ROUND(I87*H87,2)</f>
        <v>0</v>
      </c>
      <c r="BL87" s="17" t="s">
        <v>285</v>
      </c>
      <c r="BM87" s="215" t="s">
        <v>614</v>
      </c>
    </row>
    <row r="88" s="2" customFormat="1" ht="24.15" customHeight="1">
      <c r="A88" s="38"/>
      <c r="B88" s="39"/>
      <c r="C88" s="204" t="s">
        <v>565</v>
      </c>
      <c r="D88" s="204" t="s">
        <v>114</v>
      </c>
      <c r="E88" s="205" t="s">
        <v>291</v>
      </c>
      <c r="F88" s="206" t="s">
        <v>292</v>
      </c>
      <c r="G88" s="207" t="s">
        <v>117</v>
      </c>
      <c r="H88" s="208">
        <v>1</v>
      </c>
      <c r="I88" s="209"/>
      <c r="J88" s="210">
        <f>ROUND(I88*H88,2)</f>
        <v>0</v>
      </c>
      <c r="K88" s="206" t="s">
        <v>118</v>
      </c>
      <c r="L88" s="44"/>
      <c r="M88" s="211" t="s">
        <v>19</v>
      </c>
      <c r="N88" s="212" t="s">
        <v>40</v>
      </c>
      <c r="O88" s="84"/>
      <c r="P88" s="213">
        <f>O88*H88</f>
        <v>0</v>
      </c>
      <c r="Q88" s="213">
        <v>0</v>
      </c>
      <c r="R88" s="213">
        <f>Q88*H88</f>
        <v>0</v>
      </c>
      <c r="S88" s="213">
        <v>0</v>
      </c>
      <c r="T88" s="214">
        <f>S88*H88</f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R88" s="215" t="s">
        <v>159</v>
      </c>
      <c r="AT88" s="215" t="s">
        <v>114</v>
      </c>
      <c r="AU88" s="215" t="s">
        <v>69</v>
      </c>
      <c r="AY88" s="17" t="s">
        <v>110</v>
      </c>
      <c r="BE88" s="216">
        <f>IF(N88="základní",J88,0)</f>
        <v>0</v>
      </c>
      <c r="BF88" s="216">
        <f>IF(N88="snížená",J88,0)</f>
        <v>0</v>
      </c>
      <c r="BG88" s="216">
        <f>IF(N88="zákl. přenesená",J88,0)</f>
        <v>0</v>
      </c>
      <c r="BH88" s="216">
        <f>IF(N88="sníž. přenesená",J88,0)</f>
        <v>0</v>
      </c>
      <c r="BI88" s="216">
        <f>IF(N88="nulová",J88,0)</f>
        <v>0</v>
      </c>
      <c r="BJ88" s="17" t="s">
        <v>77</v>
      </c>
      <c r="BK88" s="216">
        <f>ROUND(I88*H88,2)</f>
        <v>0</v>
      </c>
      <c r="BL88" s="17" t="s">
        <v>159</v>
      </c>
      <c r="BM88" s="215" t="s">
        <v>615</v>
      </c>
    </row>
    <row r="89" s="2" customFormat="1">
      <c r="A89" s="38"/>
      <c r="B89" s="39"/>
      <c r="C89" s="40"/>
      <c r="D89" s="217" t="s">
        <v>121</v>
      </c>
      <c r="E89" s="40"/>
      <c r="F89" s="218" t="s">
        <v>294</v>
      </c>
      <c r="G89" s="40"/>
      <c r="H89" s="40"/>
      <c r="I89" s="219"/>
      <c r="J89" s="40"/>
      <c r="K89" s="40"/>
      <c r="L89" s="44"/>
      <c r="M89" s="220"/>
      <c r="N89" s="221"/>
      <c r="O89" s="84"/>
      <c r="P89" s="84"/>
      <c r="Q89" s="84"/>
      <c r="R89" s="84"/>
      <c r="S89" s="84"/>
      <c r="T89" s="85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T89" s="17" t="s">
        <v>121</v>
      </c>
      <c r="AU89" s="17" t="s">
        <v>69</v>
      </c>
    </row>
    <row r="90" s="2" customFormat="1" ht="16.5" customHeight="1">
      <c r="A90" s="38"/>
      <c r="B90" s="39"/>
      <c r="C90" s="204" t="s">
        <v>8</v>
      </c>
      <c r="D90" s="204" t="s">
        <v>114</v>
      </c>
      <c r="E90" s="205" t="s">
        <v>543</v>
      </c>
      <c r="F90" s="206" t="s">
        <v>544</v>
      </c>
      <c r="G90" s="207" t="s">
        <v>256</v>
      </c>
      <c r="H90" s="208">
        <v>80</v>
      </c>
      <c r="I90" s="209"/>
      <c r="J90" s="210">
        <f>ROUND(I90*H90,2)</f>
        <v>0</v>
      </c>
      <c r="K90" s="206" t="s">
        <v>118</v>
      </c>
      <c r="L90" s="44"/>
      <c r="M90" s="211" t="s">
        <v>19</v>
      </c>
      <c r="N90" s="212" t="s">
        <v>40</v>
      </c>
      <c r="O90" s="84"/>
      <c r="P90" s="213">
        <f>O90*H90</f>
        <v>0</v>
      </c>
      <c r="Q90" s="213">
        <v>0</v>
      </c>
      <c r="R90" s="213">
        <f>Q90*H90</f>
        <v>0</v>
      </c>
      <c r="S90" s="213">
        <v>0</v>
      </c>
      <c r="T90" s="214">
        <f>S90*H90</f>
        <v>0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215" t="s">
        <v>119</v>
      </c>
      <c r="AT90" s="215" t="s">
        <v>114</v>
      </c>
      <c r="AU90" s="215" t="s">
        <v>69</v>
      </c>
      <c r="AY90" s="17" t="s">
        <v>110</v>
      </c>
      <c r="BE90" s="216">
        <f>IF(N90="základní",J90,0)</f>
        <v>0</v>
      </c>
      <c r="BF90" s="216">
        <f>IF(N90="snížená",J90,0)</f>
        <v>0</v>
      </c>
      <c r="BG90" s="216">
        <f>IF(N90="zákl. přenesená",J90,0)</f>
        <v>0</v>
      </c>
      <c r="BH90" s="216">
        <f>IF(N90="sníž. přenesená",J90,0)</f>
        <v>0</v>
      </c>
      <c r="BI90" s="216">
        <f>IF(N90="nulová",J90,0)</f>
        <v>0</v>
      </c>
      <c r="BJ90" s="17" t="s">
        <v>77</v>
      </c>
      <c r="BK90" s="216">
        <f>ROUND(I90*H90,2)</f>
        <v>0</v>
      </c>
      <c r="BL90" s="17" t="s">
        <v>119</v>
      </c>
      <c r="BM90" s="215" t="s">
        <v>616</v>
      </c>
    </row>
    <row r="91" s="2" customFormat="1">
      <c r="A91" s="38"/>
      <c r="B91" s="39"/>
      <c r="C91" s="40"/>
      <c r="D91" s="217" t="s">
        <v>121</v>
      </c>
      <c r="E91" s="40"/>
      <c r="F91" s="218" t="s">
        <v>546</v>
      </c>
      <c r="G91" s="40"/>
      <c r="H91" s="40"/>
      <c r="I91" s="219"/>
      <c r="J91" s="40"/>
      <c r="K91" s="40"/>
      <c r="L91" s="44"/>
      <c r="M91" s="220"/>
      <c r="N91" s="221"/>
      <c r="O91" s="84"/>
      <c r="P91" s="84"/>
      <c r="Q91" s="84"/>
      <c r="R91" s="84"/>
      <c r="S91" s="84"/>
      <c r="T91" s="85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T91" s="17" t="s">
        <v>121</v>
      </c>
      <c r="AU91" s="17" t="s">
        <v>69</v>
      </c>
    </row>
    <row r="92" s="2" customFormat="1" ht="16.5" customHeight="1">
      <c r="A92" s="38"/>
      <c r="B92" s="39"/>
      <c r="C92" s="204" t="s">
        <v>262</v>
      </c>
      <c r="D92" s="204" t="s">
        <v>114</v>
      </c>
      <c r="E92" s="205" t="s">
        <v>246</v>
      </c>
      <c r="F92" s="206" t="s">
        <v>247</v>
      </c>
      <c r="G92" s="207" t="s">
        <v>248</v>
      </c>
      <c r="H92" s="208">
        <v>2</v>
      </c>
      <c r="I92" s="209"/>
      <c r="J92" s="210">
        <f>ROUND(I92*H92,2)</f>
        <v>0</v>
      </c>
      <c r="K92" s="206" t="s">
        <v>146</v>
      </c>
      <c r="L92" s="44"/>
      <c r="M92" s="211" t="s">
        <v>19</v>
      </c>
      <c r="N92" s="212" t="s">
        <v>40</v>
      </c>
      <c r="O92" s="84"/>
      <c r="P92" s="213">
        <f>O92*H92</f>
        <v>0</v>
      </c>
      <c r="Q92" s="213">
        <v>0</v>
      </c>
      <c r="R92" s="213">
        <f>Q92*H92</f>
        <v>0</v>
      </c>
      <c r="S92" s="213">
        <v>0</v>
      </c>
      <c r="T92" s="214">
        <f>S92*H92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215" t="s">
        <v>170</v>
      </c>
      <c r="AT92" s="215" t="s">
        <v>114</v>
      </c>
      <c r="AU92" s="215" t="s">
        <v>69</v>
      </c>
      <c r="AY92" s="17" t="s">
        <v>110</v>
      </c>
      <c r="BE92" s="216">
        <f>IF(N92="základní",J92,0)</f>
        <v>0</v>
      </c>
      <c r="BF92" s="216">
        <f>IF(N92="snížená",J92,0)</f>
        <v>0</v>
      </c>
      <c r="BG92" s="216">
        <f>IF(N92="zákl. přenesená",J92,0)</f>
        <v>0</v>
      </c>
      <c r="BH92" s="216">
        <f>IF(N92="sníž. přenesená",J92,0)</f>
        <v>0</v>
      </c>
      <c r="BI92" s="216">
        <f>IF(N92="nulová",J92,0)</f>
        <v>0</v>
      </c>
      <c r="BJ92" s="17" t="s">
        <v>77</v>
      </c>
      <c r="BK92" s="216">
        <f>ROUND(I92*H92,2)</f>
        <v>0</v>
      </c>
      <c r="BL92" s="17" t="s">
        <v>170</v>
      </c>
      <c r="BM92" s="215" t="s">
        <v>617</v>
      </c>
    </row>
    <row r="93" s="2" customFormat="1" ht="16.5" customHeight="1">
      <c r="A93" s="38"/>
      <c r="B93" s="39"/>
      <c r="C93" s="204" t="s">
        <v>129</v>
      </c>
      <c r="D93" s="204" t="s">
        <v>114</v>
      </c>
      <c r="E93" s="205" t="s">
        <v>618</v>
      </c>
      <c r="F93" s="206" t="s">
        <v>619</v>
      </c>
      <c r="G93" s="207" t="s">
        <v>620</v>
      </c>
      <c r="H93" s="208">
        <v>1</v>
      </c>
      <c r="I93" s="209"/>
      <c r="J93" s="210">
        <f>ROUND(I93*H93,2)</f>
        <v>0</v>
      </c>
      <c r="K93" s="206" t="s">
        <v>146</v>
      </c>
      <c r="L93" s="44"/>
      <c r="M93" s="211" t="s">
        <v>19</v>
      </c>
      <c r="N93" s="212" t="s">
        <v>40</v>
      </c>
      <c r="O93" s="84"/>
      <c r="P93" s="213">
        <f>O93*H93</f>
        <v>0</v>
      </c>
      <c r="Q93" s="213">
        <v>0</v>
      </c>
      <c r="R93" s="213">
        <f>Q93*H93</f>
        <v>0</v>
      </c>
      <c r="S93" s="213">
        <v>0</v>
      </c>
      <c r="T93" s="214">
        <f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15" t="s">
        <v>119</v>
      </c>
      <c r="AT93" s="215" t="s">
        <v>114</v>
      </c>
      <c r="AU93" s="215" t="s">
        <v>69</v>
      </c>
      <c r="AY93" s="17" t="s">
        <v>110</v>
      </c>
      <c r="BE93" s="216">
        <f>IF(N93="základní",J93,0)</f>
        <v>0</v>
      </c>
      <c r="BF93" s="216">
        <f>IF(N93="snížená",J93,0)</f>
        <v>0</v>
      </c>
      <c r="BG93" s="216">
        <f>IF(N93="zákl. přenesená",J93,0)</f>
        <v>0</v>
      </c>
      <c r="BH93" s="216">
        <f>IF(N93="sníž. přenesená",J93,0)</f>
        <v>0</v>
      </c>
      <c r="BI93" s="216">
        <f>IF(N93="nulová",J93,0)</f>
        <v>0</v>
      </c>
      <c r="BJ93" s="17" t="s">
        <v>77</v>
      </c>
      <c r="BK93" s="216">
        <f>ROUND(I93*H93,2)</f>
        <v>0</v>
      </c>
      <c r="BL93" s="17" t="s">
        <v>119</v>
      </c>
      <c r="BM93" s="215" t="s">
        <v>621</v>
      </c>
    </row>
    <row r="94" s="2" customFormat="1" ht="24.15" customHeight="1">
      <c r="A94" s="38"/>
      <c r="B94" s="39"/>
      <c r="C94" s="222" t="s">
        <v>209</v>
      </c>
      <c r="D94" s="222" t="s">
        <v>124</v>
      </c>
      <c r="E94" s="223" t="s">
        <v>622</v>
      </c>
      <c r="F94" s="224" t="s">
        <v>623</v>
      </c>
      <c r="G94" s="225" t="s">
        <v>117</v>
      </c>
      <c r="H94" s="226">
        <v>1</v>
      </c>
      <c r="I94" s="227"/>
      <c r="J94" s="228">
        <f>ROUND(I94*H94,2)</f>
        <v>0</v>
      </c>
      <c r="K94" s="224" t="s">
        <v>146</v>
      </c>
      <c r="L94" s="229"/>
      <c r="M94" s="230" t="s">
        <v>19</v>
      </c>
      <c r="N94" s="231" t="s">
        <v>40</v>
      </c>
      <c r="O94" s="84"/>
      <c r="P94" s="213">
        <f>O94*H94</f>
        <v>0</v>
      </c>
      <c r="Q94" s="213">
        <v>0</v>
      </c>
      <c r="R94" s="213">
        <f>Q94*H94</f>
        <v>0</v>
      </c>
      <c r="S94" s="213">
        <v>0</v>
      </c>
      <c r="T94" s="214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15" t="s">
        <v>127</v>
      </c>
      <c r="AT94" s="215" t="s">
        <v>124</v>
      </c>
      <c r="AU94" s="215" t="s">
        <v>69</v>
      </c>
      <c r="AY94" s="17" t="s">
        <v>110</v>
      </c>
      <c r="BE94" s="216">
        <f>IF(N94="základní",J94,0)</f>
        <v>0</v>
      </c>
      <c r="BF94" s="216">
        <f>IF(N94="snížená",J94,0)</f>
        <v>0</v>
      </c>
      <c r="BG94" s="216">
        <f>IF(N94="zákl. přenesená",J94,0)</f>
        <v>0</v>
      </c>
      <c r="BH94" s="216">
        <f>IF(N94="sníž. přenesená",J94,0)</f>
        <v>0</v>
      </c>
      <c r="BI94" s="216">
        <f>IF(N94="nulová",J94,0)</f>
        <v>0</v>
      </c>
      <c r="BJ94" s="17" t="s">
        <v>77</v>
      </c>
      <c r="BK94" s="216">
        <f>ROUND(I94*H94,2)</f>
        <v>0</v>
      </c>
      <c r="BL94" s="17" t="s">
        <v>119</v>
      </c>
      <c r="BM94" s="215" t="s">
        <v>624</v>
      </c>
    </row>
    <row r="95" s="12" customFormat="1" ht="25.92" customHeight="1">
      <c r="A95" s="12"/>
      <c r="B95" s="188"/>
      <c r="C95" s="189"/>
      <c r="D95" s="190" t="s">
        <v>68</v>
      </c>
      <c r="E95" s="191" t="s">
        <v>108</v>
      </c>
      <c r="F95" s="191" t="s">
        <v>109</v>
      </c>
      <c r="G95" s="189"/>
      <c r="H95" s="189"/>
      <c r="I95" s="192"/>
      <c r="J95" s="193">
        <f>BK95</f>
        <v>0</v>
      </c>
      <c r="K95" s="189"/>
      <c r="L95" s="194"/>
      <c r="M95" s="195"/>
      <c r="N95" s="196"/>
      <c r="O95" s="196"/>
      <c r="P95" s="197">
        <f>P96+P115</f>
        <v>0</v>
      </c>
      <c r="Q95" s="196"/>
      <c r="R95" s="197">
        <f>R96+R115</f>
        <v>0.041904999999999998</v>
      </c>
      <c r="S95" s="196"/>
      <c r="T95" s="198">
        <f>T96+T115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199" t="s">
        <v>79</v>
      </c>
      <c r="AT95" s="200" t="s">
        <v>68</v>
      </c>
      <c r="AU95" s="200" t="s">
        <v>69</v>
      </c>
      <c r="AY95" s="199" t="s">
        <v>110</v>
      </c>
      <c r="BK95" s="201">
        <f>BK96+BK115</f>
        <v>0</v>
      </c>
    </row>
    <row r="96" s="12" customFormat="1" ht="22.8" customHeight="1">
      <c r="A96" s="12"/>
      <c r="B96" s="188"/>
      <c r="C96" s="189"/>
      <c r="D96" s="190" t="s">
        <v>68</v>
      </c>
      <c r="E96" s="202" t="s">
        <v>111</v>
      </c>
      <c r="F96" s="202" t="s">
        <v>112</v>
      </c>
      <c r="G96" s="189"/>
      <c r="H96" s="189"/>
      <c r="I96" s="192"/>
      <c r="J96" s="203">
        <f>BK96</f>
        <v>0</v>
      </c>
      <c r="K96" s="189"/>
      <c r="L96" s="194"/>
      <c r="M96" s="195"/>
      <c r="N96" s="196"/>
      <c r="O96" s="196"/>
      <c r="P96" s="197">
        <f>SUM(P97:P114)</f>
        <v>0</v>
      </c>
      <c r="Q96" s="196"/>
      <c r="R96" s="197">
        <f>SUM(R97:R114)</f>
        <v>0.026904999999999998</v>
      </c>
      <c r="S96" s="196"/>
      <c r="T96" s="198">
        <f>SUM(T97:T114)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199" t="s">
        <v>79</v>
      </c>
      <c r="AT96" s="200" t="s">
        <v>68</v>
      </c>
      <c r="AU96" s="200" t="s">
        <v>77</v>
      </c>
      <c r="AY96" s="199" t="s">
        <v>110</v>
      </c>
      <c r="BK96" s="201">
        <f>SUM(BK97:BK114)</f>
        <v>0</v>
      </c>
    </row>
    <row r="97" s="2" customFormat="1" ht="24.15" customHeight="1">
      <c r="A97" s="38"/>
      <c r="B97" s="39"/>
      <c r="C97" s="204" t="s">
        <v>625</v>
      </c>
      <c r="D97" s="204" t="s">
        <v>114</v>
      </c>
      <c r="E97" s="205" t="s">
        <v>626</v>
      </c>
      <c r="F97" s="206" t="s">
        <v>627</v>
      </c>
      <c r="G97" s="207" t="s">
        <v>256</v>
      </c>
      <c r="H97" s="208">
        <v>20</v>
      </c>
      <c r="I97" s="209"/>
      <c r="J97" s="210">
        <f>ROUND(I97*H97,2)</f>
        <v>0</v>
      </c>
      <c r="K97" s="206" t="s">
        <v>118</v>
      </c>
      <c r="L97" s="44"/>
      <c r="M97" s="211" t="s">
        <v>19</v>
      </c>
      <c r="N97" s="212" t="s">
        <v>40</v>
      </c>
      <c r="O97" s="84"/>
      <c r="P97" s="213">
        <f>O97*H97</f>
        <v>0</v>
      </c>
      <c r="Q97" s="213">
        <v>0</v>
      </c>
      <c r="R97" s="213">
        <f>Q97*H97</f>
        <v>0</v>
      </c>
      <c r="S97" s="213">
        <v>0</v>
      </c>
      <c r="T97" s="214">
        <f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215" t="s">
        <v>119</v>
      </c>
      <c r="AT97" s="215" t="s">
        <v>114</v>
      </c>
      <c r="AU97" s="215" t="s">
        <v>79</v>
      </c>
      <c r="AY97" s="17" t="s">
        <v>110</v>
      </c>
      <c r="BE97" s="216">
        <f>IF(N97="základní",J97,0)</f>
        <v>0</v>
      </c>
      <c r="BF97" s="216">
        <f>IF(N97="snížená",J97,0)</f>
        <v>0</v>
      </c>
      <c r="BG97" s="216">
        <f>IF(N97="zákl. přenesená",J97,0)</f>
        <v>0</v>
      </c>
      <c r="BH97" s="216">
        <f>IF(N97="sníž. přenesená",J97,0)</f>
        <v>0</v>
      </c>
      <c r="BI97" s="216">
        <f>IF(N97="nulová",J97,0)</f>
        <v>0</v>
      </c>
      <c r="BJ97" s="17" t="s">
        <v>77</v>
      </c>
      <c r="BK97" s="216">
        <f>ROUND(I97*H97,2)</f>
        <v>0</v>
      </c>
      <c r="BL97" s="17" t="s">
        <v>119</v>
      </c>
      <c r="BM97" s="215" t="s">
        <v>628</v>
      </c>
    </row>
    <row r="98" s="2" customFormat="1">
      <c r="A98" s="38"/>
      <c r="B98" s="39"/>
      <c r="C98" s="40"/>
      <c r="D98" s="217" t="s">
        <v>121</v>
      </c>
      <c r="E98" s="40"/>
      <c r="F98" s="218" t="s">
        <v>629</v>
      </c>
      <c r="G98" s="40"/>
      <c r="H98" s="40"/>
      <c r="I98" s="219"/>
      <c r="J98" s="40"/>
      <c r="K98" s="40"/>
      <c r="L98" s="44"/>
      <c r="M98" s="220"/>
      <c r="N98" s="221"/>
      <c r="O98" s="84"/>
      <c r="P98" s="84"/>
      <c r="Q98" s="84"/>
      <c r="R98" s="84"/>
      <c r="S98" s="84"/>
      <c r="T98" s="85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T98" s="17" t="s">
        <v>121</v>
      </c>
      <c r="AU98" s="17" t="s">
        <v>79</v>
      </c>
    </row>
    <row r="99" s="2" customFormat="1" ht="16.5" customHeight="1">
      <c r="A99" s="38"/>
      <c r="B99" s="39"/>
      <c r="C99" s="222" t="s">
        <v>127</v>
      </c>
      <c r="D99" s="222" t="s">
        <v>124</v>
      </c>
      <c r="E99" s="223" t="s">
        <v>630</v>
      </c>
      <c r="F99" s="224" t="s">
        <v>631</v>
      </c>
      <c r="G99" s="225" t="s">
        <v>256</v>
      </c>
      <c r="H99" s="226">
        <v>20</v>
      </c>
      <c r="I99" s="227"/>
      <c r="J99" s="228">
        <f>ROUND(I99*H99,2)</f>
        <v>0</v>
      </c>
      <c r="K99" s="224" t="s">
        <v>118</v>
      </c>
      <c r="L99" s="229"/>
      <c r="M99" s="230" t="s">
        <v>19</v>
      </c>
      <c r="N99" s="231" t="s">
        <v>40</v>
      </c>
      <c r="O99" s="84"/>
      <c r="P99" s="213">
        <f>O99*H99</f>
        <v>0</v>
      </c>
      <c r="Q99" s="213">
        <v>0.00031</v>
      </c>
      <c r="R99" s="213">
        <f>Q99*H99</f>
        <v>0.0061999999999999998</v>
      </c>
      <c r="S99" s="213">
        <v>0</v>
      </c>
      <c r="T99" s="214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15" t="s">
        <v>127</v>
      </c>
      <c r="AT99" s="215" t="s">
        <v>124</v>
      </c>
      <c r="AU99" s="215" t="s">
        <v>79</v>
      </c>
      <c r="AY99" s="17" t="s">
        <v>110</v>
      </c>
      <c r="BE99" s="216">
        <f>IF(N99="základní",J99,0)</f>
        <v>0</v>
      </c>
      <c r="BF99" s="216">
        <f>IF(N99="snížená",J99,0)</f>
        <v>0</v>
      </c>
      <c r="BG99" s="216">
        <f>IF(N99="zákl. přenesená",J99,0)</f>
        <v>0</v>
      </c>
      <c r="BH99" s="216">
        <f>IF(N99="sníž. přenesená",J99,0)</f>
        <v>0</v>
      </c>
      <c r="BI99" s="216">
        <f>IF(N99="nulová",J99,0)</f>
        <v>0</v>
      </c>
      <c r="BJ99" s="17" t="s">
        <v>77</v>
      </c>
      <c r="BK99" s="216">
        <f>ROUND(I99*H99,2)</f>
        <v>0</v>
      </c>
      <c r="BL99" s="17" t="s">
        <v>119</v>
      </c>
      <c r="BM99" s="215" t="s">
        <v>632</v>
      </c>
    </row>
    <row r="100" s="2" customFormat="1" ht="24.15" customHeight="1">
      <c r="A100" s="38"/>
      <c r="B100" s="39"/>
      <c r="C100" s="204" t="s">
        <v>290</v>
      </c>
      <c r="D100" s="204" t="s">
        <v>114</v>
      </c>
      <c r="E100" s="205" t="s">
        <v>310</v>
      </c>
      <c r="F100" s="206" t="s">
        <v>311</v>
      </c>
      <c r="G100" s="207" t="s">
        <v>256</v>
      </c>
      <c r="H100" s="208">
        <v>30</v>
      </c>
      <c r="I100" s="209"/>
      <c r="J100" s="210">
        <f>ROUND(I100*H100,2)</f>
        <v>0</v>
      </c>
      <c r="K100" s="206" t="s">
        <v>118</v>
      </c>
      <c r="L100" s="44"/>
      <c r="M100" s="211" t="s">
        <v>19</v>
      </c>
      <c r="N100" s="212" t="s">
        <v>40</v>
      </c>
      <c r="O100" s="84"/>
      <c r="P100" s="213">
        <f>O100*H100</f>
        <v>0</v>
      </c>
      <c r="Q100" s="213">
        <v>0</v>
      </c>
      <c r="R100" s="213">
        <f>Q100*H100</f>
        <v>0</v>
      </c>
      <c r="S100" s="213">
        <v>0</v>
      </c>
      <c r="T100" s="214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15" t="s">
        <v>119</v>
      </c>
      <c r="AT100" s="215" t="s">
        <v>114</v>
      </c>
      <c r="AU100" s="215" t="s">
        <v>79</v>
      </c>
      <c r="AY100" s="17" t="s">
        <v>110</v>
      </c>
      <c r="BE100" s="216">
        <f>IF(N100="základní",J100,0)</f>
        <v>0</v>
      </c>
      <c r="BF100" s="216">
        <f>IF(N100="snížená",J100,0)</f>
        <v>0</v>
      </c>
      <c r="BG100" s="216">
        <f>IF(N100="zákl. přenesená",J100,0)</f>
        <v>0</v>
      </c>
      <c r="BH100" s="216">
        <f>IF(N100="sníž. přenesená",J100,0)</f>
        <v>0</v>
      </c>
      <c r="BI100" s="216">
        <f>IF(N100="nulová",J100,0)</f>
        <v>0</v>
      </c>
      <c r="BJ100" s="17" t="s">
        <v>77</v>
      </c>
      <c r="BK100" s="216">
        <f>ROUND(I100*H100,2)</f>
        <v>0</v>
      </c>
      <c r="BL100" s="17" t="s">
        <v>119</v>
      </c>
      <c r="BM100" s="215" t="s">
        <v>633</v>
      </c>
    </row>
    <row r="101" s="2" customFormat="1">
      <c r="A101" s="38"/>
      <c r="B101" s="39"/>
      <c r="C101" s="40"/>
      <c r="D101" s="217" t="s">
        <v>121</v>
      </c>
      <c r="E101" s="40"/>
      <c r="F101" s="218" t="s">
        <v>313</v>
      </c>
      <c r="G101" s="40"/>
      <c r="H101" s="40"/>
      <c r="I101" s="219"/>
      <c r="J101" s="40"/>
      <c r="K101" s="40"/>
      <c r="L101" s="44"/>
      <c r="M101" s="220"/>
      <c r="N101" s="221"/>
      <c r="O101" s="84"/>
      <c r="P101" s="84"/>
      <c r="Q101" s="84"/>
      <c r="R101" s="84"/>
      <c r="S101" s="84"/>
      <c r="T101" s="85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121</v>
      </c>
      <c r="AU101" s="17" t="s">
        <v>79</v>
      </c>
    </row>
    <row r="102" s="2" customFormat="1" ht="16.5" customHeight="1">
      <c r="A102" s="38"/>
      <c r="B102" s="39"/>
      <c r="C102" s="222" t="s">
        <v>224</v>
      </c>
      <c r="D102" s="222" t="s">
        <v>124</v>
      </c>
      <c r="E102" s="223" t="s">
        <v>315</v>
      </c>
      <c r="F102" s="224" t="s">
        <v>316</v>
      </c>
      <c r="G102" s="225" t="s">
        <v>256</v>
      </c>
      <c r="H102" s="226">
        <v>30</v>
      </c>
      <c r="I102" s="227"/>
      <c r="J102" s="228">
        <f>ROUND(I102*H102,2)</f>
        <v>0</v>
      </c>
      <c r="K102" s="224" t="s">
        <v>118</v>
      </c>
      <c r="L102" s="229"/>
      <c r="M102" s="230" t="s">
        <v>19</v>
      </c>
      <c r="N102" s="231" t="s">
        <v>40</v>
      </c>
      <c r="O102" s="84"/>
      <c r="P102" s="213">
        <f>O102*H102</f>
        <v>0</v>
      </c>
      <c r="Q102" s="213">
        <v>6.9999999999999994E-05</v>
      </c>
      <c r="R102" s="213">
        <f>Q102*H102</f>
        <v>0.0020999999999999999</v>
      </c>
      <c r="S102" s="213">
        <v>0</v>
      </c>
      <c r="T102" s="214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15" t="s">
        <v>127</v>
      </c>
      <c r="AT102" s="215" t="s">
        <v>124</v>
      </c>
      <c r="AU102" s="215" t="s">
        <v>79</v>
      </c>
      <c r="AY102" s="17" t="s">
        <v>110</v>
      </c>
      <c r="BE102" s="216">
        <f>IF(N102="základní",J102,0)</f>
        <v>0</v>
      </c>
      <c r="BF102" s="216">
        <f>IF(N102="snížená",J102,0)</f>
        <v>0</v>
      </c>
      <c r="BG102" s="216">
        <f>IF(N102="zákl. přenesená",J102,0)</f>
        <v>0</v>
      </c>
      <c r="BH102" s="216">
        <f>IF(N102="sníž. přenesená",J102,0)</f>
        <v>0</v>
      </c>
      <c r="BI102" s="216">
        <f>IF(N102="nulová",J102,0)</f>
        <v>0</v>
      </c>
      <c r="BJ102" s="17" t="s">
        <v>77</v>
      </c>
      <c r="BK102" s="216">
        <f>ROUND(I102*H102,2)</f>
        <v>0</v>
      </c>
      <c r="BL102" s="17" t="s">
        <v>119</v>
      </c>
      <c r="BM102" s="215" t="s">
        <v>634</v>
      </c>
    </row>
    <row r="103" s="2" customFormat="1">
      <c r="A103" s="38"/>
      <c r="B103" s="39"/>
      <c r="C103" s="40"/>
      <c r="D103" s="237" t="s">
        <v>318</v>
      </c>
      <c r="E103" s="40"/>
      <c r="F103" s="238" t="s">
        <v>319</v>
      </c>
      <c r="G103" s="40"/>
      <c r="H103" s="40"/>
      <c r="I103" s="219"/>
      <c r="J103" s="40"/>
      <c r="K103" s="40"/>
      <c r="L103" s="44"/>
      <c r="M103" s="220"/>
      <c r="N103" s="221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318</v>
      </c>
      <c r="AU103" s="17" t="s">
        <v>79</v>
      </c>
    </row>
    <row r="104" s="2" customFormat="1" ht="24.15" customHeight="1">
      <c r="A104" s="38"/>
      <c r="B104" s="39"/>
      <c r="C104" s="204" t="s">
        <v>148</v>
      </c>
      <c r="D104" s="204" t="s">
        <v>114</v>
      </c>
      <c r="E104" s="205" t="s">
        <v>635</v>
      </c>
      <c r="F104" s="206" t="s">
        <v>636</v>
      </c>
      <c r="G104" s="207" t="s">
        <v>256</v>
      </c>
      <c r="H104" s="208">
        <v>30</v>
      </c>
      <c r="I104" s="209"/>
      <c r="J104" s="210">
        <f>ROUND(I104*H104,2)</f>
        <v>0</v>
      </c>
      <c r="K104" s="206" t="s">
        <v>118</v>
      </c>
      <c r="L104" s="44"/>
      <c r="M104" s="211" t="s">
        <v>19</v>
      </c>
      <c r="N104" s="212" t="s">
        <v>40</v>
      </c>
      <c r="O104" s="84"/>
      <c r="P104" s="213">
        <f>O104*H104</f>
        <v>0</v>
      </c>
      <c r="Q104" s="213">
        <v>0</v>
      </c>
      <c r="R104" s="213">
        <f>Q104*H104</f>
        <v>0</v>
      </c>
      <c r="S104" s="213">
        <v>0</v>
      </c>
      <c r="T104" s="214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215" t="s">
        <v>119</v>
      </c>
      <c r="AT104" s="215" t="s">
        <v>114</v>
      </c>
      <c r="AU104" s="215" t="s">
        <v>79</v>
      </c>
      <c r="AY104" s="17" t="s">
        <v>110</v>
      </c>
      <c r="BE104" s="216">
        <f>IF(N104="základní",J104,0)</f>
        <v>0</v>
      </c>
      <c r="BF104" s="216">
        <f>IF(N104="snížená",J104,0)</f>
        <v>0</v>
      </c>
      <c r="BG104" s="216">
        <f>IF(N104="zákl. přenesená",J104,0)</f>
        <v>0</v>
      </c>
      <c r="BH104" s="216">
        <f>IF(N104="sníž. přenesená",J104,0)</f>
        <v>0</v>
      </c>
      <c r="BI104" s="216">
        <f>IF(N104="nulová",J104,0)</f>
        <v>0</v>
      </c>
      <c r="BJ104" s="17" t="s">
        <v>77</v>
      </c>
      <c r="BK104" s="216">
        <f>ROUND(I104*H104,2)</f>
        <v>0</v>
      </c>
      <c r="BL104" s="17" t="s">
        <v>119</v>
      </c>
      <c r="BM104" s="215" t="s">
        <v>637</v>
      </c>
    </row>
    <row r="105" s="2" customFormat="1">
      <c r="A105" s="38"/>
      <c r="B105" s="39"/>
      <c r="C105" s="40"/>
      <c r="D105" s="217" t="s">
        <v>121</v>
      </c>
      <c r="E105" s="40"/>
      <c r="F105" s="218" t="s">
        <v>638</v>
      </c>
      <c r="G105" s="40"/>
      <c r="H105" s="40"/>
      <c r="I105" s="219"/>
      <c r="J105" s="40"/>
      <c r="K105" s="40"/>
      <c r="L105" s="44"/>
      <c r="M105" s="220"/>
      <c r="N105" s="221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121</v>
      </c>
      <c r="AU105" s="17" t="s">
        <v>79</v>
      </c>
    </row>
    <row r="106" s="2" customFormat="1" ht="16.5" customHeight="1">
      <c r="A106" s="38"/>
      <c r="B106" s="39"/>
      <c r="C106" s="222" t="s">
        <v>153</v>
      </c>
      <c r="D106" s="222" t="s">
        <v>124</v>
      </c>
      <c r="E106" s="223" t="s">
        <v>639</v>
      </c>
      <c r="F106" s="224" t="s">
        <v>640</v>
      </c>
      <c r="G106" s="225" t="s">
        <v>256</v>
      </c>
      <c r="H106" s="226">
        <v>34.5</v>
      </c>
      <c r="I106" s="227"/>
      <c r="J106" s="228">
        <f>ROUND(I106*H106,2)</f>
        <v>0</v>
      </c>
      <c r="K106" s="224" t="s">
        <v>118</v>
      </c>
      <c r="L106" s="229"/>
      <c r="M106" s="230" t="s">
        <v>19</v>
      </c>
      <c r="N106" s="231" t="s">
        <v>40</v>
      </c>
      <c r="O106" s="84"/>
      <c r="P106" s="213">
        <f>O106*H106</f>
        <v>0</v>
      </c>
      <c r="Q106" s="213">
        <v>0.00052999999999999998</v>
      </c>
      <c r="R106" s="213">
        <f>Q106*H106</f>
        <v>0.018284999999999999</v>
      </c>
      <c r="S106" s="213">
        <v>0</v>
      </c>
      <c r="T106" s="214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215" t="s">
        <v>127</v>
      </c>
      <c r="AT106" s="215" t="s">
        <v>124</v>
      </c>
      <c r="AU106" s="215" t="s">
        <v>79</v>
      </c>
      <c r="AY106" s="17" t="s">
        <v>110</v>
      </c>
      <c r="BE106" s="216">
        <f>IF(N106="základní",J106,0)</f>
        <v>0</v>
      </c>
      <c r="BF106" s="216">
        <f>IF(N106="snížená",J106,0)</f>
        <v>0</v>
      </c>
      <c r="BG106" s="216">
        <f>IF(N106="zákl. přenesená",J106,0)</f>
        <v>0</v>
      </c>
      <c r="BH106" s="216">
        <f>IF(N106="sníž. přenesená",J106,0)</f>
        <v>0</v>
      </c>
      <c r="BI106" s="216">
        <f>IF(N106="nulová",J106,0)</f>
        <v>0</v>
      </c>
      <c r="BJ106" s="17" t="s">
        <v>77</v>
      </c>
      <c r="BK106" s="216">
        <f>ROUND(I106*H106,2)</f>
        <v>0</v>
      </c>
      <c r="BL106" s="17" t="s">
        <v>119</v>
      </c>
      <c r="BM106" s="215" t="s">
        <v>641</v>
      </c>
    </row>
    <row r="107" s="13" customFormat="1">
      <c r="A107" s="13"/>
      <c r="B107" s="239"/>
      <c r="C107" s="240"/>
      <c r="D107" s="237" t="s">
        <v>343</v>
      </c>
      <c r="E107" s="241" t="s">
        <v>19</v>
      </c>
      <c r="F107" s="242" t="s">
        <v>642</v>
      </c>
      <c r="G107" s="240"/>
      <c r="H107" s="243">
        <v>34.5</v>
      </c>
      <c r="I107" s="244"/>
      <c r="J107" s="240"/>
      <c r="K107" s="240"/>
      <c r="L107" s="245"/>
      <c r="M107" s="246"/>
      <c r="N107" s="247"/>
      <c r="O107" s="247"/>
      <c r="P107" s="247"/>
      <c r="Q107" s="247"/>
      <c r="R107" s="247"/>
      <c r="S107" s="247"/>
      <c r="T107" s="248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9" t="s">
        <v>343</v>
      </c>
      <c r="AU107" s="249" t="s">
        <v>79</v>
      </c>
      <c r="AV107" s="13" t="s">
        <v>79</v>
      </c>
      <c r="AW107" s="13" t="s">
        <v>31</v>
      </c>
      <c r="AX107" s="13" t="s">
        <v>77</v>
      </c>
      <c r="AY107" s="249" t="s">
        <v>110</v>
      </c>
    </row>
    <row r="108" s="2" customFormat="1" ht="21.75" customHeight="1">
      <c r="A108" s="38"/>
      <c r="B108" s="39"/>
      <c r="C108" s="204" t="s">
        <v>643</v>
      </c>
      <c r="D108" s="204" t="s">
        <v>114</v>
      </c>
      <c r="E108" s="205" t="s">
        <v>644</v>
      </c>
      <c r="F108" s="206" t="s">
        <v>378</v>
      </c>
      <c r="G108" s="207" t="s">
        <v>117</v>
      </c>
      <c r="H108" s="208">
        <v>10</v>
      </c>
      <c r="I108" s="209"/>
      <c r="J108" s="210">
        <f>ROUND(I108*H108,2)</f>
        <v>0</v>
      </c>
      <c r="K108" s="206" t="s">
        <v>645</v>
      </c>
      <c r="L108" s="44"/>
      <c r="M108" s="211" t="s">
        <v>19</v>
      </c>
      <c r="N108" s="212" t="s">
        <v>40</v>
      </c>
      <c r="O108" s="84"/>
      <c r="P108" s="213">
        <f>O108*H108</f>
        <v>0</v>
      </c>
      <c r="Q108" s="213">
        <v>0</v>
      </c>
      <c r="R108" s="213">
        <f>Q108*H108</f>
        <v>0</v>
      </c>
      <c r="S108" s="213">
        <v>0</v>
      </c>
      <c r="T108" s="214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15" t="s">
        <v>119</v>
      </c>
      <c r="AT108" s="215" t="s">
        <v>114</v>
      </c>
      <c r="AU108" s="215" t="s">
        <v>79</v>
      </c>
      <c r="AY108" s="17" t="s">
        <v>110</v>
      </c>
      <c r="BE108" s="216">
        <f>IF(N108="základní",J108,0)</f>
        <v>0</v>
      </c>
      <c r="BF108" s="216">
        <f>IF(N108="snížená",J108,0)</f>
        <v>0</v>
      </c>
      <c r="BG108" s="216">
        <f>IF(N108="zákl. přenesená",J108,0)</f>
        <v>0</v>
      </c>
      <c r="BH108" s="216">
        <f>IF(N108="sníž. přenesená",J108,0)</f>
        <v>0</v>
      </c>
      <c r="BI108" s="216">
        <f>IF(N108="nulová",J108,0)</f>
        <v>0</v>
      </c>
      <c r="BJ108" s="17" t="s">
        <v>77</v>
      </c>
      <c r="BK108" s="216">
        <f>ROUND(I108*H108,2)</f>
        <v>0</v>
      </c>
      <c r="BL108" s="17" t="s">
        <v>119</v>
      </c>
      <c r="BM108" s="215" t="s">
        <v>646</v>
      </c>
    </row>
    <row r="109" s="2" customFormat="1">
      <c r="A109" s="38"/>
      <c r="B109" s="39"/>
      <c r="C109" s="40"/>
      <c r="D109" s="217" t="s">
        <v>121</v>
      </c>
      <c r="E109" s="40"/>
      <c r="F109" s="218" t="s">
        <v>647</v>
      </c>
      <c r="G109" s="40"/>
      <c r="H109" s="40"/>
      <c r="I109" s="219"/>
      <c r="J109" s="40"/>
      <c r="K109" s="40"/>
      <c r="L109" s="44"/>
      <c r="M109" s="220"/>
      <c r="N109" s="221"/>
      <c r="O109" s="84"/>
      <c r="P109" s="84"/>
      <c r="Q109" s="84"/>
      <c r="R109" s="84"/>
      <c r="S109" s="84"/>
      <c r="T109" s="85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121</v>
      </c>
      <c r="AU109" s="17" t="s">
        <v>79</v>
      </c>
    </row>
    <row r="110" s="2" customFormat="1" ht="16.5" customHeight="1">
      <c r="A110" s="38"/>
      <c r="B110" s="39"/>
      <c r="C110" s="204" t="s">
        <v>143</v>
      </c>
      <c r="D110" s="204" t="s">
        <v>114</v>
      </c>
      <c r="E110" s="205" t="s">
        <v>361</v>
      </c>
      <c r="F110" s="206" t="s">
        <v>186</v>
      </c>
      <c r="G110" s="207" t="s">
        <v>117</v>
      </c>
      <c r="H110" s="208">
        <v>1</v>
      </c>
      <c r="I110" s="209"/>
      <c r="J110" s="210">
        <f>ROUND(I110*H110,2)</f>
        <v>0</v>
      </c>
      <c r="K110" s="206" t="s">
        <v>118</v>
      </c>
      <c r="L110" s="44"/>
      <c r="M110" s="211" t="s">
        <v>19</v>
      </c>
      <c r="N110" s="212" t="s">
        <v>40</v>
      </c>
      <c r="O110" s="84"/>
      <c r="P110" s="213">
        <f>O110*H110</f>
        <v>0</v>
      </c>
      <c r="Q110" s="213">
        <v>0</v>
      </c>
      <c r="R110" s="213">
        <f>Q110*H110</f>
        <v>0</v>
      </c>
      <c r="S110" s="213">
        <v>0</v>
      </c>
      <c r="T110" s="214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215" t="s">
        <v>119</v>
      </c>
      <c r="AT110" s="215" t="s">
        <v>114</v>
      </c>
      <c r="AU110" s="215" t="s">
        <v>79</v>
      </c>
      <c r="AY110" s="17" t="s">
        <v>110</v>
      </c>
      <c r="BE110" s="216">
        <f>IF(N110="základní",J110,0)</f>
        <v>0</v>
      </c>
      <c r="BF110" s="216">
        <f>IF(N110="snížená",J110,0)</f>
        <v>0</v>
      </c>
      <c r="BG110" s="216">
        <f>IF(N110="zákl. přenesená",J110,0)</f>
        <v>0</v>
      </c>
      <c r="BH110" s="216">
        <f>IF(N110="sníž. přenesená",J110,0)</f>
        <v>0</v>
      </c>
      <c r="BI110" s="216">
        <f>IF(N110="nulová",J110,0)</f>
        <v>0</v>
      </c>
      <c r="BJ110" s="17" t="s">
        <v>77</v>
      </c>
      <c r="BK110" s="216">
        <f>ROUND(I110*H110,2)</f>
        <v>0</v>
      </c>
      <c r="BL110" s="17" t="s">
        <v>119</v>
      </c>
      <c r="BM110" s="215" t="s">
        <v>648</v>
      </c>
    </row>
    <row r="111" s="2" customFormat="1">
      <c r="A111" s="38"/>
      <c r="B111" s="39"/>
      <c r="C111" s="40"/>
      <c r="D111" s="217" t="s">
        <v>121</v>
      </c>
      <c r="E111" s="40"/>
      <c r="F111" s="218" t="s">
        <v>363</v>
      </c>
      <c r="G111" s="40"/>
      <c r="H111" s="40"/>
      <c r="I111" s="219"/>
      <c r="J111" s="40"/>
      <c r="K111" s="40"/>
      <c r="L111" s="44"/>
      <c r="M111" s="220"/>
      <c r="N111" s="221"/>
      <c r="O111" s="84"/>
      <c r="P111" s="84"/>
      <c r="Q111" s="84"/>
      <c r="R111" s="84"/>
      <c r="S111" s="84"/>
      <c r="T111" s="85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T111" s="17" t="s">
        <v>121</v>
      </c>
      <c r="AU111" s="17" t="s">
        <v>79</v>
      </c>
    </row>
    <row r="112" s="2" customFormat="1" ht="16.5" customHeight="1">
      <c r="A112" s="38"/>
      <c r="B112" s="39"/>
      <c r="C112" s="204" t="s">
        <v>213</v>
      </c>
      <c r="D112" s="204" t="s">
        <v>114</v>
      </c>
      <c r="E112" s="205" t="s">
        <v>649</v>
      </c>
      <c r="F112" s="206" t="s">
        <v>650</v>
      </c>
      <c r="G112" s="207" t="s">
        <v>117</v>
      </c>
      <c r="H112" s="208">
        <v>1</v>
      </c>
      <c r="I112" s="209"/>
      <c r="J112" s="210">
        <f>ROUND(I112*H112,2)</f>
        <v>0</v>
      </c>
      <c r="K112" s="206" t="s">
        <v>118</v>
      </c>
      <c r="L112" s="44"/>
      <c r="M112" s="211" t="s">
        <v>19</v>
      </c>
      <c r="N112" s="212" t="s">
        <v>40</v>
      </c>
      <c r="O112" s="84"/>
      <c r="P112" s="213">
        <f>O112*H112</f>
        <v>0</v>
      </c>
      <c r="Q112" s="213">
        <v>0</v>
      </c>
      <c r="R112" s="213">
        <f>Q112*H112</f>
        <v>0</v>
      </c>
      <c r="S112" s="213">
        <v>0</v>
      </c>
      <c r="T112" s="214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15" t="s">
        <v>119</v>
      </c>
      <c r="AT112" s="215" t="s">
        <v>114</v>
      </c>
      <c r="AU112" s="215" t="s">
        <v>79</v>
      </c>
      <c r="AY112" s="17" t="s">
        <v>110</v>
      </c>
      <c r="BE112" s="216">
        <f>IF(N112="základní",J112,0)</f>
        <v>0</v>
      </c>
      <c r="BF112" s="216">
        <f>IF(N112="snížená",J112,0)</f>
        <v>0</v>
      </c>
      <c r="BG112" s="216">
        <f>IF(N112="zákl. přenesená",J112,0)</f>
        <v>0</v>
      </c>
      <c r="BH112" s="216">
        <f>IF(N112="sníž. přenesená",J112,0)</f>
        <v>0</v>
      </c>
      <c r="BI112" s="216">
        <f>IF(N112="nulová",J112,0)</f>
        <v>0</v>
      </c>
      <c r="BJ112" s="17" t="s">
        <v>77</v>
      </c>
      <c r="BK112" s="216">
        <f>ROUND(I112*H112,2)</f>
        <v>0</v>
      </c>
      <c r="BL112" s="17" t="s">
        <v>119</v>
      </c>
      <c r="BM112" s="215" t="s">
        <v>651</v>
      </c>
    </row>
    <row r="113" s="2" customFormat="1">
      <c r="A113" s="38"/>
      <c r="B113" s="39"/>
      <c r="C113" s="40"/>
      <c r="D113" s="217" t="s">
        <v>121</v>
      </c>
      <c r="E113" s="40"/>
      <c r="F113" s="218" t="s">
        <v>652</v>
      </c>
      <c r="G113" s="40"/>
      <c r="H113" s="40"/>
      <c r="I113" s="219"/>
      <c r="J113" s="40"/>
      <c r="K113" s="40"/>
      <c r="L113" s="44"/>
      <c r="M113" s="220"/>
      <c r="N113" s="221"/>
      <c r="O113" s="84"/>
      <c r="P113" s="84"/>
      <c r="Q113" s="84"/>
      <c r="R113" s="84"/>
      <c r="S113" s="84"/>
      <c r="T113" s="85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7" t="s">
        <v>121</v>
      </c>
      <c r="AU113" s="17" t="s">
        <v>79</v>
      </c>
    </row>
    <row r="114" s="2" customFormat="1" ht="16.5" customHeight="1">
      <c r="A114" s="38"/>
      <c r="B114" s="39"/>
      <c r="C114" s="222" t="s">
        <v>217</v>
      </c>
      <c r="D114" s="222" t="s">
        <v>124</v>
      </c>
      <c r="E114" s="223" t="s">
        <v>653</v>
      </c>
      <c r="F114" s="224" t="s">
        <v>654</v>
      </c>
      <c r="G114" s="225" t="s">
        <v>117</v>
      </c>
      <c r="H114" s="226">
        <v>1</v>
      </c>
      <c r="I114" s="227"/>
      <c r="J114" s="228">
        <f>ROUND(I114*H114,2)</f>
        <v>0</v>
      </c>
      <c r="K114" s="224" t="s">
        <v>146</v>
      </c>
      <c r="L114" s="229"/>
      <c r="M114" s="230" t="s">
        <v>19</v>
      </c>
      <c r="N114" s="231" t="s">
        <v>40</v>
      </c>
      <c r="O114" s="84"/>
      <c r="P114" s="213">
        <f>O114*H114</f>
        <v>0</v>
      </c>
      <c r="Q114" s="213">
        <v>0.00032000000000000003</v>
      </c>
      <c r="R114" s="213">
        <f>Q114*H114</f>
        <v>0.00032000000000000003</v>
      </c>
      <c r="S114" s="213">
        <v>0</v>
      </c>
      <c r="T114" s="214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215" t="s">
        <v>127</v>
      </c>
      <c r="AT114" s="215" t="s">
        <v>124</v>
      </c>
      <c r="AU114" s="215" t="s">
        <v>79</v>
      </c>
      <c r="AY114" s="17" t="s">
        <v>110</v>
      </c>
      <c r="BE114" s="216">
        <f>IF(N114="základní",J114,0)</f>
        <v>0</v>
      </c>
      <c r="BF114" s="216">
        <f>IF(N114="snížená",J114,0)</f>
        <v>0</v>
      </c>
      <c r="BG114" s="216">
        <f>IF(N114="zákl. přenesená",J114,0)</f>
        <v>0</v>
      </c>
      <c r="BH114" s="216">
        <f>IF(N114="sníž. přenesená",J114,0)</f>
        <v>0</v>
      </c>
      <c r="BI114" s="216">
        <f>IF(N114="nulová",J114,0)</f>
        <v>0</v>
      </c>
      <c r="BJ114" s="17" t="s">
        <v>77</v>
      </c>
      <c r="BK114" s="216">
        <f>ROUND(I114*H114,2)</f>
        <v>0</v>
      </c>
      <c r="BL114" s="17" t="s">
        <v>119</v>
      </c>
      <c r="BM114" s="215" t="s">
        <v>655</v>
      </c>
    </row>
    <row r="115" s="12" customFormat="1" ht="22.8" customHeight="1">
      <c r="A115" s="12"/>
      <c r="B115" s="188"/>
      <c r="C115" s="189"/>
      <c r="D115" s="190" t="s">
        <v>68</v>
      </c>
      <c r="E115" s="202" t="s">
        <v>540</v>
      </c>
      <c r="F115" s="202" t="s">
        <v>541</v>
      </c>
      <c r="G115" s="189"/>
      <c r="H115" s="189"/>
      <c r="I115" s="192"/>
      <c r="J115" s="203">
        <f>BK115</f>
        <v>0</v>
      </c>
      <c r="K115" s="189"/>
      <c r="L115" s="194"/>
      <c r="M115" s="195"/>
      <c r="N115" s="196"/>
      <c r="O115" s="196"/>
      <c r="P115" s="197">
        <f>SUM(P116:P117)</f>
        <v>0</v>
      </c>
      <c r="Q115" s="196"/>
      <c r="R115" s="197">
        <f>SUM(R116:R117)</f>
        <v>0.014999999999999999</v>
      </c>
      <c r="S115" s="196"/>
      <c r="T115" s="198">
        <f>SUM(T116:T117)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199" t="s">
        <v>79</v>
      </c>
      <c r="AT115" s="200" t="s">
        <v>68</v>
      </c>
      <c r="AU115" s="200" t="s">
        <v>77</v>
      </c>
      <c r="AY115" s="199" t="s">
        <v>110</v>
      </c>
      <c r="BK115" s="201">
        <f>SUM(BK116:BK117)</f>
        <v>0</v>
      </c>
    </row>
    <row r="116" s="2" customFormat="1" ht="24.15" customHeight="1">
      <c r="A116" s="38"/>
      <c r="B116" s="39"/>
      <c r="C116" s="222" t="s">
        <v>7</v>
      </c>
      <c r="D116" s="222" t="s">
        <v>124</v>
      </c>
      <c r="E116" s="223" t="s">
        <v>552</v>
      </c>
      <c r="F116" s="224" t="s">
        <v>553</v>
      </c>
      <c r="G116" s="225" t="s">
        <v>406</v>
      </c>
      <c r="H116" s="226">
        <v>1</v>
      </c>
      <c r="I116" s="227"/>
      <c r="J116" s="228">
        <f>ROUND(I116*H116,2)</f>
        <v>0</v>
      </c>
      <c r="K116" s="224" t="s">
        <v>146</v>
      </c>
      <c r="L116" s="229"/>
      <c r="M116" s="230" t="s">
        <v>19</v>
      </c>
      <c r="N116" s="231" t="s">
        <v>40</v>
      </c>
      <c r="O116" s="84"/>
      <c r="P116" s="213">
        <f>O116*H116</f>
        <v>0</v>
      </c>
      <c r="Q116" s="213">
        <v>0.014999999999999999</v>
      </c>
      <c r="R116" s="213">
        <f>Q116*H116</f>
        <v>0.014999999999999999</v>
      </c>
      <c r="S116" s="213">
        <v>0</v>
      </c>
      <c r="T116" s="214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215" t="s">
        <v>127</v>
      </c>
      <c r="AT116" s="215" t="s">
        <v>124</v>
      </c>
      <c r="AU116" s="215" t="s">
        <v>79</v>
      </c>
      <c r="AY116" s="17" t="s">
        <v>110</v>
      </c>
      <c r="BE116" s="216">
        <f>IF(N116="základní",J116,0)</f>
        <v>0</v>
      </c>
      <c r="BF116" s="216">
        <f>IF(N116="snížená",J116,0)</f>
        <v>0</v>
      </c>
      <c r="BG116" s="216">
        <f>IF(N116="zákl. přenesená",J116,0)</f>
        <v>0</v>
      </c>
      <c r="BH116" s="216">
        <f>IF(N116="sníž. přenesená",J116,0)</f>
        <v>0</v>
      </c>
      <c r="BI116" s="216">
        <f>IF(N116="nulová",J116,0)</f>
        <v>0</v>
      </c>
      <c r="BJ116" s="17" t="s">
        <v>77</v>
      </c>
      <c r="BK116" s="216">
        <f>ROUND(I116*H116,2)</f>
        <v>0</v>
      </c>
      <c r="BL116" s="17" t="s">
        <v>119</v>
      </c>
      <c r="BM116" s="215" t="s">
        <v>656</v>
      </c>
    </row>
    <row r="117" s="2" customFormat="1">
      <c r="A117" s="38"/>
      <c r="B117" s="39"/>
      <c r="C117" s="40"/>
      <c r="D117" s="237" t="s">
        <v>318</v>
      </c>
      <c r="E117" s="40"/>
      <c r="F117" s="238" t="s">
        <v>555</v>
      </c>
      <c r="G117" s="40"/>
      <c r="H117" s="40"/>
      <c r="I117" s="219"/>
      <c r="J117" s="40"/>
      <c r="K117" s="40"/>
      <c r="L117" s="44"/>
      <c r="M117" s="220"/>
      <c r="N117" s="221"/>
      <c r="O117" s="84"/>
      <c r="P117" s="84"/>
      <c r="Q117" s="84"/>
      <c r="R117" s="84"/>
      <c r="S117" s="84"/>
      <c r="T117" s="85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318</v>
      </c>
      <c r="AU117" s="17" t="s">
        <v>79</v>
      </c>
    </row>
    <row r="118" s="12" customFormat="1" ht="25.92" customHeight="1">
      <c r="A118" s="12"/>
      <c r="B118" s="188"/>
      <c r="C118" s="189"/>
      <c r="D118" s="190" t="s">
        <v>68</v>
      </c>
      <c r="E118" s="191" t="s">
        <v>563</v>
      </c>
      <c r="F118" s="191" t="s">
        <v>564</v>
      </c>
      <c r="G118" s="189"/>
      <c r="H118" s="189"/>
      <c r="I118" s="192"/>
      <c r="J118" s="193">
        <f>BK118</f>
        <v>0</v>
      </c>
      <c r="K118" s="189"/>
      <c r="L118" s="194"/>
      <c r="M118" s="195"/>
      <c r="N118" s="196"/>
      <c r="O118" s="196"/>
      <c r="P118" s="197">
        <f>P119</f>
        <v>0</v>
      </c>
      <c r="Q118" s="196"/>
      <c r="R118" s="197">
        <f>R119</f>
        <v>0</v>
      </c>
      <c r="S118" s="196"/>
      <c r="T118" s="198">
        <f>T119</f>
        <v>0.087999999999999995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199" t="s">
        <v>565</v>
      </c>
      <c r="AT118" s="200" t="s">
        <v>68</v>
      </c>
      <c r="AU118" s="200" t="s">
        <v>69</v>
      </c>
      <c r="AY118" s="199" t="s">
        <v>110</v>
      </c>
      <c r="BK118" s="201">
        <f>BK119</f>
        <v>0</v>
      </c>
    </row>
    <row r="119" s="12" customFormat="1" ht="22.8" customHeight="1">
      <c r="A119" s="12"/>
      <c r="B119" s="188"/>
      <c r="C119" s="189"/>
      <c r="D119" s="190" t="s">
        <v>68</v>
      </c>
      <c r="E119" s="202" t="s">
        <v>566</v>
      </c>
      <c r="F119" s="202" t="s">
        <v>567</v>
      </c>
      <c r="G119" s="189"/>
      <c r="H119" s="189"/>
      <c r="I119" s="192"/>
      <c r="J119" s="203">
        <f>BK119</f>
        <v>0</v>
      </c>
      <c r="K119" s="189"/>
      <c r="L119" s="194"/>
      <c r="M119" s="195"/>
      <c r="N119" s="196"/>
      <c r="O119" s="196"/>
      <c r="P119" s="197">
        <f>P120</f>
        <v>0</v>
      </c>
      <c r="Q119" s="196"/>
      <c r="R119" s="197">
        <f>R120</f>
        <v>0</v>
      </c>
      <c r="S119" s="196"/>
      <c r="T119" s="198">
        <f>T120</f>
        <v>0.087999999999999995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99" t="s">
        <v>565</v>
      </c>
      <c r="AT119" s="200" t="s">
        <v>68</v>
      </c>
      <c r="AU119" s="200" t="s">
        <v>77</v>
      </c>
      <c r="AY119" s="199" t="s">
        <v>110</v>
      </c>
      <c r="BK119" s="201">
        <f>BK120</f>
        <v>0</v>
      </c>
    </row>
    <row r="120" s="2" customFormat="1" ht="16.5" customHeight="1">
      <c r="A120" s="38"/>
      <c r="B120" s="39"/>
      <c r="C120" s="204" t="s">
        <v>138</v>
      </c>
      <c r="D120" s="204" t="s">
        <v>114</v>
      </c>
      <c r="E120" s="205" t="s">
        <v>575</v>
      </c>
      <c r="F120" s="206" t="s">
        <v>576</v>
      </c>
      <c r="G120" s="207" t="s">
        <v>273</v>
      </c>
      <c r="H120" s="208">
        <v>4</v>
      </c>
      <c r="I120" s="209"/>
      <c r="J120" s="210">
        <f>ROUND(I120*H120,2)</f>
        <v>0</v>
      </c>
      <c r="K120" s="206" t="s">
        <v>146</v>
      </c>
      <c r="L120" s="44"/>
      <c r="M120" s="250" t="s">
        <v>19</v>
      </c>
      <c r="N120" s="251" t="s">
        <v>40</v>
      </c>
      <c r="O120" s="234"/>
      <c r="P120" s="235">
        <f>O120*H120</f>
        <v>0</v>
      </c>
      <c r="Q120" s="235">
        <v>0</v>
      </c>
      <c r="R120" s="235">
        <f>Q120*H120</f>
        <v>0</v>
      </c>
      <c r="S120" s="235">
        <v>0.021999999999999999</v>
      </c>
      <c r="T120" s="236">
        <f>S120*H120</f>
        <v>0.087999999999999995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15" t="s">
        <v>119</v>
      </c>
      <c r="AT120" s="215" t="s">
        <v>114</v>
      </c>
      <c r="AU120" s="215" t="s">
        <v>79</v>
      </c>
      <c r="AY120" s="17" t="s">
        <v>110</v>
      </c>
      <c r="BE120" s="216">
        <f>IF(N120="základní",J120,0)</f>
        <v>0</v>
      </c>
      <c r="BF120" s="216">
        <f>IF(N120="snížená",J120,0)</f>
        <v>0</v>
      </c>
      <c r="BG120" s="216">
        <f>IF(N120="zákl. přenesená",J120,0)</f>
        <v>0</v>
      </c>
      <c r="BH120" s="216">
        <f>IF(N120="sníž. přenesená",J120,0)</f>
        <v>0</v>
      </c>
      <c r="BI120" s="216">
        <f>IF(N120="nulová",J120,0)</f>
        <v>0</v>
      </c>
      <c r="BJ120" s="17" t="s">
        <v>77</v>
      </c>
      <c r="BK120" s="216">
        <f>ROUND(I120*H120,2)</f>
        <v>0</v>
      </c>
      <c r="BL120" s="17" t="s">
        <v>119</v>
      </c>
      <c r="BM120" s="215" t="s">
        <v>657</v>
      </c>
    </row>
    <row r="121" s="2" customFormat="1" ht="6.96" customHeight="1">
      <c r="A121" s="38"/>
      <c r="B121" s="59"/>
      <c r="C121" s="60"/>
      <c r="D121" s="60"/>
      <c r="E121" s="60"/>
      <c r="F121" s="60"/>
      <c r="G121" s="60"/>
      <c r="H121" s="60"/>
      <c r="I121" s="60"/>
      <c r="J121" s="60"/>
      <c r="K121" s="60"/>
      <c r="L121" s="44"/>
      <c r="M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</sheetData>
  <sheetProtection sheet="1" autoFilter="0" formatColumns="0" formatRows="0" objects="1" scenarios="1" spinCount="100000" saltValue="58yeXoW1oPvnEqSB3BKdMGAZkcYF+1Dp29DKSgLXlolueI1UnkKTGShGxvQ/NyNh7dqTIiDH8b8oEL2a1LS2Hg==" hashValue="5N8D6sXXeAQT4UTDk7ECwaqDKErIpQzKrBWc0Rn07JPeuA/Vwy8IHLwgpY2Q0Wx0vICApR3L1g9HMq/YCaN8oQ==" algorithmName="SHA-512" password="CC35"/>
  <autoFilter ref="C83:K120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9" r:id="rId1" display="https://podminky.urs.cz/item/CS_URS_2023_02/210280002"/>
    <hyperlink ref="F91" r:id="rId2" display="https://podminky.urs.cz/item/CS_URS_2023_02/742121001"/>
    <hyperlink ref="F98" r:id="rId3" display="https://podminky.urs.cz/item/CS_URS_2023_02/741110002"/>
    <hyperlink ref="F101" r:id="rId4" display="https://podminky.urs.cz/item/CS_URS_2023_02/741120001"/>
    <hyperlink ref="F105" r:id="rId5" display="https://podminky.urs.cz/item/CS_URS_2023_02/741122143"/>
    <hyperlink ref="F109" r:id="rId6" display="https://podminky.urs.cz/item/CS_URS_2022_01/741130005"/>
    <hyperlink ref="F111" r:id="rId7" display="https://podminky.urs.cz/item/CS_URS_2023_02/741320175"/>
    <hyperlink ref="F113" r:id="rId8" display="https://podminky.urs.cz/item/CS_URS_2023_02/74132104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9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52" customWidth="1"/>
    <col min="2" max="2" width="1.667969" style="252" customWidth="1"/>
    <col min="3" max="4" width="5" style="252" customWidth="1"/>
    <col min="5" max="5" width="11.66016" style="252" customWidth="1"/>
    <col min="6" max="6" width="9.160156" style="252" customWidth="1"/>
    <col min="7" max="7" width="5" style="252" customWidth="1"/>
    <col min="8" max="8" width="77.83203" style="252" customWidth="1"/>
    <col min="9" max="10" width="20" style="252" customWidth="1"/>
    <col min="11" max="11" width="1.667969" style="252" customWidth="1"/>
  </cols>
  <sheetData>
    <row r="1" s="1" customFormat="1" ht="37.5" customHeight="1"/>
    <row r="2" s="1" customFormat="1" ht="7.5" customHeight="1">
      <c r="B2" s="253"/>
      <c r="C2" s="254"/>
      <c r="D2" s="254"/>
      <c r="E2" s="254"/>
      <c r="F2" s="254"/>
      <c r="G2" s="254"/>
      <c r="H2" s="254"/>
      <c r="I2" s="254"/>
      <c r="J2" s="254"/>
      <c r="K2" s="255"/>
    </row>
    <row r="3" s="14" customFormat="1" ht="45" customHeight="1">
      <c r="B3" s="256"/>
      <c r="C3" s="257" t="s">
        <v>658</v>
      </c>
      <c r="D3" s="257"/>
      <c r="E3" s="257"/>
      <c r="F3" s="257"/>
      <c r="G3" s="257"/>
      <c r="H3" s="257"/>
      <c r="I3" s="257"/>
      <c r="J3" s="257"/>
      <c r="K3" s="258"/>
    </row>
    <row r="4" s="1" customFormat="1" ht="25.5" customHeight="1">
      <c r="B4" s="259"/>
      <c r="C4" s="260" t="s">
        <v>659</v>
      </c>
      <c r="D4" s="260"/>
      <c r="E4" s="260"/>
      <c r="F4" s="260"/>
      <c r="G4" s="260"/>
      <c r="H4" s="260"/>
      <c r="I4" s="260"/>
      <c r="J4" s="260"/>
      <c r="K4" s="261"/>
    </row>
    <row r="5" s="1" customFormat="1" ht="5.25" customHeight="1">
      <c r="B5" s="259"/>
      <c r="C5" s="262"/>
      <c r="D5" s="262"/>
      <c r="E5" s="262"/>
      <c r="F5" s="262"/>
      <c r="G5" s="262"/>
      <c r="H5" s="262"/>
      <c r="I5" s="262"/>
      <c r="J5" s="262"/>
      <c r="K5" s="261"/>
    </row>
    <row r="6" s="1" customFormat="1" ht="15" customHeight="1">
      <c r="B6" s="259"/>
      <c r="C6" s="263" t="s">
        <v>660</v>
      </c>
      <c r="D6" s="263"/>
      <c r="E6" s="263"/>
      <c r="F6" s="263"/>
      <c r="G6" s="263"/>
      <c r="H6" s="263"/>
      <c r="I6" s="263"/>
      <c r="J6" s="263"/>
      <c r="K6" s="261"/>
    </row>
    <row r="7" s="1" customFormat="1" ht="15" customHeight="1">
      <c r="B7" s="264"/>
      <c r="C7" s="263" t="s">
        <v>661</v>
      </c>
      <c r="D7" s="263"/>
      <c r="E7" s="263"/>
      <c r="F7" s="263"/>
      <c r="G7" s="263"/>
      <c r="H7" s="263"/>
      <c r="I7" s="263"/>
      <c r="J7" s="263"/>
      <c r="K7" s="261"/>
    </row>
    <row r="8" s="1" customFormat="1" ht="12.75" customHeight="1">
      <c r="B8" s="264"/>
      <c r="C8" s="263"/>
      <c r="D8" s="263"/>
      <c r="E8" s="263"/>
      <c r="F8" s="263"/>
      <c r="G8" s="263"/>
      <c r="H8" s="263"/>
      <c r="I8" s="263"/>
      <c r="J8" s="263"/>
      <c r="K8" s="261"/>
    </row>
    <row r="9" s="1" customFormat="1" ht="15" customHeight="1">
      <c r="B9" s="264"/>
      <c r="C9" s="263" t="s">
        <v>662</v>
      </c>
      <c r="D9" s="263"/>
      <c r="E9" s="263"/>
      <c r="F9" s="263"/>
      <c r="G9" s="263"/>
      <c r="H9" s="263"/>
      <c r="I9" s="263"/>
      <c r="J9" s="263"/>
      <c r="K9" s="261"/>
    </row>
    <row r="10" s="1" customFormat="1" ht="15" customHeight="1">
      <c r="B10" s="264"/>
      <c r="C10" s="263"/>
      <c r="D10" s="263" t="s">
        <v>663</v>
      </c>
      <c r="E10" s="263"/>
      <c r="F10" s="263"/>
      <c r="G10" s="263"/>
      <c r="H10" s="263"/>
      <c r="I10" s="263"/>
      <c r="J10" s="263"/>
      <c r="K10" s="261"/>
    </row>
    <row r="11" s="1" customFormat="1" ht="15" customHeight="1">
      <c r="B11" s="264"/>
      <c r="C11" s="265"/>
      <c r="D11" s="263" t="s">
        <v>664</v>
      </c>
      <c r="E11" s="263"/>
      <c r="F11" s="263"/>
      <c r="G11" s="263"/>
      <c r="H11" s="263"/>
      <c r="I11" s="263"/>
      <c r="J11" s="263"/>
      <c r="K11" s="261"/>
    </row>
    <row r="12" s="1" customFormat="1" ht="15" customHeight="1">
      <c r="B12" s="264"/>
      <c r="C12" s="265"/>
      <c r="D12" s="263"/>
      <c r="E12" s="263"/>
      <c r="F12" s="263"/>
      <c r="G12" s="263"/>
      <c r="H12" s="263"/>
      <c r="I12" s="263"/>
      <c r="J12" s="263"/>
      <c r="K12" s="261"/>
    </row>
    <row r="13" s="1" customFormat="1" ht="15" customHeight="1">
      <c r="B13" s="264"/>
      <c r="C13" s="265"/>
      <c r="D13" s="266" t="s">
        <v>665</v>
      </c>
      <c r="E13" s="263"/>
      <c r="F13" s="263"/>
      <c r="G13" s="263"/>
      <c r="H13" s="263"/>
      <c r="I13" s="263"/>
      <c r="J13" s="263"/>
      <c r="K13" s="261"/>
    </row>
    <row r="14" s="1" customFormat="1" ht="12.75" customHeight="1">
      <c r="B14" s="264"/>
      <c r="C14" s="265"/>
      <c r="D14" s="265"/>
      <c r="E14" s="265"/>
      <c r="F14" s="265"/>
      <c r="G14" s="265"/>
      <c r="H14" s="265"/>
      <c r="I14" s="265"/>
      <c r="J14" s="265"/>
      <c r="K14" s="261"/>
    </row>
    <row r="15" s="1" customFormat="1" ht="15" customHeight="1">
      <c r="B15" s="264"/>
      <c r="C15" s="265"/>
      <c r="D15" s="263" t="s">
        <v>666</v>
      </c>
      <c r="E15" s="263"/>
      <c r="F15" s="263"/>
      <c r="G15" s="263"/>
      <c r="H15" s="263"/>
      <c r="I15" s="263"/>
      <c r="J15" s="263"/>
      <c r="K15" s="261"/>
    </row>
    <row r="16" s="1" customFormat="1" ht="15" customHeight="1">
      <c r="B16" s="264"/>
      <c r="C16" s="265"/>
      <c r="D16" s="263" t="s">
        <v>667</v>
      </c>
      <c r="E16" s="263"/>
      <c r="F16" s="263"/>
      <c r="G16" s="263"/>
      <c r="H16" s="263"/>
      <c r="I16" s="263"/>
      <c r="J16" s="263"/>
      <c r="K16" s="261"/>
    </row>
    <row r="17" s="1" customFormat="1" ht="15" customHeight="1">
      <c r="B17" s="264"/>
      <c r="C17" s="265"/>
      <c r="D17" s="263" t="s">
        <v>668</v>
      </c>
      <c r="E17" s="263"/>
      <c r="F17" s="263"/>
      <c r="G17" s="263"/>
      <c r="H17" s="263"/>
      <c r="I17" s="263"/>
      <c r="J17" s="263"/>
      <c r="K17" s="261"/>
    </row>
    <row r="18" s="1" customFormat="1" ht="15" customHeight="1">
      <c r="B18" s="264"/>
      <c r="C18" s="265"/>
      <c r="D18" s="265"/>
      <c r="E18" s="267" t="s">
        <v>76</v>
      </c>
      <c r="F18" s="263" t="s">
        <v>669</v>
      </c>
      <c r="G18" s="263"/>
      <c r="H18" s="263"/>
      <c r="I18" s="263"/>
      <c r="J18" s="263"/>
      <c r="K18" s="261"/>
    </row>
    <row r="19" s="1" customFormat="1" ht="15" customHeight="1">
      <c r="B19" s="264"/>
      <c r="C19" s="265"/>
      <c r="D19" s="265"/>
      <c r="E19" s="267" t="s">
        <v>670</v>
      </c>
      <c r="F19" s="263" t="s">
        <v>671</v>
      </c>
      <c r="G19" s="263"/>
      <c r="H19" s="263"/>
      <c r="I19" s="263"/>
      <c r="J19" s="263"/>
      <c r="K19" s="261"/>
    </row>
    <row r="20" s="1" customFormat="1" ht="15" customHeight="1">
      <c r="B20" s="264"/>
      <c r="C20" s="265"/>
      <c r="D20" s="265"/>
      <c r="E20" s="267" t="s">
        <v>672</v>
      </c>
      <c r="F20" s="263" t="s">
        <v>673</v>
      </c>
      <c r="G20" s="263"/>
      <c r="H20" s="263"/>
      <c r="I20" s="263"/>
      <c r="J20" s="263"/>
      <c r="K20" s="261"/>
    </row>
    <row r="21" s="1" customFormat="1" ht="15" customHeight="1">
      <c r="B21" s="264"/>
      <c r="C21" s="265"/>
      <c r="D21" s="265"/>
      <c r="E21" s="267" t="s">
        <v>674</v>
      </c>
      <c r="F21" s="263" t="s">
        <v>675</v>
      </c>
      <c r="G21" s="263"/>
      <c r="H21" s="263"/>
      <c r="I21" s="263"/>
      <c r="J21" s="263"/>
      <c r="K21" s="261"/>
    </row>
    <row r="22" s="1" customFormat="1" ht="15" customHeight="1">
      <c r="B22" s="264"/>
      <c r="C22" s="265"/>
      <c r="D22" s="265"/>
      <c r="E22" s="267" t="s">
        <v>676</v>
      </c>
      <c r="F22" s="263" t="s">
        <v>677</v>
      </c>
      <c r="G22" s="263"/>
      <c r="H22" s="263"/>
      <c r="I22" s="263"/>
      <c r="J22" s="263"/>
      <c r="K22" s="261"/>
    </row>
    <row r="23" s="1" customFormat="1" ht="15" customHeight="1">
      <c r="B23" s="264"/>
      <c r="C23" s="265"/>
      <c r="D23" s="265"/>
      <c r="E23" s="267" t="s">
        <v>678</v>
      </c>
      <c r="F23" s="263" t="s">
        <v>679</v>
      </c>
      <c r="G23" s="263"/>
      <c r="H23" s="263"/>
      <c r="I23" s="263"/>
      <c r="J23" s="263"/>
      <c r="K23" s="261"/>
    </row>
    <row r="24" s="1" customFormat="1" ht="12.75" customHeight="1">
      <c r="B24" s="264"/>
      <c r="C24" s="265"/>
      <c r="D24" s="265"/>
      <c r="E24" s="265"/>
      <c r="F24" s="265"/>
      <c r="G24" s="265"/>
      <c r="H24" s="265"/>
      <c r="I24" s="265"/>
      <c r="J24" s="265"/>
      <c r="K24" s="261"/>
    </row>
    <row r="25" s="1" customFormat="1" ht="15" customHeight="1">
      <c r="B25" s="264"/>
      <c r="C25" s="263" t="s">
        <v>680</v>
      </c>
      <c r="D25" s="263"/>
      <c r="E25" s="263"/>
      <c r="F25" s="263"/>
      <c r="G25" s="263"/>
      <c r="H25" s="263"/>
      <c r="I25" s="263"/>
      <c r="J25" s="263"/>
      <c r="K25" s="261"/>
    </row>
    <row r="26" s="1" customFormat="1" ht="15" customHeight="1">
      <c r="B26" s="264"/>
      <c r="C26" s="263" t="s">
        <v>681</v>
      </c>
      <c r="D26" s="263"/>
      <c r="E26" s="263"/>
      <c r="F26" s="263"/>
      <c r="G26" s="263"/>
      <c r="H26" s="263"/>
      <c r="I26" s="263"/>
      <c r="J26" s="263"/>
      <c r="K26" s="261"/>
    </row>
    <row r="27" s="1" customFormat="1" ht="15" customHeight="1">
      <c r="B27" s="264"/>
      <c r="C27" s="263"/>
      <c r="D27" s="263" t="s">
        <v>682</v>
      </c>
      <c r="E27" s="263"/>
      <c r="F27" s="263"/>
      <c r="G27" s="263"/>
      <c r="H27" s="263"/>
      <c r="I27" s="263"/>
      <c r="J27" s="263"/>
      <c r="K27" s="261"/>
    </row>
    <row r="28" s="1" customFormat="1" ht="15" customHeight="1">
      <c r="B28" s="264"/>
      <c r="C28" s="265"/>
      <c r="D28" s="263" t="s">
        <v>683</v>
      </c>
      <c r="E28" s="263"/>
      <c r="F28" s="263"/>
      <c r="G28" s="263"/>
      <c r="H28" s="263"/>
      <c r="I28" s="263"/>
      <c r="J28" s="263"/>
      <c r="K28" s="261"/>
    </row>
    <row r="29" s="1" customFormat="1" ht="12.75" customHeight="1">
      <c r="B29" s="264"/>
      <c r="C29" s="265"/>
      <c r="D29" s="265"/>
      <c r="E29" s="265"/>
      <c r="F29" s="265"/>
      <c r="G29" s="265"/>
      <c r="H29" s="265"/>
      <c r="I29" s="265"/>
      <c r="J29" s="265"/>
      <c r="K29" s="261"/>
    </row>
    <row r="30" s="1" customFormat="1" ht="15" customHeight="1">
      <c r="B30" s="264"/>
      <c r="C30" s="265"/>
      <c r="D30" s="263" t="s">
        <v>684</v>
      </c>
      <c r="E30" s="263"/>
      <c r="F30" s="263"/>
      <c r="G30" s="263"/>
      <c r="H30" s="263"/>
      <c r="I30" s="263"/>
      <c r="J30" s="263"/>
      <c r="K30" s="261"/>
    </row>
    <row r="31" s="1" customFormat="1" ht="15" customHeight="1">
      <c r="B31" s="264"/>
      <c r="C31" s="265"/>
      <c r="D31" s="263" t="s">
        <v>685</v>
      </c>
      <c r="E31" s="263"/>
      <c r="F31" s="263"/>
      <c r="G31" s="263"/>
      <c r="H31" s="263"/>
      <c r="I31" s="263"/>
      <c r="J31" s="263"/>
      <c r="K31" s="261"/>
    </row>
    <row r="32" s="1" customFormat="1" ht="12.75" customHeight="1">
      <c r="B32" s="264"/>
      <c r="C32" s="265"/>
      <c r="D32" s="265"/>
      <c r="E32" s="265"/>
      <c r="F32" s="265"/>
      <c r="G32" s="265"/>
      <c r="H32" s="265"/>
      <c r="I32" s="265"/>
      <c r="J32" s="265"/>
      <c r="K32" s="261"/>
    </row>
    <row r="33" s="1" customFormat="1" ht="15" customHeight="1">
      <c r="B33" s="264"/>
      <c r="C33" s="265"/>
      <c r="D33" s="263" t="s">
        <v>686</v>
      </c>
      <c r="E33" s="263"/>
      <c r="F33" s="263"/>
      <c r="G33" s="263"/>
      <c r="H33" s="263"/>
      <c r="I33" s="263"/>
      <c r="J33" s="263"/>
      <c r="K33" s="261"/>
    </row>
    <row r="34" s="1" customFormat="1" ht="15" customHeight="1">
      <c r="B34" s="264"/>
      <c r="C34" s="265"/>
      <c r="D34" s="263" t="s">
        <v>687</v>
      </c>
      <c r="E34" s="263"/>
      <c r="F34" s="263"/>
      <c r="G34" s="263"/>
      <c r="H34" s="263"/>
      <c r="I34" s="263"/>
      <c r="J34" s="263"/>
      <c r="K34" s="261"/>
    </row>
    <row r="35" s="1" customFormat="1" ht="15" customHeight="1">
      <c r="B35" s="264"/>
      <c r="C35" s="265"/>
      <c r="D35" s="263" t="s">
        <v>688</v>
      </c>
      <c r="E35" s="263"/>
      <c r="F35" s="263"/>
      <c r="G35" s="263"/>
      <c r="H35" s="263"/>
      <c r="I35" s="263"/>
      <c r="J35" s="263"/>
      <c r="K35" s="261"/>
    </row>
    <row r="36" s="1" customFormat="1" ht="15" customHeight="1">
      <c r="B36" s="264"/>
      <c r="C36" s="265"/>
      <c r="D36" s="263"/>
      <c r="E36" s="266" t="s">
        <v>96</v>
      </c>
      <c r="F36" s="263"/>
      <c r="G36" s="263" t="s">
        <v>689</v>
      </c>
      <c r="H36" s="263"/>
      <c r="I36" s="263"/>
      <c r="J36" s="263"/>
      <c r="K36" s="261"/>
    </row>
    <row r="37" s="1" customFormat="1" ht="30.75" customHeight="1">
      <c r="B37" s="264"/>
      <c r="C37" s="265"/>
      <c r="D37" s="263"/>
      <c r="E37" s="266" t="s">
        <v>690</v>
      </c>
      <c r="F37" s="263"/>
      <c r="G37" s="263" t="s">
        <v>691</v>
      </c>
      <c r="H37" s="263"/>
      <c r="I37" s="263"/>
      <c r="J37" s="263"/>
      <c r="K37" s="261"/>
    </row>
    <row r="38" s="1" customFormat="1" ht="15" customHeight="1">
      <c r="B38" s="264"/>
      <c r="C38" s="265"/>
      <c r="D38" s="263"/>
      <c r="E38" s="266" t="s">
        <v>50</v>
      </c>
      <c r="F38" s="263"/>
      <c r="G38" s="263" t="s">
        <v>692</v>
      </c>
      <c r="H38" s="263"/>
      <c r="I38" s="263"/>
      <c r="J38" s="263"/>
      <c r="K38" s="261"/>
    </row>
    <row r="39" s="1" customFormat="1" ht="15" customHeight="1">
      <c r="B39" s="264"/>
      <c r="C39" s="265"/>
      <c r="D39" s="263"/>
      <c r="E39" s="266" t="s">
        <v>51</v>
      </c>
      <c r="F39" s="263"/>
      <c r="G39" s="263" t="s">
        <v>693</v>
      </c>
      <c r="H39" s="263"/>
      <c r="I39" s="263"/>
      <c r="J39" s="263"/>
      <c r="K39" s="261"/>
    </row>
    <row r="40" s="1" customFormat="1" ht="15" customHeight="1">
      <c r="B40" s="264"/>
      <c r="C40" s="265"/>
      <c r="D40" s="263"/>
      <c r="E40" s="266" t="s">
        <v>97</v>
      </c>
      <c r="F40" s="263"/>
      <c r="G40" s="263" t="s">
        <v>694</v>
      </c>
      <c r="H40" s="263"/>
      <c r="I40" s="263"/>
      <c r="J40" s="263"/>
      <c r="K40" s="261"/>
    </row>
    <row r="41" s="1" customFormat="1" ht="15" customHeight="1">
      <c r="B41" s="264"/>
      <c r="C41" s="265"/>
      <c r="D41" s="263"/>
      <c r="E41" s="266" t="s">
        <v>98</v>
      </c>
      <c r="F41" s="263"/>
      <c r="G41" s="263" t="s">
        <v>695</v>
      </c>
      <c r="H41" s="263"/>
      <c r="I41" s="263"/>
      <c r="J41" s="263"/>
      <c r="K41" s="261"/>
    </row>
    <row r="42" s="1" customFormat="1" ht="15" customHeight="1">
      <c r="B42" s="264"/>
      <c r="C42" s="265"/>
      <c r="D42" s="263"/>
      <c r="E42" s="266" t="s">
        <v>696</v>
      </c>
      <c r="F42" s="263"/>
      <c r="G42" s="263" t="s">
        <v>697</v>
      </c>
      <c r="H42" s="263"/>
      <c r="I42" s="263"/>
      <c r="J42" s="263"/>
      <c r="K42" s="261"/>
    </row>
    <row r="43" s="1" customFormat="1" ht="15" customHeight="1">
      <c r="B43" s="264"/>
      <c r="C43" s="265"/>
      <c r="D43" s="263"/>
      <c r="E43" s="266"/>
      <c r="F43" s="263"/>
      <c r="G43" s="263" t="s">
        <v>698</v>
      </c>
      <c r="H43" s="263"/>
      <c r="I43" s="263"/>
      <c r="J43" s="263"/>
      <c r="K43" s="261"/>
    </row>
    <row r="44" s="1" customFormat="1" ht="15" customHeight="1">
      <c r="B44" s="264"/>
      <c r="C44" s="265"/>
      <c r="D44" s="263"/>
      <c r="E44" s="266" t="s">
        <v>699</v>
      </c>
      <c r="F44" s="263"/>
      <c r="G44" s="263" t="s">
        <v>700</v>
      </c>
      <c r="H44" s="263"/>
      <c r="I44" s="263"/>
      <c r="J44" s="263"/>
      <c r="K44" s="261"/>
    </row>
    <row r="45" s="1" customFormat="1" ht="15" customHeight="1">
      <c r="B45" s="264"/>
      <c r="C45" s="265"/>
      <c r="D45" s="263"/>
      <c r="E45" s="266" t="s">
        <v>100</v>
      </c>
      <c r="F45" s="263"/>
      <c r="G45" s="263" t="s">
        <v>701</v>
      </c>
      <c r="H45" s="263"/>
      <c r="I45" s="263"/>
      <c r="J45" s="263"/>
      <c r="K45" s="261"/>
    </row>
    <row r="46" s="1" customFormat="1" ht="12.75" customHeight="1">
      <c r="B46" s="264"/>
      <c r="C46" s="265"/>
      <c r="D46" s="263"/>
      <c r="E46" s="263"/>
      <c r="F46" s="263"/>
      <c r="G46" s="263"/>
      <c r="H46" s="263"/>
      <c r="I46" s="263"/>
      <c r="J46" s="263"/>
      <c r="K46" s="261"/>
    </row>
    <row r="47" s="1" customFormat="1" ht="15" customHeight="1">
      <c r="B47" s="264"/>
      <c r="C47" s="265"/>
      <c r="D47" s="263" t="s">
        <v>702</v>
      </c>
      <c r="E47" s="263"/>
      <c r="F47" s="263"/>
      <c r="G47" s="263"/>
      <c r="H47" s="263"/>
      <c r="I47" s="263"/>
      <c r="J47" s="263"/>
      <c r="K47" s="261"/>
    </row>
    <row r="48" s="1" customFormat="1" ht="15" customHeight="1">
      <c r="B48" s="264"/>
      <c r="C48" s="265"/>
      <c r="D48" s="265"/>
      <c r="E48" s="263" t="s">
        <v>703</v>
      </c>
      <c r="F48" s="263"/>
      <c r="G48" s="263"/>
      <c r="H48" s="263"/>
      <c r="I48" s="263"/>
      <c r="J48" s="263"/>
      <c r="K48" s="261"/>
    </row>
    <row r="49" s="1" customFormat="1" ht="15" customHeight="1">
      <c r="B49" s="264"/>
      <c r="C49" s="265"/>
      <c r="D49" s="265"/>
      <c r="E49" s="263" t="s">
        <v>704</v>
      </c>
      <c r="F49" s="263"/>
      <c r="G49" s="263"/>
      <c r="H49" s="263"/>
      <c r="I49" s="263"/>
      <c r="J49" s="263"/>
      <c r="K49" s="261"/>
    </row>
    <row r="50" s="1" customFormat="1" ht="15" customHeight="1">
      <c r="B50" s="264"/>
      <c r="C50" s="265"/>
      <c r="D50" s="265"/>
      <c r="E50" s="263" t="s">
        <v>705</v>
      </c>
      <c r="F50" s="263"/>
      <c r="G50" s="263"/>
      <c r="H50" s="263"/>
      <c r="I50" s="263"/>
      <c r="J50" s="263"/>
      <c r="K50" s="261"/>
    </row>
    <row r="51" s="1" customFormat="1" ht="15" customHeight="1">
      <c r="B51" s="264"/>
      <c r="C51" s="265"/>
      <c r="D51" s="263" t="s">
        <v>706</v>
      </c>
      <c r="E51" s="263"/>
      <c r="F51" s="263"/>
      <c r="G51" s="263"/>
      <c r="H51" s="263"/>
      <c r="I51" s="263"/>
      <c r="J51" s="263"/>
      <c r="K51" s="261"/>
    </row>
    <row r="52" s="1" customFormat="1" ht="25.5" customHeight="1">
      <c r="B52" s="259"/>
      <c r="C52" s="260" t="s">
        <v>707</v>
      </c>
      <c r="D52" s="260"/>
      <c r="E52" s="260"/>
      <c r="F52" s="260"/>
      <c r="G52" s="260"/>
      <c r="H52" s="260"/>
      <c r="I52" s="260"/>
      <c r="J52" s="260"/>
      <c r="K52" s="261"/>
    </row>
    <row r="53" s="1" customFormat="1" ht="5.25" customHeight="1">
      <c r="B53" s="259"/>
      <c r="C53" s="262"/>
      <c r="D53" s="262"/>
      <c r="E53" s="262"/>
      <c r="F53" s="262"/>
      <c r="G53" s="262"/>
      <c r="H53" s="262"/>
      <c r="I53" s="262"/>
      <c r="J53" s="262"/>
      <c r="K53" s="261"/>
    </row>
    <row r="54" s="1" customFormat="1" ht="15" customHeight="1">
      <c r="B54" s="259"/>
      <c r="C54" s="263" t="s">
        <v>708</v>
      </c>
      <c r="D54" s="263"/>
      <c r="E54" s="263"/>
      <c r="F54" s="263"/>
      <c r="G54" s="263"/>
      <c r="H54" s="263"/>
      <c r="I54" s="263"/>
      <c r="J54" s="263"/>
      <c r="K54" s="261"/>
    </row>
    <row r="55" s="1" customFormat="1" ht="15" customHeight="1">
      <c r="B55" s="259"/>
      <c r="C55" s="263" t="s">
        <v>709</v>
      </c>
      <c r="D55" s="263"/>
      <c r="E55" s="263"/>
      <c r="F55" s="263"/>
      <c r="G55" s="263"/>
      <c r="H55" s="263"/>
      <c r="I55" s="263"/>
      <c r="J55" s="263"/>
      <c r="K55" s="261"/>
    </row>
    <row r="56" s="1" customFormat="1" ht="12.75" customHeight="1">
      <c r="B56" s="259"/>
      <c r="C56" s="263"/>
      <c r="D56" s="263"/>
      <c r="E56" s="263"/>
      <c r="F56" s="263"/>
      <c r="G56" s="263"/>
      <c r="H56" s="263"/>
      <c r="I56" s="263"/>
      <c r="J56" s="263"/>
      <c r="K56" s="261"/>
    </row>
    <row r="57" s="1" customFormat="1" ht="15" customHeight="1">
      <c r="B57" s="259"/>
      <c r="C57" s="263" t="s">
        <v>710</v>
      </c>
      <c r="D57" s="263"/>
      <c r="E57" s="263"/>
      <c r="F57" s="263"/>
      <c r="G57" s="263"/>
      <c r="H57" s="263"/>
      <c r="I57" s="263"/>
      <c r="J57" s="263"/>
      <c r="K57" s="261"/>
    </row>
    <row r="58" s="1" customFormat="1" ht="15" customHeight="1">
      <c r="B58" s="259"/>
      <c r="C58" s="265"/>
      <c r="D58" s="263" t="s">
        <v>711</v>
      </c>
      <c r="E58" s="263"/>
      <c r="F58" s="263"/>
      <c r="G58" s="263"/>
      <c r="H58" s="263"/>
      <c r="I58" s="263"/>
      <c r="J58" s="263"/>
      <c r="K58" s="261"/>
    </row>
    <row r="59" s="1" customFormat="1" ht="15" customHeight="1">
      <c r="B59" s="259"/>
      <c r="C59" s="265"/>
      <c r="D59" s="263" t="s">
        <v>712</v>
      </c>
      <c r="E59" s="263"/>
      <c r="F59" s="263"/>
      <c r="G59" s="263"/>
      <c r="H59" s="263"/>
      <c r="I59" s="263"/>
      <c r="J59" s="263"/>
      <c r="K59" s="261"/>
    </row>
    <row r="60" s="1" customFormat="1" ht="15" customHeight="1">
      <c r="B60" s="259"/>
      <c r="C60" s="265"/>
      <c r="D60" s="263" t="s">
        <v>713</v>
      </c>
      <c r="E60" s="263"/>
      <c r="F60" s="263"/>
      <c r="G60" s="263"/>
      <c r="H60" s="263"/>
      <c r="I60" s="263"/>
      <c r="J60" s="263"/>
      <c r="K60" s="261"/>
    </row>
    <row r="61" s="1" customFormat="1" ht="15" customHeight="1">
      <c r="B61" s="259"/>
      <c r="C61" s="265"/>
      <c r="D61" s="263" t="s">
        <v>714</v>
      </c>
      <c r="E61" s="263"/>
      <c r="F61" s="263"/>
      <c r="G61" s="263"/>
      <c r="H61" s="263"/>
      <c r="I61" s="263"/>
      <c r="J61" s="263"/>
      <c r="K61" s="261"/>
    </row>
    <row r="62" s="1" customFormat="1" ht="15" customHeight="1">
      <c r="B62" s="259"/>
      <c r="C62" s="265"/>
      <c r="D62" s="268" t="s">
        <v>715</v>
      </c>
      <c r="E62" s="268"/>
      <c r="F62" s="268"/>
      <c r="G62" s="268"/>
      <c r="H62" s="268"/>
      <c r="I62" s="268"/>
      <c r="J62" s="268"/>
      <c r="K62" s="261"/>
    </row>
    <row r="63" s="1" customFormat="1" ht="15" customHeight="1">
      <c r="B63" s="259"/>
      <c r="C63" s="265"/>
      <c r="D63" s="263" t="s">
        <v>716</v>
      </c>
      <c r="E63" s="263"/>
      <c r="F63" s="263"/>
      <c r="G63" s="263"/>
      <c r="H63" s="263"/>
      <c r="I63" s="263"/>
      <c r="J63" s="263"/>
      <c r="K63" s="261"/>
    </row>
    <row r="64" s="1" customFormat="1" ht="12.75" customHeight="1">
      <c r="B64" s="259"/>
      <c r="C64" s="265"/>
      <c r="D64" s="265"/>
      <c r="E64" s="269"/>
      <c r="F64" s="265"/>
      <c r="G64" s="265"/>
      <c r="H64" s="265"/>
      <c r="I64" s="265"/>
      <c r="J64" s="265"/>
      <c r="K64" s="261"/>
    </row>
    <row r="65" s="1" customFormat="1" ht="15" customHeight="1">
      <c r="B65" s="259"/>
      <c r="C65" s="265"/>
      <c r="D65" s="263" t="s">
        <v>717</v>
      </c>
      <c r="E65" s="263"/>
      <c r="F65" s="263"/>
      <c r="G65" s="263"/>
      <c r="H65" s="263"/>
      <c r="I65" s="263"/>
      <c r="J65" s="263"/>
      <c r="K65" s="261"/>
    </row>
    <row r="66" s="1" customFormat="1" ht="15" customHeight="1">
      <c r="B66" s="259"/>
      <c r="C66" s="265"/>
      <c r="D66" s="268" t="s">
        <v>718</v>
      </c>
      <c r="E66" s="268"/>
      <c r="F66" s="268"/>
      <c r="G66" s="268"/>
      <c r="H66" s="268"/>
      <c r="I66" s="268"/>
      <c r="J66" s="268"/>
      <c r="K66" s="261"/>
    </row>
    <row r="67" s="1" customFormat="1" ht="15" customHeight="1">
      <c r="B67" s="259"/>
      <c r="C67" s="265"/>
      <c r="D67" s="263" t="s">
        <v>719</v>
      </c>
      <c r="E67" s="263"/>
      <c r="F67" s="263"/>
      <c r="G67" s="263"/>
      <c r="H67" s="263"/>
      <c r="I67" s="263"/>
      <c r="J67" s="263"/>
      <c r="K67" s="261"/>
    </row>
    <row r="68" s="1" customFormat="1" ht="15" customHeight="1">
      <c r="B68" s="259"/>
      <c r="C68" s="265"/>
      <c r="D68" s="263" t="s">
        <v>720</v>
      </c>
      <c r="E68" s="263"/>
      <c r="F68" s="263"/>
      <c r="G68" s="263"/>
      <c r="H68" s="263"/>
      <c r="I68" s="263"/>
      <c r="J68" s="263"/>
      <c r="K68" s="261"/>
    </row>
    <row r="69" s="1" customFormat="1" ht="15" customHeight="1">
      <c r="B69" s="259"/>
      <c r="C69" s="265"/>
      <c r="D69" s="263" t="s">
        <v>721</v>
      </c>
      <c r="E69" s="263"/>
      <c r="F69" s="263"/>
      <c r="G69" s="263"/>
      <c r="H69" s="263"/>
      <c r="I69" s="263"/>
      <c r="J69" s="263"/>
      <c r="K69" s="261"/>
    </row>
    <row r="70" s="1" customFormat="1" ht="15" customHeight="1">
      <c r="B70" s="259"/>
      <c r="C70" s="265"/>
      <c r="D70" s="263" t="s">
        <v>722</v>
      </c>
      <c r="E70" s="263"/>
      <c r="F70" s="263"/>
      <c r="G70" s="263"/>
      <c r="H70" s="263"/>
      <c r="I70" s="263"/>
      <c r="J70" s="263"/>
      <c r="K70" s="261"/>
    </row>
    <row r="71" s="1" customFormat="1" ht="12.75" customHeight="1">
      <c r="B71" s="270"/>
      <c r="C71" s="271"/>
      <c r="D71" s="271"/>
      <c r="E71" s="271"/>
      <c r="F71" s="271"/>
      <c r="G71" s="271"/>
      <c r="H71" s="271"/>
      <c r="I71" s="271"/>
      <c r="J71" s="271"/>
      <c r="K71" s="272"/>
    </row>
    <row r="72" s="1" customFormat="1" ht="18.75" customHeight="1">
      <c r="B72" s="273"/>
      <c r="C72" s="273"/>
      <c r="D72" s="273"/>
      <c r="E72" s="273"/>
      <c r="F72" s="273"/>
      <c r="G72" s="273"/>
      <c r="H72" s="273"/>
      <c r="I72" s="273"/>
      <c r="J72" s="273"/>
      <c r="K72" s="274"/>
    </row>
    <row r="73" s="1" customFormat="1" ht="18.75" customHeight="1">
      <c r="B73" s="274"/>
      <c r="C73" s="274"/>
      <c r="D73" s="274"/>
      <c r="E73" s="274"/>
      <c r="F73" s="274"/>
      <c r="G73" s="274"/>
      <c r="H73" s="274"/>
      <c r="I73" s="274"/>
      <c r="J73" s="274"/>
      <c r="K73" s="274"/>
    </row>
    <row r="74" s="1" customFormat="1" ht="7.5" customHeight="1">
      <c r="B74" s="275"/>
      <c r="C74" s="276"/>
      <c r="D74" s="276"/>
      <c r="E74" s="276"/>
      <c r="F74" s="276"/>
      <c r="G74" s="276"/>
      <c r="H74" s="276"/>
      <c r="I74" s="276"/>
      <c r="J74" s="276"/>
      <c r="K74" s="277"/>
    </row>
    <row r="75" s="1" customFormat="1" ht="45" customHeight="1">
      <c r="B75" s="278"/>
      <c r="C75" s="279" t="s">
        <v>723</v>
      </c>
      <c r="D75" s="279"/>
      <c r="E75" s="279"/>
      <c r="F75" s="279"/>
      <c r="G75" s="279"/>
      <c r="H75" s="279"/>
      <c r="I75" s="279"/>
      <c r="J75" s="279"/>
      <c r="K75" s="280"/>
    </row>
    <row r="76" s="1" customFormat="1" ht="17.25" customHeight="1">
      <c r="B76" s="278"/>
      <c r="C76" s="281" t="s">
        <v>724</v>
      </c>
      <c r="D76" s="281"/>
      <c r="E76" s="281"/>
      <c r="F76" s="281" t="s">
        <v>725</v>
      </c>
      <c r="G76" s="282"/>
      <c r="H76" s="281" t="s">
        <v>51</v>
      </c>
      <c r="I76" s="281" t="s">
        <v>54</v>
      </c>
      <c r="J76" s="281" t="s">
        <v>726</v>
      </c>
      <c r="K76" s="280"/>
    </row>
    <row r="77" s="1" customFormat="1" ht="17.25" customHeight="1">
      <c r="B77" s="278"/>
      <c r="C77" s="283" t="s">
        <v>727</v>
      </c>
      <c r="D77" s="283"/>
      <c r="E77" s="283"/>
      <c r="F77" s="284" t="s">
        <v>728</v>
      </c>
      <c r="G77" s="285"/>
      <c r="H77" s="283"/>
      <c r="I77" s="283"/>
      <c r="J77" s="283" t="s">
        <v>729</v>
      </c>
      <c r="K77" s="280"/>
    </row>
    <row r="78" s="1" customFormat="1" ht="5.25" customHeight="1">
      <c r="B78" s="278"/>
      <c r="C78" s="286"/>
      <c r="D78" s="286"/>
      <c r="E78" s="286"/>
      <c r="F78" s="286"/>
      <c r="G78" s="287"/>
      <c r="H78" s="286"/>
      <c r="I78" s="286"/>
      <c r="J78" s="286"/>
      <c r="K78" s="280"/>
    </row>
    <row r="79" s="1" customFormat="1" ht="15" customHeight="1">
      <c r="B79" s="278"/>
      <c r="C79" s="266" t="s">
        <v>50</v>
      </c>
      <c r="D79" s="288"/>
      <c r="E79" s="288"/>
      <c r="F79" s="289" t="s">
        <v>730</v>
      </c>
      <c r="G79" s="290"/>
      <c r="H79" s="266" t="s">
        <v>731</v>
      </c>
      <c r="I79" s="266" t="s">
        <v>732</v>
      </c>
      <c r="J79" s="266">
        <v>20</v>
      </c>
      <c r="K79" s="280"/>
    </row>
    <row r="80" s="1" customFormat="1" ht="15" customHeight="1">
      <c r="B80" s="278"/>
      <c r="C80" s="266" t="s">
        <v>733</v>
      </c>
      <c r="D80" s="266"/>
      <c r="E80" s="266"/>
      <c r="F80" s="289" t="s">
        <v>730</v>
      </c>
      <c r="G80" s="290"/>
      <c r="H80" s="266" t="s">
        <v>734</v>
      </c>
      <c r="I80" s="266" t="s">
        <v>732</v>
      </c>
      <c r="J80" s="266">
        <v>120</v>
      </c>
      <c r="K80" s="280"/>
    </row>
    <row r="81" s="1" customFormat="1" ht="15" customHeight="1">
      <c r="B81" s="291"/>
      <c r="C81" s="266" t="s">
        <v>735</v>
      </c>
      <c r="D81" s="266"/>
      <c r="E81" s="266"/>
      <c r="F81" s="289" t="s">
        <v>736</v>
      </c>
      <c r="G81" s="290"/>
      <c r="H81" s="266" t="s">
        <v>737</v>
      </c>
      <c r="I81" s="266" t="s">
        <v>732</v>
      </c>
      <c r="J81" s="266">
        <v>50</v>
      </c>
      <c r="K81" s="280"/>
    </row>
    <row r="82" s="1" customFormat="1" ht="15" customHeight="1">
      <c r="B82" s="291"/>
      <c r="C82" s="266" t="s">
        <v>738</v>
      </c>
      <c r="D82" s="266"/>
      <c r="E82" s="266"/>
      <c r="F82" s="289" t="s">
        <v>730</v>
      </c>
      <c r="G82" s="290"/>
      <c r="H82" s="266" t="s">
        <v>739</v>
      </c>
      <c r="I82" s="266" t="s">
        <v>740</v>
      </c>
      <c r="J82" s="266"/>
      <c r="K82" s="280"/>
    </row>
    <row r="83" s="1" customFormat="1" ht="15" customHeight="1">
      <c r="B83" s="291"/>
      <c r="C83" s="292" t="s">
        <v>741</v>
      </c>
      <c r="D83" s="292"/>
      <c r="E83" s="292"/>
      <c r="F83" s="293" t="s">
        <v>736</v>
      </c>
      <c r="G83" s="292"/>
      <c r="H83" s="292" t="s">
        <v>742</v>
      </c>
      <c r="I83" s="292" t="s">
        <v>732</v>
      </c>
      <c r="J83" s="292">
        <v>15</v>
      </c>
      <c r="K83" s="280"/>
    </row>
    <row r="84" s="1" customFormat="1" ht="15" customHeight="1">
      <c r="B84" s="291"/>
      <c r="C84" s="292" t="s">
        <v>743</v>
      </c>
      <c r="D84" s="292"/>
      <c r="E84" s="292"/>
      <c r="F84" s="293" t="s">
        <v>736</v>
      </c>
      <c r="G84" s="292"/>
      <c r="H84" s="292" t="s">
        <v>744</v>
      </c>
      <c r="I84" s="292" t="s">
        <v>732</v>
      </c>
      <c r="J84" s="292">
        <v>15</v>
      </c>
      <c r="K84" s="280"/>
    </row>
    <row r="85" s="1" customFormat="1" ht="15" customHeight="1">
      <c r="B85" s="291"/>
      <c r="C85" s="292" t="s">
        <v>745</v>
      </c>
      <c r="D85" s="292"/>
      <c r="E85" s="292"/>
      <c r="F85" s="293" t="s">
        <v>736</v>
      </c>
      <c r="G85" s="292"/>
      <c r="H85" s="292" t="s">
        <v>746</v>
      </c>
      <c r="I85" s="292" t="s">
        <v>732</v>
      </c>
      <c r="J85" s="292">
        <v>20</v>
      </c>
      <c r="K85" s="280"/>
    </row>
    <row r="86" s="1" customFormat="1" ht="15" customHeight="1">
      <c r="B86" s="291"/>
      <c r="C86" s="292" t="s">
        <v>747</v>
      </c>
      <c r="D86" s="292"/>
      <c r="E86" s="292"/>
      <c r="F86" s="293" t="s">
        <v>736</v>
      </c>
      <c r="G86" s="292"/>
      <c r="H86" s="292" t="s">
        <v>748</v>
      </c>
      <c r="I86" s="292" t="s">
        <v>732</v>
      </c>
      <c r="J86" s="292">
        <v>20</v>
      </c>
      <c r="K86" s="280"/>
    </row>
    <row r="87" s="1" customFormat="1" ht="15" customHeight="1">
      <c r="B87" s="291"/>
      <c r="C87" s="266" t="s">
        <v>749</v>
      </c>
      <c r="D87" s="266"/>
      <c r="E87" s="266"/>
      <c r="F87" s="289" t="s">
        <v>736</v>
      </c>
      <c r="G87" s="290"/>
      <c r="H87" s="266" t="s">
        <v>750</v>
      </c>
      <c r="I87" s="266" t="s">
        <v>732</v>
      </c>
      <c r="J87" s="266">
        <v>50</v>
      </c>
      <c r="K87" s="280"/>
    </row>
    <row r="88" s="1" customFormat="1" ht="15" customHeight="1">
      <c r="B88" s="291"/>
      <c r="C88" s="266" t="s">
        <v>751</v>
      </c>
      <c r="D88" s="266"/>
      <c r="E88" s="266"/>
      <c r="F88" s="289" t="s">
        <v>736</v>
      </c>
      <c r="G88" s="290"/>
      <c r="H88" s="266" t="s">
        <v>752</v>
      </c>
      <c r="I88" s="266" t="s">
        <v>732</v>
      </c>
      <c r="J88" s="266">
        <v>20</v>
      </c>
      <c r="K88" s="280"/>
    </row>
    <row r="89" s="1" customFormat="1" ht="15" customHeight="1">
      <c r="B89" s="291"/>
      <c r="C89" s="266" t="s">
        <v>753</v>
      </c>
      <c r="D89" s="266"/>
      <c r="E89" s="266"/>
      <c r="F89" s="289" t="s">
        <v>736</v>
      </c>
      <c r="G89" s="290"/>
      <c r="H89" s="266" t="s">
        <v>754</v>
      </c>
      <c r="I89" s="266" t="s">
        <v>732</v>
      </c>
      <c r="J89" s="266">
        <v>20</v>
      </c>
      <c r="K89" s="280"/>
    </row>
    <row r="90" s="1" customFormat="1" ht="15" customHeight="1">
      <c r="B90" s="291"/>
      <c r="C90" s="266" t="s">
        <v>755</v>
      </c>
      <c r="D90" s="266"/>
      <c r="E90" s="266"/>
      <c r="F90" s="289" t="s">
        <v>736</v>
      </c>
      <c r="G90" s="290"/>
      <c r="H90" s="266" t="s">
        <v>756</v>
      </c>
      <c r="I90" s="266" t="s">
        <v>732</v>
      </c>
      <c r="J90" s="266">
        <v>50</v>
      </c>
      <c r="K90" s="280"/>
    </row>
    <row r="91" s="1" customFormat="1" ht="15" customHeight="1">
      <c r="B91" s="291"/>
      <c r="C91" s="266" t="s">
        <v>757</v>
      </c>
      <c r="D91" s="266"/>
      <c r="E91" s="266"/>
      <c r="F91" s="289" t="s">
        <v>736</v>
      </c>
      <c r="G91" s="290"/>
      <c r="H91" s="266" t="s">
        <v>757</v>
      </c>
      <c r="I91" s="266" t="s">
        <v>732</v>
      </c>
      <c r="J91" s="266">
        <v>50</v>
      </c>
      <c r="K91" s="280"/>
    </row>
    <row r="92" s="1" customFormat="1" ht="15" customHeight="1">
      <c r="B92" s="291"/>
      <c r="C92" s="266" t="s">
        <v>758</v>
      </c>
      <c r="D92" s="266"/>
      <c r="E92" s="266"/>
      <c r="F92" s="289" t="s">
        <v>736</v>
      </c>
      <c r="G92" s="290"/>
      <c r="H92" s="266" t="s">
        <v>759</v>
      </c>
      <c r="I92" s="266" t="s">
        <v>732</v>
      </c>
      <c r="J92" s="266">
        <v>255</v>
      </c>
      <c r="K92" s="280"/>
    </row>
    <row r="93" s="1" customFormat="1" ht="15" customHeight="1">
      <c r="B93" s="291"/>
      <c r="C93" s="266" t="s">
        <v>760</v>
      </c>
      <c r="D93" s="266"/>
      <c r="E93" s="266"/>
      <c r="F93" s="289" t="s">
        <v>730</v>
      </c>
      <c r="G93" s="290"/>
      <c r="H93" s="266" t="s">
        <v>761</v>
      </c>
      <c r="I93" s="266" t="s">
        <v>762</v>
      </c>
      <c r="J93" s="266"/>
      <c r="K93" s="280"/>
    </row>
    <row r="94" s="1" customFormat="1" ht="15" customHeight="1">
      <c r="B94" s="291"/>
      <c r="C94" s="266" t="s">
        <v>763</v>
      </c>
      <c r="D94" s="266"/>
      <c r="E94" s="266"/>
      <c r="F94" s="289" t="s">
        <v>730</v>
      </c>
      <c r="G94" s="290"/>
      <c r="H94" s="266" t="s">
        <v>764</v>
      </c>
      <c r="I94" s="266" t="s">
        <v>765</v>
      </c>
      <c r="J94" s="266"/>
      <c r="K94" s="280"/>
    </row>
    <row r="95" s="1" customFormat="1" ht="15" customHeight="1">
      <c r="B95" s="291"/>
      <c r="C95" s="266" t="s">
        <v>766</v>
      </c>
      <c r="D95" s="266"/>
      <c r="E95" s="266"/>
      <c r="F95" s="289" t="s">
        <v>730</v>
      </c>
      <c r="G95" s="290"/>
      <c r="H95" s="266" t="s">
        <v>766</v>
      </c>
      <c r="I95" s="266" t="s">
        <v>765</v>
      </c>
      <c r="J95" s="266"/>
      <c r="K95" s="280"/>
    </row>
    <row r="96" s="1" customFormat="1" ht="15" customHeight="1">
      <c r="B96" s="291"/>
      <c r="C96" s="266" t="s">
        <v>35</v>
      </c>
      <c r="D96" s="266"/>
      <c r="E96" s="266"/>
      <c r="F96" s="289" t="s">
        <v>730</v>
      </c>
      <c r="G96" s="290"/>
      <c r="H96" s="266" t="s">
        <v>767</v>
      </c>
      <c r="I96" s="266" t="s">
        <v>765</v>
      </c>
      <c r="J96" s="266"/>
      <c r="K96" s="280"/>
    </row>
    <row r="97" s="1" customFormat="1" ht="15" customHeight="1">
      <c r="B97" s="291"/>
      <c r="C97" s="266" t="s">
        <v>45</v>
      </c>
      <c r="D97" s="266"/>
      <c r="E97" s="266"/>
      <c r="F97" s="289" t="s">
        <v>730</v>
      </c>
      <c r="G97" s="290"/>
      <c r="H97" s="266" t="s">
        <v>768</v>
      </c>
      <c r="I97" s="266" t="s">
        <v>765</v>
      </c>
      <c r="J97" s="266"/>
      <c r="K97" s="280"/>
    </row>
    <row r="98" s="1" customFormat="1" ht="15" customHeight="1">
      <c r="B98" s="294"/>
      <c r="C98" s="295"/>
      <c r="D98" s="295"/>
      <c r="E98" s="295"/>
      <c r="F98" s="295"/>
      <c r="G98" s="295"/>
      <c r="H98" s="295"/>
      <c r="I98" s="295"/>
      <c r="J98" s="295"/>
      <c r="K98" s="296"/>
    </row>
    <row r="99" s="1" customFormat="1" ht="18.75" customHeight="1">
      <c r="B99" s="297"/>
      <c r="C99" s="298"/>
      <c r="D99" s="298"/>
      <c r="E99" s="298"/>
      <c r="F99" s="298"/>
      <c r="G99" s="298"/>
      <c r="H99" s="298"/>
      <c r="I99" s="298"/>
      <c r="J99" s="298"/>
      <c r="K99" s="297"/>
    </row>
    <row r="100" s="1" customFormat="1" ht="18.75" customHeight="1">
      <c r="B100" s="274"/>
      <c r="C100" s="274"/>
      <c r="D100" s="274"/>
      <c r="E100" s="274"/>
      <c r="F100" s="274"/>
      <c r="G100" s="274"/>
      <c r="H100" s="274"/>
      <c r="I100" s="274"/>
      <c r="J100" s="274"/>
      <c r="K100" s="274"/>
    </row>
    <row r="101" s="1" customFormat="1" ht="7.5" customHeight="1">
      <c r="B101" s="275"/>
      <c r="C101" s="276"/>
      <c r="D101" s="276"/>
      <c r="E101" s="276"/>
      <c r="F101" s="276"/>
      <c r="G101" s="276"/>
      <c r="H101" s="276"/>
      <c r="I101" s="276"/>
      <c r="J101" s="276"/>
      <c r="K101" s="277"/>
    </row>
    <row r="102" s="1" customFormat="1" ht="45" customHeight="1">
      <c r="B102" s="278"/>
      <c r="C102" s="279" t="s">
        <v>769</v>
      </c>
      <c r="D102" s="279"/>
      <c r="E102" s="279"/>
      <c r="F102" s="279"/>
      <c r="G102" s="279"/>
      <c r="H102" s="279"/>
      <c r="I102" s="279"/>
      <c r="J102" s="279"/>
      <c r="K102" s="280"/>
    </row>
    <row r="103" s="1" customFormat="1" ht="17.25" customHeight="1">
      <c r="B103" s="278"/>
      <c r="C103" s="281" t="s">
        <v>724</v>
      </c>
      <c r="D103" s="281"/>
      <c r="E103" s="281"/>
      <c r="F103" s="281" t="s">
        <v>725</v>
      </c>
      <c r="G103" s="282"/>
      <c r="H103" s="281" t="s">
        <v>51</v>
      </c>
      <c r="I103" s="281" t="s">
        <v>54</v>
      </c>
      <c r="J103" s="281" t="s">
        <v>726</v>
      </c>
      <c r="K103" s="280"/>
    </row>
    <row r="104" s="1" customFormat="1" ht="17.25" customHeight="1">
      <c r="B104" s="278"/>
      <c r="C104" s="283" t="s">
        <v>727</v>
      </c>
      <c r="D104" s="283"/>
      <c r="E104" s="283"/>
      <c r="F104" s="284" t="s">
        <v>728</v>
      </c>
      <c r="G104" s="285"/>
      <c r="H104" s="283"/>
      <c r="I104" s="283"/>
      <c r="J104" s="283" t="s">
        <v>729</v>
      </c>
      <c r="K104" s="280"/>
    </row>
    <row r="105" s="1" customFormat="1" ht="5.25" customHeight="1">
      <c r="B105" s="278"/>
      <c r="C105" s="281"/>
      <c r="D105" s="281"/>
      <c r="E105" s="281"/>
      <c r="F105" s="281"/>
      <c r="G105" s="299"/>
      <c r="H105" s="281"/>
      <c r="I105" s="281"/>
      <c r="J105" s="281"/>
      <c r="K105" s="280"/>
    </row>
    <row r="106" s="1" customFormat="1" ht="15" customHeight="1">
      <c r="B106" s="278"/>
      <c r="C106" s="266" t="s">
        <v>50</v>
      </c>
      <c r="D106" s="288"/>
      <c r="E106" s="288"/>
      <c r="F106" s="289" t="s">
        <v>730</v>
      </c>
      <c r="G106" s="266"/>
      <c r="H106" s="266" t="s">
        <v>770</v>
      </c>
      <c r="I106" s="266" t="s">
        <v>732</v>
      </c>
      <c r="J106" s="266">
        <v>20</v>
      </c>
      <c r="K106" s="280"/>
    </row>
    <row r="107" s="1" customFormat="1" ht="15" customHeight="1">
      <c r="B107" s="278"/>
      <c r="C107" s="266" t="s">
        <v>733</v>
      </c>
      <c r="D107" s="266"/>
      <c r="E107" s="266"/>
      <c r="F107" s="289" t="s">
        <v>730</v>
      </c>
      <c r="G107" s="266"/>
      <c r="H107" s="266" t="s">
        <v>770</v>
      </c>
      <c r="I107" s="266" t="s">
        <v>732</v>
      </c>
      <c r="J107" s="266">
        <v>120</v>
      </c>
      <c r="K107" s="280"/>
    </row>
    <row r="108" s="1" customFormat="1" ht="15" customHeight="1">
      <c r="B108" s="291"/>
      <c r="C108" s="266" t="s">
        <v>735</v>
      </c>
      <c r="D108" s="266"/>
      <c r="E108" s="266"/>
      <c r="F108" s="289" t="s">
        <v>736</v>
      </c>
      <c r="G108" s="266"/>
      <c r="H108" s="266" t="s">
        <v>770</v>
      </c>
      <c r="I108" s="266" t="s">
        <v>732</v>
      </c>
      <c r="J108" s="266">
        <v>50</v>
      </c>
      <c r="K108" s="280"/>
    </row>
    <row r="109" s="1" customFormat="1" ht="15" customHeight="1">
      <c r="B109" s="291"/>
      <c r="C109" s="266" t="s">
        <v>738</v>
      </c>
      <c r="D109" s="266"/>
      <c r="E109" s="266"/>
      <c r="F109" s="289" t="s">
        <v>730</v>
      </c>
      <c r="G109" s="266"/>
      <c r="H109" s="266" t="s">
        <v>770</v>
      </c>
      <c r="I109" s="266" t="s">
        <v>740</v>
      </c>
      <c r="J109" s="266"/>
      <c r="K109" s="280"/>
    </row>
    <row r="110" s="1" customFormat="1" ht="15" customHeight="1">
      <c r="B110" s="291"/>
      <c r="C110" s="266" t="s">
        <v>749</v>
      </c>
      <c r="D110" s="266"/>
      <c r="E110" s="266"/>
      <c r="F110" s="289" t="s">
        <v>736</v>
      </c>
      <c r="G110" s="266"/>
      <c r="H110" s="266" t="s">
        <v>770</v>
      </c>
      <c r="I110" s="266" t="s">
        <v>732</v>
      </c>
      <c r="J110" s="266">
        <v>50</v>
      </c>
      <c r="K110" s="280"/>
    </row>
    <row r="111" s="1" customFormat="1" ht="15" customHeight="1">
      <c r="B111" s="291"/>
      <c r="C111" s="266" t="s">
        <v>757</v>
      </c>
      <c r="D111" s="266"/>
      <c r="E111" s="266"/>
      <c r="F111" s="289" t="s">
        <v>736</v>
      </c>
      <c r="G111" s="266"/>
      <c r="H111" s="266" t="s">
        <v>770</v>
      </c>
      <c r="I111" s="266" t="s">
        <v>732</v>
      </c>
      <c r="J111" s="266">
        <v>50</v>
      </c>
      <c r="K111" s="280"/>
    </row>
    <row r="112" s="1" customFormat="1" ht="15" customHeight="1">
      <c r="B112" s="291"/>
      <c r="C112" s="266" t="s">
        <v>755</v>
      </c>
      <c r="D112" s="266"/>
      <c r="E112" s="266"/>
      <c r="F112" s="289" t="s">
        <v>736</v>
      </c>
      <c r="G112" s="266"/>
      <c r="H112" s="266" t="s">
        <v>770</v>
      </c>
      <c r="I112" s="266" t="s">
        <v>732</v>
      </c>
      <c r="J112" s="266">
        <v>50</v>
      </c>
      <c r="K112" s="280"/>
    </row>
    <row r="113" s="1" customFormat="1" ht="15" customHeight="1">
      <c r="B113" s="291"/>
      <c r="C113" s="266" t="s">
        <v>50</v>
      </c>
      <c r="D113" s="266"/>
      <c r="E113" s="266"/>
      <c r="F113" s="289" t="s">
        <v>730</v>
      </c>
      <c r="G113" s="266"/>
      <c r="H113" s="266" t="s">
        <v>771</v>
      </c>
      <c r="I113" s="266" t="s">
        <v>732</v>
      </c>
      <c r="J113" s="266">
        <v>20</v>
      </c>
      <c r="K113" s="280"/>
    </row>
    <row r="114" s="1" customFormat="1" ht="15" customHeight="1">
      <c r="B114" s="291"/>
      <c r="C114" s="266" t="s">
        <v>772</v>
      </c>
      <c r="D114" s="266"/>
      <c r="E114" s="266"/>
      <c r="F114" s="289" t="s">
        <v>730</v>
      </c>
      <c r="G114" s="266"/>
      <c r="H114" s="266" t="s">
        <v>773</v>
      </c>
      <c r="I114" s="266" t="s">
        <v>732</v>
      </c>
      <c r="J114" s="266">
        <v>120</v>
      </c>
      <c r="K114" s="280"/>
    </row>
    <row r="115" s="1" customFormat="1" ht="15" customHeight="1">
      <c r="B115" s="291"/>
      <c r="C115" s="266" t="s">
        <v>35</v>
      </c>
      <c r="D115" s="266"/>
      <c r="E115" s="266"/>
      <c r="F115" s="289" t="s">
        <v>730</v>
      </c>
      <c r="G115" s="266"/>
      <c r="H115" s="266" t="s">
        <v>774</v>
      </c>
      <c r="I115" s="266" t="s">
        <v>765</v>
      </c>
      <c r="J115" s="266"/>
      <c r="K115" s="280"/>
    </row>
    <row r="116" s="1" customFormat="1" ht="15" customHeight="1">
      <c r="B116" s="291"/>
      <c r="C116" s="266" t="s">
        <v>45</v>
      </c>
      <c r="D116" s="266"/>
      <c r="E116" s="266"/>
      <c r="F116" s="289" t="s">
        <v>730</v>
      </c>
      <c r="G116" s="266"/>
      <c r="H116" s="266" t="s">
        <v>775</v>
      </c>
      <c r="I116" s="266" t="s">
        <v>765</v>
      </c>
      <c r="J116" s="266"/>
      <c r="K116" s="280"/>
    </row>
    <row r="117" s="1" customFormat="1" ht="15" customHeight="1">
      <c r="B117" s="291"/>
      <c r="C117" s="266" t="s">
        <v>54</v>
      </c>
      <c r="D117" s="266"/>
      <c r="E117" s="266"/>
      <c r="F117" s="289" t="s">
        <v>730</v>
      </c>
      <c r="G117" s="266"/>
      <c r="H117" s="266" t="s">
        <v>776</v>
      </c>
      <c r="I117" s="266" t="s">
        <v>777</v>
      </c>
      <c r="J117" s="266"/>
      <c r="K117" s="280"/>
    </row>
    <row r="118" s="1" customFormat="1" ht="15" customHeight="1">
      <c r="B118" s="294"/>
      <c r="C118" s="300"/>
      <c r="D118" s="300"/>
      <c r="E118" s="300"/>
      <c r="F118" s="300"/>
      <c r="G118" s="300"/>
      <c r="H118" s="300"/>
      <c r="I118" s="300"/>
      <c r="J118" s="300"/>
      <c r="K118" s="296"/>
    </row>
    <row r="119" s="1" customFormat="1" ht="18.75" customHeight="1">
      <c r="B119" s="301"/>
      <c r="C119" s="302"/>
      <c r="D119" s="302"/>
      <c r="E119" s="302"/>
      <c r="F119" s="303"/>
      <c r="G119" s="302"/>
      <c r="H119" s="302"/>
      <c r="I119" s="302"/>
      <c r="J119" s="302"/>
      <c r="K119" s="301"/>
    </row>
    <row r="120" s="1" customFormat="1" ht="18.75" customHeight="1">
      <c r="B120" s="274"/>
      <c r="C120" s="274"/>
      <c r="D120" s="274"/>
      <c r="E120" s="274"/>
      <c r="F120" s="274"/>
      <c r="G120" s="274"/>
      <c r="H120" s="274"/>
      <c r="I120" s="274"/>
      <c r="J120" s="274"/>
      <c r="K120" s="274"/>
    </row>
    <row r="121" s="1" customFormat="1" ht="7.5" customHeight="1">
      <c r="B121" s="304"/>
      <c r="C121" s="305"/>
      <c r="D121" s="305"/>
      <c r="E121" s="305"/>
      <c r="F121" s="305"/>
      <c r="G121" s="305"/>
      <c r="H121" s="305"/>
      <c r="I121" s="305"/>
      <c r="J121" s="305"/>
      <c r="K121" s="306"/>
    </row>
    <row r="122" s="1" customFormat="1" ht="45" customHeight="1">
      <c r="B122" s="307"/>
      <c r="C122" s="257" t="s">
        <v>778</v>
      </c>
      <c r="D122" s="257"/>
      <c r="E122" s="257"/>
      <c r="F122" s="257"/>
      <c r="G122" s="257"/>
      <c r="H122" s="257"/>
      <c r="I122" s="257"/>
      <c r="J122" s="257"/>
      <c r="K122" s="308"/>
    </row>
    <row r="123" s="1" customFormat="1" ht="17.25" customHeight="1">
      <c r="B123" s="309"/>
      <c r="C123" s="281" t="s">
        <v>724</v>
      </c>
      <c r="D123" s="281"/>
      <c r="E123" s="281"/>
      <c r="F123" s="281" t="s">
        <v>725</v>
      </c>
      <c r="G123" s="282"/>
      <c r="H123" s="281" t="s">
        <v>51</v>
      </c>
      <c r="I123" s="281" t="s">
        <v>54</v>
      </c>
      <c r="J123" s="281" t="s">
        <v>726</v>
      </c>
      <c r="K123" s="310"/>
    </row>
    <row r="124" s="1" customFormat="1" ht="17.25" customHeight="1">
      <c r="B124" s="309"/>
      <c r="C124" s="283" t="s">
        <v>727</v>
      </c>
      <c r="D124" s="283"/>
      <c r="E124" s="283"/>
      <c r="F124" s="284" t="s">
        <v>728</v>
      </c>
      <c r="G124" s="285"/>
      <c r="H124" s="283"/>
      <c r="I124" s="283"/>
      <c r="J124" s="283" t="s">
        <v>729</v>
      </c>
      <c r="K124" s="310"/>
    </row>
    <row r="125" s="1" customFormat="1" ht="5.25" customHeight="1">
      <c r="B125" s="311"/>
      <c r="C125" s="286"/>
      <c r="D125" s="286"/>
      <c r="E125" s="286"/>
      <c r="F125" s="286"/>
      <c r="G125" s="312"/>
      <c r="H125" s="286"/>
      <c r="I125" s="286"/>
      <c r="J125" s="286"/>
      <c r="K125" s="313"/>
    </row>
    <row r="126" s="1" customFormat="1" ht="15" customHeight="1">
      <c r="B126" s="311"/>
      <c r="C126" s="266" t="s">
        <v>733</v>
      </c>
      <c r="D126" s="288"/>
      <c r="E126" s="288"/>
      <c r="F126" s="289" t="s">
        <v>730</v>
      </c>
      <c r="G126" s="266"/>
      <c r="H126" s="266" t="s">
        <v>770</v>
      </c>
      <c r="I126" s="266" t="s">
        <v>732</v>
      </c>
      <c r="J126" s="266">
        <v>120</v>
      </c>
      <c r="K126" s="314"/>
    </row>
    <row r="127" s="1" customFormat="1" ht="15" customHeight="1">
      <c r="B127" s="311"/>
      <c r="C127" s="266" t="s">
        <v>779</v>
      </c>
      <c r="D127" s="266"/>
      <c r="E127" s="266"/>
      <c r="F127" s="289" t="s">
        <v>730</v>
      </c>
      <c r="G127" s="266"/>
      <c r="H127" s="266" t="s">
        <v>780</v>
      </c>
      <c r="I127" s="266" t="s">
        <v>732</v>
      </c>
      <c r="J127" s="266" t="s">
        <v>781</v>
      </c>
      <c r="K127" s="314"/>
    </row>
    <row r="128" s="1" customFormat="1" ht="15" customHeight="1">
      <c r="B128" s="311"/>
      <c r="C128" s="266" t="s">
        <v>678</v>
      </c>
      <c r="D128" s="266"/>
      <c r="E128" s="266"/>
      <c r="F128" s="289" t="s">
        <v>730</v>
      </c>
      <c r="G128" s="266"/>
      <c r="H128" s="266" t="s">
        <v>782</v>
      </c>
      <c r="I128" s="266" t="s">
        <v>732</v>
      </c>
      <c r="J128" s="266" t="s">
        <v>781</v>
      </c>
      <c r="K128" s="314"/>
    </row>
    <row r="129" s="1" customFormat="1" ht="15" customHeight="1">
      <c r="B129" s="311"/>
      <c r="C129" s="266" t="s">
        <v>741</v>
      </c>
      <c r="D129" s="266"/>
      <c r="E129" s="266"/>
      <c r="F129" s="289" t="s">
        <v>736</v>
      </c>
      <c r="G129" s="266"/>
      <c r="H129" s="266" t="s">
        <v>742</v>
      </c>
      <c r="I129" s="266" t="s">
        <v>732</v>
      </c>
      <c r="J129" s="266">
        <v>15</v>
      </c>
      <c r="K129" s="314"/>
    </row>
    <row r="130" s="1" customFormat="1" ht="15" customHeight="1">
      <c r="B130" s="311"/>
      <c r="C130" s="292" t="s">
        <v>743</v>
      </c>
      <c r="D130" s="292"/>
      <c r="E130" s="292"/>
      <c r="F130" s="293" t="s">
        <v>736</v>
      </c>
      <c r="G130" s="292"/>
      <c r="H130" s="292" t="s">
        <v>744</v>
      </c>
      <c r="I130" s="292" t="s">
        <v>732</v>
      </c>
      <c r="J130" s="292">
        <v>15</v>
      </c>
      <c r="K130" s="314"/>
    </row>
    <row r="131" s="1" customFormat="1" ht="15" customHeight="1">
      <c r="B131" s="311"/>
      <c r="C131" s="292" t="s">
        <v>745</v>
      </c>
      <c r="D131" s="292"/>
      <c r="E131" s="292"/>
      <c r="F131" s="293" t="s">
        <v>736</v>
      </c>
      <c r="G131" s="292"/>
      <c r="H131" s="292" t="s">
        <v>746</v>
      </c>
      <c r="I131" s="292" t="s">
        <v>732</v>
      </c>
      <c r="J131" s="292">
        <v>20</v>
      </c>
      <c r="K131" s="314"/>
    </row>
    <row r="132" s="1" customFormat="1" ht="15" customHeight="1">
      <c r="B132" s="311"/>
      <c r="C132" s="292" t="s">
        <v>747</v>
      </c>
      <c r="D132" s="292"/>
      <c r="E132" s="292"/>
      <c r="F132" s="293" t="s">
        <v>736</v>
      </c>
      <c r="G132" s="292"/>
      <c r="H132" s="292" t="s">
        <v>748</v>
      </c>
      <c r="I132" s="292" t="s">
        <v>732</v>
      </c>
      <c r="J132" s="292">
        <v>20</v>
      </c>
      <c r="K132" s="314"/>
    </row>
    <row r="133" s="1" customFormat="1" ht="15" customHeight="1">
      <c r="B133" s="311"/>
      <c r="C133" s="266" t="s">
        <v>735</v>
      </c>
      <c r="D133" s="266"/>
      <c r="E133" s="266"/>
      <c r="F133" s="289" t="s">
        <v>736</v>
      </c>
      <c r="G133" s="266"/>
      <c r="H133" s="266" t="s">
        <v>770</v>
      </c>
      <c r="I133" s="266" t="s">
        <v>732</v>
      </c>
      <c r="J133" s="266">
        <v>50</v>
      </c>
      <c r="K133" s="314"/>
    </row>
    <row r="134" s="1" customFormat="1" ht="15" customHeight="1">
      <c r="B134" s="311"/>
      <c r="C134" s="266" t="s">
        <v>749</v>
      </c>
      <c r="D134" s="266"/>
      <c r="E134" s="266"/>
      <c r="F134" s="289" t="s">
        <v>736</v>
      </c>
      <c r="G134" s="266"/>
      <c r="H134" s="266" t="s">
        <v>770</v>
      </c>
      <c r="I134" s="266" t="s">
        <v>732</v>
      </c>
      <c r="J134" s="266">
        <v>50</v>
      </c>
      <c r="K134" s="314"/>
    </row>
    <row r="135" s="1" customFormat="1" ht="15" customHeight="1">
      <c r="B135" s="311"/>
      <c r="C135" s="266" t="s">
        <v>755</v>
      </c>
      <c r="D135" s="266"/>
      <c r="E135" s="266"/>
      <c r="F135" s="289" t="s">
        <v>736</v>
      </c>
      <c r="G135" s="266"/>
      <c r="H135" s="266" t="s">
        <v>770</v>
      </c>
      <c r="I135" s="266" t="s">
        <v>732</v>
      </c>
      <c r="J135" s="266">
        <v>50</v>
      </c>
      <c r="K135" s="314"/>
    </row>
    <row r="136" s="1" customFormat="1" ht="15" customHeight="1">
      <c r="B136" s="311"/>
      <c r="C136" s="266" t="s">
        <v>757</v>
      </c>
      <c r="D136" s="266"/>
      <c r="E136" s="266"/>
      <c r="F136" s="289" t="s">
        <v>736</v>
      </c>
      <c r="G136" s="266"/>
      <c r="H136" s="266" t="s">
        <v>770</v>
      </c>
      <c r="I136" s="266" t="s">
        <v>732</v>
      </c>
      <c r="J136" s="266">
        <v>50</v>
      </c>
      <c r="K136" s="314"/>
    </row>
    <row r="137" s="1" customFormat="1" ht="15" customHeight="1">
      <c r="B137" s="311"/>
      <c r="C137" s="266" t="s">
        <v>758</v>
      </c>
      <c r="D137" s="266"/>
      <c r="E137" s="266"/>
      <c r="F137" s="289" t="s">
        <v>736</v>
      </c>
      <c r="G137" s="266"/>
      <c r="H137" s="266" t="s">
        <v>783</v>
      </c>
      <c r="I137" s="266" t="s">
        <v>732</v>
      </c>
      <c r="J137" s="266">
        <v>255</v>
      </c>
      <c r="K137" s="314"/>
    </row>
    <row r="138" s="1" customFormat="1" ht="15" customHeight="1">
      <c r="B138" s="311"/>
      <c r="C138" s="266" t="s">
        <v>760</v>
      </c>
      <c r="D138" s="266"/>
      <c r="E138" s="266"/>
      <c r="F138" s="289" t="s">
        <v>730</v>
      </c>
      <c r="G138" s="266"/>
      <c r="H138" s="266" t="s">
        <v>784</v>
      </c>
      <c r="I138" s="266" t="s">
        <v>762</v>
      </c>
      <c r="J138" s="266"/>
      <c r="K138" s="314"/>
    </row>
    <row r="139" s="1" customFormat="1" ht="15" customHeight="1">
      <c r="B139" s="311"/>
      <c r="C139" s="266" t="s">
        <v>763</v>
      </c>
      <c r="D139" s="266"/>
      <c r="E139" s="266"/>
      <c r="F139" s="289" t="s">
        <v>730</v>
      </c>
      <c r="G139" s="266"/>
      <c r="H139" s="266" t="s">
        <v>785</v>
      </c>
      <c r="I139" s="266" t="s">
        <v>765</v>
      </c>
      <c r="J139" s="266"/>
      <c r="K139" s="314"/>
    </row>
    <row r="140" s="1" customFormat="1" ht="15" customHeight="1">
      <c r="B140" s="311"/>
      <c r="C140" s="266" t="s">
        <v>766</v>
      </c>
      <c r="D140" s="266"/>
      <c r="E140" s="266"/>
      <c r="F140" s="289" t="s">
        <v>730</v>
      </c>
      <c r="G140" s="266"/>
      <c r="H140" s="266" t="s">
        <v>766</v>
      </c>
      <c r="I140" s="266" t="s">
        <v>765</v>
      </c>
      <c r="J140" s="266"/>
      <c r="K140" s="314"/>
    </row>
    <row r="141" s="1" customFormat="1" ht="15" customHeight="1">
      <c r="B141" s="311"/>
      <c r="C141" s="266" t="s">
        <v>35</v>
      </c>
      <c r="D141" s="266"/>
      <c r="E141" s="266"/>
      <c r="F141" s="289" t="s">
        <v>730</v>
      </c>
      <c r="G141" s="266"/>
      <c r="H141" s="266" t="s">
        <v>786</v>
      </c>
      <c r="I141" s="266" t="s">
        <v>765</v>
      </c>
      <c r="J141" s="266"/>
      <c r="K141" s="314"/>
    </row>
    <row r="142" s="1" customFormat="1" ht="15" customHeight="1">
      <c r="B142" s="311"/>
      <c r="C142" s="266" t="s">
        <v>787</v>
      </c>
      <c r="D142" s="266"/>
      <c r="E142" s="266"/>
      <c r="F142" s="289" t="s">
        <v>730</v>
      </c>
      <c r="G142" s="266"/>
      <c r="H142" s="266" t="s">
        <v>788</v>
      </c>
      <c r="I142" s="266" t="s">
        <v>765</v>
      </c>
      <c r="J142" s="266"/>
      <c r="K142" s="314"/>
    </row>
    <row r="143" s="1" customFormat="1" ht="15" customHeight="1">
      <c r="B143" s="315"/>
      <c r="C143" s="316"/>
      <c r="D143" s="316"/>
      <c r="E143" s="316"/>
      <c r="F143" s="316"/>
      <c r="G143" s="316"/>
      <c r="H143" s="316"/>
      <c r="I143" s="316"/>
      <c r="J143" s="316"/>
      <c r="K143" s="317"/>
    </row>
    <row r="144" s="1" customFormat="1" ht="18.75" customHeight="1">
      <c r="B144" s="302"/>
      <c r="C144" s="302"/>
      <c r="D144" s="302"/>
      <c r="E144" s="302"/>
      <c r="F144" s="303"/>
      <c r="G144" s="302"/>
      <c r="H144" s="302"/>
      <c r="I144" s="302"/>
      <c r="J144" s="302"/>
      <c r="K144" s="302"/>
    </row>
    <row r="145" s="1" customFormat="1" ht="18.75" customHeight="1">
      <c r="B145" s="274"/>
      <c r="C145" s="274"/>
      <c r="D145" s="274"/>
      <c r="E145" s="274"/>
      <c r="F145" s="274"/>
      <c r="G145" s="274"/>
      <c r="H145" s="274"/>
      <c r="I145" s="274"/>
      <c r="J145" s="274"/>
      <c r="K145" s="274"/>
    </row>
    <row r="146" s="1" customFormat="1" ht="7.5" customHeight="1">
      <c r="B146" s="275"/>
      <c r="C146" s="276"/>
      <c r="D146" s="276"/>
      <c r="E146" s="276"/>
      <c r="F146" s="276"/>
      <c r="G146" s="276"/>
      <c r="H146" s="276"/>
      <c r="I146" s="276"/>
      <c r="J146" s="276"/>
      <c r="K146" s="277"/>
    </row>
    <row r="147" s="1" customFormat="1" ht="45" customHeight="1">
      <c r="B147" s="278"/>
      <c r="C147" s="279" t="s">
        <v>789</v>
      </c>
      <c r="D147" s="279"/>
      <c r="E147" s="279"/>
      <c r="F147" s="279"/>
      <c r="G147" s="279"/>
      <c r="H147" s="279"/>
      <c r="I147" s="279"/>
      <c r="J147" s="279"/>
      <c r="K147" s="280"/>
    </row>
    <row r="148" s="1" customFormat="1" ht="17.25" customHeight="1">
      <c r="B148" s="278"/>
      <c r="C148" s="281" t="s">
        <v>724</v>
      </c>
      <c r="D148" s="281"/>
      <c r="E148" s="281"/>
      <c r="F148" s="281" t="s">
        <v>725</v>
      </c>
      <c r="G148" s="282"/>
      <c r="H148" s="281" t="s">
        <v>51</v>
      </c>
      <c r="I148" s="281" t="s">
        <v>54</v>
      </c>
      <c r="J148" s="281" t="s">
        <v>726</v>
      </c>
      <c r="K148" s="280"/>
    </row>
    <row r="149" s="1" customFormat="1" ht="17.25" customHeight="1">
      <c r="B149" s="278"/>
      <c r="C149" s="283" t="s">
        <v>727</v>
      </c>
      <c r="D149" s="283"/>
      <c r="E149" s="283"/>
      <c r="F149" s="284" t="s">
        <v>728</v>
      </c>
      <c r="G149" s="285"/>
      <c r="H149" s="283"/>
      <c r="I149" s="283"/>
      <c r="J149" s="283" t="s">
        <v>729</v>
      </c>
      <c r="K149" s="280"/>
    </row>
    <row r="150" s="1" customFormat="1" ht="5.25" customHeight="1">
      <c r="B150" s="291"/>
      <c r="C150" s="286"/>
      <c r="D150" s="286"/>
      <c r="E150" s="286"/>
      <c r="F150" s="286"/>
      <c r="G150" s="287"/>
      <c r="H150" s="286"/>
      <c r="I150" s="286"/>
      <c r="J150" s="286"/>
      <c r="K150" s="314"/>
    </row>
    <row r="151" s="1" customFormat="1" ht="15" customHeight="1">
      <c r="B151" s="291"/>
      <c r="C151" s="318" t="s">
        <v>733</v>
      </c>
      <c r="D151" s="266"/>
      <c r="E151" s="266"/>
      <c r="F151" s="319" t="s">
        <v>730</v>
      </c>
      <c r="G151" s="266"/>
      <c r="H151" s="318" t="s">
        <v>770</v>
      </c>
      <c r="I151" s="318" t="s">
        <v>732</v>
      </c>
      <c r="J151" s="318">
        <v>120</v>
      </c>
      <c r="K151" s="314"/>
    </row>
    <row r="152" s="1" customFormat="1" ht="15" customHeight="1">
      <c r="B152" s="291"/>
      <c r="C152" s="318" t="s">
        <v>779</v>
      </c>
      <c r="D152" s="266"/>
      <c r="E152" s="266"/>
      <c r="F152" s="319" t="s">
        <v>730</v>
      </c>
      <c r="G152" s="266"/>
      <c r="H152" s="318" t="s">
        <v>790</v>
      </c>
      <c r="I152" s="318" t="s">
        <v>732</v>
      </c>
      <c r="J152" s="318" t="s">
        <v>781</v>
      </c>
      <c r="K152" s="314"/>
    </row>
    <row r="153" s="1" customFormat="1" ht="15" customHeight="1">
      <c r="B153" s="291"/>
      <c r="C153" s="318" t="s">
        <v>678</v>
      </c>
      <c r="D153" s="266"/>
      <c r="E153" s="266"/>
      <c r="F153" s="319" t="s">
        <v>730</v>
      </c>
      <c r="G153" s="266"/>
      <c r="H153" s="318" t="s">
        <v>791</v>
      </c>
      <c r="I153" s="318" t="s">
        <v>732</v>
      </c>
      <c r="J153" s="318" t="s">
        <v>781</v>
      </c>
      <c r="K153" s="314"/>
    </row>
    <row r="154" s="1" customFormat="1" ht="15" customHeight="1">
      <c r="B154" s="291"/>
      <c r="C154" s="318" t="s">
        <v>735</v>
      </c>
      <c r="D154" s="266"/>
      <c r="E154" s="266"/>
      <c r="F154" s="319" t="s">
        <v>736</v>
      </c>
      <c r="G154" s="266"/>
      <c r="H154" s="318" t="s">
        <v>770</v>
      </c>
      <c r="I154" s="318" t="s">
        <v>732</v>
      </c>
      <c r="J154" s="318">
        <v>50</v>
      </c>
      <c r="K154" s="314"/>
    </row>
    <row r="155" s="1" customFormat="1" ht="15" customHeight="1">
      <c r="B155" s="291"/>
      <c r="C155" s="318" t="s">
        <v>738</v>
      </c>
      <c r="D155" s="266"/>
      <c r="E155" s="266"/>
      <c r="F155" s="319" t="s">
        <v>730</v>
      </c>
      <c r="G155" s="266"/>
      <c r="H155" s="318" t="s">
        <v>770</v>
      </c>
      <c r="I155" s="318" t="s">
        <v>740</v>
      </c>
      <c r="J155" s="318"/>
      <c r="K155" s="314"/>
    </row>
    <row r="156" s="1" customFormat="1" ht="15" customHeight="1">
      <c r="B156" s="291"/>
      <c r="C156" s="318" t="s">
        <v>749</v>
      </c>
      <c r="D156" s="266"/>
      <c r="E156" s="266"/>
      <c r="F156" s="319" t="s">
        <v>736</v>
      </c>
      <c r="G156" s="266"/>
      <c r="H156" s="318" t="s">
        <v>770</v>
      </c>
      <c r="I156" s="318" t="s">
        <v>732</v>
      </c>
      <c r="J156" s="318">
        <v>50</v>
      </c>
      <c r="K156" s="314"/>
    </row>
    <row r="157" s="1" customFormat="1" ht="15" customHeight="1">
      <c r="B157" s="291"/>
      <c r="C157" s="318" t="s">
        <v>757</v>
      </c>
      <c r="D157" s="266"/>
      <c r="E157" s="266"/>
      <c r="F157" s="319" t="s">
        <v>736</v>
      </c>
      <c r="G157" s="266"/>
      <c r="H157" s="318" t="s">
        <v>770</v>
      </c>
      <c r="I157" s="318" t="s">
        <v>732</v>
      </c>
      <c r="J157" s="318">
        <v>50</v>
      </c>
      <c r="K157" s="314"/>
    </row>
    <row r="158" s="1" customFormat="1" ht="15" customHeight="1">
      <c r="B158" s="291"/>
      <c r="C158" s="318" t="s">
        <v>755</v>
      </c>
      <c r="D158" s="266"/>
      <c r="E158" s="266"/>
      <c r="F158" s="319" t="s">
        <v>736</v>
      </c>
      <c r="G158" s="266"/>
      <c r="H158" s="318" t="s">
        <v>770</v>
      </c>
      <c r="I158" s="318" t="s">
        <v>732</v>
      </c>
      <c r="J158" s="318">
        <v>50</v>
      </c>
      <c r="K158" s="314"/>
    </row>
    <row r="159" s="1" customFormat="1" ht="15" customHeight="1">
      <c r="B159" s="291"/>
      <c r="C159" s="318" t="s">
        <v>90</v>
      </c>
      <c r="D159" s="266"/>
      <c r="E159" s="266"/>
      <c r="F159" s="319" t="s">
        <v>730</v>
      </c>
      <c r="G159" s="266"/>
      <c r="H159" s="318" t="s">
        <v>792</v>
      </c>
      <c r="I159" s="318" t="s">
        <v>732</v>
      </c>
      <c r="J159" s="318" t="s">
        <v>793</v>
      </c>
      <c r="K159" s="314"/>
    </row>
    <row r="160" s="1" customFormat="1" ht="15" customHeight="1">
      <c r="B160" s="291"/>
      <c r="C160" s="318" t="s">
        <v>794</v>
      </c>
      <c r="D160" s="266"/>
      <c r="E160" s="266"/>
      <c r="F160" s="319" t="s">
        <v>730</v>
      </c>
      <c r="G160" s="266"/>
      <c r="H160" s="318" t="s">
        <v>795</v>
      </c>
      <c r="I160" s="318" t="s">
        <v>765</v>
      </c>
      <c r="J160" s="318"/>
      <c r="K160" s="314"/>
    </row>
    <row r="161" s="1" customFormat="1" ht="15" customHeight="1">
      <c r="B161" s="320"/>
      <c r="C161" s="300"/>
      <c r="D161" s="300"/>
      <c r="E161" s="300"/>
      <c r="F161" s="300"/>
      <c r="G161" s="300"/>
      <c r="H161" s="300"/>
      <c r="I161" s="300"/>
      <c r="J161" s="300"/>
      <c r="K161" s="321"/>
    </row>
    <row r="162" s="1" customFormat="1" ht="18.75" customHeight="1">
      <c r="B162" s="302"/>
      <c r="C162" s="312"/>
      <c r="D162" s="312"/>
      <c r="E162" s="312"/>
      <c r="F162" s="322"/>
      <c r="G162" s="312"/>
      <c r="H162" s="312"/>
      <c r="I162" s="312"/>
      <c r="J162" s="312"/>
      <c r="K162" s="302"/>
    </row>
    <row r="163" s="1" customFormat="1" ht="18.75" customHeight="1">
      <c r="B163" s="274"/>
      <c r="C163" s="274"/>
      <c r="D163" s="274"/>
      <c r="E163" s="274"/>
      <c r="F163" s="274"/>
      <c r="G163" s="274"/>
      <c r="H163" s="274"/>
      <c r="I163" s="274"/>
      <c r="J163" s="274"/>
      <c r="K163" s="274"/>
    </row>
    <row r="164" s="1" customFormat="1" ht="7.5" customHeight="1">
      <c r="B164" s="253"/>
      <c r="C164" s="254"/>
      <c r="D164" s="254"/>
      <c r="E164" s="254"/>
      <c r="F164" s="254"/>
      <c r="G164" s="254"/>
      <c r="H164" s="254"/>
      <c r="I164" s="254"/>
      <c r="J164" s="254"/>
      <c r="K164" s="255"/>
    </row>
    <row r="165" s="1" customFormat="1" ht="45" customHeight="1">
      <c r="B165" s="256"/>
      <c r="C165" s="257" t="s">
        <v>796</v>
      </c>
      <c r="D165" s="257"/>
      <c r="E165" s="257"/>
      <c r="F165" s="257"/>
      <c r="G165" s="257"/>
      <c r="H165" s="257"/>
      <c r="I165" s="257"/>
      <c r="J165" s="257"/>
      <c r="K165" s="258"/>
    </row>
    <row r="166" s="1" customFormat="1" ht="17.25" customHeight="1">
      <c r="B166" s="256"/>
      <c r="C166" s="281" t="s">
        <v>724</v>
      </c>
      <c r="D166" s="281"/>
      <c r="E166" s="281"/>
      <c r="F166" s="281" t="s">
        <v>725</v>
      </c>
      <c r="G166" s="323"/>
      <c r="H166" s="324" t="s">
        <v>51</v>
      </c>
      <c r="I166" s="324" t="s">
        <v>54</v>
      </c>
      <c r="J166" s="281" t="s">
        <v>726</v>
      </c>
      <c r="K166" s="258"/>
    </row>
    <row r="167" s="1" customFormat="1" ht="17.25" customHeight="1">
      <c r="B167" s="259"/>
      <c r="C167" s="283" t="s">
        <v>727</v>
      </c>
      <c r="D167" s="283"/>
      <c r="E167" s="283"/>
      <c r="F167" s="284" t="s">
        <v>728</v>
      </c>
      <c r="G167" s="325"/>
      <c r="H167" s="326"/>
      <c r="I167" s="326"/>
      <c r="J167" s="283" t="s">
        <v>729</v>
      </c>
      <c r="K167" s="261"/>
    </row>
    <row r="168" s="1" customFormat="1" ht="5.25" customHeight="1">
      <c r="B168" s="291"/>
      <c r="C168" s="286"/>
      <c r="D168" s="286"/>
      <c r="E168" s="286"/>
      <c r="F168" s="286"/>
      <c r="G168" s="287"/>
      <c r="H168" s="286"/>
      <c r="I168" s="286"/>
      <c r="J168" s="286"/>
      <c r="K168" s="314"/>
    </row>
    <row r="169" s="1" customFormat="1" ht="15" customHeight="1">
      <c r="B169" s="291"/>
      <c r="C169" s="266" t="s">
        <v>733</v>
      </c>
      <c r="D169" s="266"/>
      <c r="E169" s="266"/>
      <c r="F169" s="289" t="s">
        <v>730</v>
      </c>
      <c r="G169" s="266"/>
      <c r="H169" s="266" t="s">
        <v>770</v>
      </c>
      <c r="I169" s="266" t="s">
        <v>732</v>
      </c>
      <c r="J169" s="266">
        <v>120</v>
      </c>
      <c r="K169" s="314"/>
    </row>
    <row r="170" s="1" customFormat="1" ht="15" customHeight="1">
      <c r="B170" s="291"/>
      <c r="C170" s="266" t="s">
        <v>779</v>
      </c>
      <c r="D170" s="266"/>
      <c r="E170" s="266"/>
      <c r="F170" s="289" t="s">
        <v>730</v>
      </c>
      <c r="G170" s="266"/>
      <c r="H170" s="266" t="s">
        <v>780</v>
      </c>
      <c r="I170" s="266" t="s">
        <v>732</v>
      </c>
      <c r="J170" s="266" t="s">
        <v>781</v>
      </c>
      <c r="K170" s="314"/>
    </row>
    <row r="171" s="1" customFormat="1" ht="15" customHeight="1">
      <c r="B171" s="291"/>
      <c r="C171" s="266" t="s">
        <v>678</v>
      </c>
      <c r="D171" s="266"/>
      <c r="E171" s="266"/>
      <c r="F171" s="289" t="s">
        <v>730</v>
      </c>
      <c r="G171" s="266"/>
      <c r="H171" s="266" t="s">
        <v>797</v>
      </c>
      <c r="I171" s="266" t="s">
        <v>732</v>
      </c>
      <c r="J171" s="266" t="s">
        <v>781</v>
      </c>
      <c r="K171" s="314"/>
    </row>
    <row r="172" s="1" customFormat="1" ht="15" customHeight="1">
      <c r="B172" s="291"/>
      <c r="C172" s="266" t="s">
        <v>735</v>
      </c>
      <c r="D172" s="266"/>
      <c r="E172" s="266"/>
      <c r="F172" s="289" t="s">
        <v>736</v>
      </c>
      <c r="G172" s="266"/>
      <c r="H172" s="266" t="s">
        <v>797</v>
      </c>
      <c r="I172" s="266" t="s">
        <v>732</v>
      </c>
      <c r="J172" s="266">
        <v>50</v>
      </c>
      <c r="K172" s="314"/>
    </row>
    <row r="173" s="1" customFormat="1" ht="15" customHeight="1">
      <c r="B173" s="291"/>
      <c r="C173" s="266" t="s">
        <v>738</v>
      </c>
      <c r="D173" s="266"/>
      <c r="E173" s="266"/>
      <c r="F173" s="289" t="s">
        <v>730</v>
      </c>
      <c r="G173" s="266"/>
      <c r="H173" s="266" t="s">
        <v>797</v>
      </c>
      <c r="I173" s="266" t="s">
        <v>740</v>
      </c>
      <c r="J173" s="266"/>
      <c r="K173" s="314"/>
    </row>
    <row r="174" s="1" customFormat="1" ht="15" customHeight="1">
      <c r="B174" s="291"/>
      <c r="C174" s="266" t="s">
        <v>749</v>
      </c>
      <c r="D174" s="266"/>
      <c r="E174" s="266"/>
      <c r="F174" s="289" t="s">
        <v>736</v>
      </c>
      <c r="G174" s="266"/>
      <c r="H174" s="266" t="s">
        <v>797</v>
      </c>
      <c r="I174" s="266" t="s">
        <v>732</v>
      </c>
      <c r="J174" s="266">
        <v>50</v>
      </c>
      <c r="K174" s="314"/>
    </row>
    <row r="175" s="1" customFormat="1" ht="15" customHeight="1">
      <c r="B175" s="291"/>
      <c r="C175" s="266" t="s">
        <v>757</v>
      </c>
      <c r="D175" s="266"/>
      <c r="E175" s="266"/>
      <c r="F175" s="289" t="s">
        <v>736</v>
      </c>
      <c r="G175" s="266"/>
      <c r="H175" s="266" t="s">
        <v>797</v>
      </c>
      <c r="I175" s="266" t="s">
        <v>732</v>
      </c>
      <c r="J175" s="266">
        <v>50</v>
      </c>
      <c r="K175" s="314"/>
    </row>
    <row r="176" s="1" customFormat="1" ht="15" customHeight="1">
      <c r="B176" s="291"/>
      <c r="C176" s="266" t="s">
        <v>755</v>
      </c>
      <c r="D176" s="266"/>
      <c r="E176" s="266"/>
      <c r="F176" s="289" t="s">
        <v>736</v>
      </c>
      <c r="G176" s="266"/>
      <c r="H176" s="266" t="s">
        <v>797</v>
      </c>
      <c r="I176" s="266" t="s">
        <v>732</v>
      </c>
      <c r="J176" s="266">
        <v>50</v>
      </c>
      <c r="K176" s="314"/>
    </row>
    <row r="177" s="1" customFormat="1" ht="15" customHeight="1">
      <c r="B177" s="291"/>
      <c r="C177" s="266" t="s">
        <v>96</v>
      </c>
      <c r="D177" s="266"/>
      <c r="E177" s="266"/>
      <c r="F177" s="289" t="s">
        <v>730</v>
      </c>
      <c r="G177" s="266"/>
      <c r="H177" s="266" t="s">
        <v>798</v>
      </c>
      <c r="I177" s="266" t="s">
        <v>799</v>
      </c>
      <c r="J177" s="266"/>
      <c r="K177" s="314"/>
    </row>
    <row r="178" s="1" customFormat="1" ht="15" customHeight="1">
      <c r="B178" s="291"/>
      <c r="C178" s="266" t="s">
        <v>54</v>
      </c>
      <c r="D178" s="266"/>
      <c r="E178" s="266"/>
      <c r="F178" s="289" t="s">
        <v>730</v>
      </c>
      <c r="G178" s="266"/>
      <c r="H178" s="266" t="s">
        <v>800</v>
      </c>
      <c r="I178" s="266" t="s">
        <v>801</v>
      </c>
      <c r="J178" s="266">
        <v>1</v>
      </c>
      <c r="K178" s="314"/>
    </row>
    <row r="179" s="1" customFormat="1" ht="15" customHeight="1">
      <c r="B179" s="291"/>
      <c r="C179" s="266" t="s">
        <v>50</v>
      </c>
      <c r="D179" s="266"/>
      <c r="E179" s="266"/>
      <c r="F179" s="289" t="s">
        <v>730</v>
      </c>
      <c r="G179" s="266"/>
      <c r="H179" s="266" t="s">
        <v>802</v>
      </c>
      <c r="I179" s="266" t="s">
        <v>732</v>
      </c>
      <c r="J179" s="266">
        <v>20</v>
      </c>
      <c r="K179" s="314"/>
    </row>
    <row r="180" s="1" customFormat="1" ht="15" customHeight="1">
      <c r="B180" s="291"/>
      <c r="C180" s="266" t="s">
        <v>51</v>
      </c>
      <c r="D180" s="266"/>
      <c r="E180" s="266"/>
      <c r="F180" s="289" t="s">
        <v>730</v>
      </c>
      <c r="G180" s="266"/>
      <c r="H180" s="266" t="s">
        <v>803</v>
      </c>
      <c r="I180" s="266" t="s">
        <v>732</v>
      </c>
      <c r="J180" s="266">
        <v>255</v>
      </c>
      <c r="K180" s="314"/>
    </row>
    <row r="181" s="1" customFormat="1" ht="15" customHeight="1">
      <c r="B181" s="291"/>
      <c r="C181" s="266" t="s">
        <v>97</v>
      </c>
      <c r="D181" s="266"/>
      <c r="E181" s="266"/>
      <c r="F181" s="289" t="s">
        <v>730</v>
      </c>
      <c r="G181" s="266"/>
      <c r="H181" s="266" t="s">
        <v>694</v>
      </c>
      <c r="I181" s="266" t="s">
        <v>732</v>
      </c>
      <c r="J181" s="266">
        <v>10</v>
      </c>
      <c r="K181" s="314"/>
    </row>
    <row r="182" s="1" customFormat="1" ht="15" customHeight="1">
      <c r="B182" s="291"/>
      <c r="C182" s="266" t="s">
        <v>98</v>
      </c>
      <c r="D182" s="266"/>
      <c r="E182" s="266"/>
      <c r="F182" s="289" t="s">
        <v>730</v>
      </c>
      <c r="G182" s="266"/>
      <c r="H182" s="266" t="s">
        <v>804</v>
      </c>
      <c r="I182" s="266" t="s">
        <v>765</v>
      </c>
      <c r="J182" s="266"/>
      <c r="K182" s="314"/>
    </row>
    <row r="183" s="1" customFormat="1" ht="15" customHeight="1">
      <c r="B183" s="291"/>
      <c r="C183" s="266" t="s">
        <v>805</v>
      </c>
      <c r="D183" s="266"/>
      <c r="E183" s="266"/>
      <c r="F183" s="289" t="s">
        <v>730</v>
      </c>
      <c r="G183" s="266"/>
      <c r="H183" s="266" t="s">
        <v>806</v>
      </c>
      <c r="I183" s="266" t="s">
        <v>765</v>
      </c>
      <c r="J183" s="266"/>
      <c r="K183" s="314"/>
    </row>
    <row r="184" s="1" customFormat="1" ht="15" customHeight="1">
      <c r="B184" s="291"/>
      <c r="C184" s="266" t="s">
        <v>794</v>
      </c>
      <c r="D184" s="266"/>
      <c r="E184" s="266"/>
      <c r="F184" s="289" t="s">
        <v>730</v>
      </c>
      <c r="G184" s="266"/>
      <c r="H184" s="266" t="s">
        <v>807</v>
      </c>
      <c r="I184" s="266" t="s">
        <v>765</v>
      </c>
      <c r="J184" s="266"/>
      <c r="K184" s="314"/>
    </row>
    <row r="185" s="1" customFormat="1" ht="15" customHeight="1">
      <c r="B185" s="291"/>
      <c r="C185" s="266" t="s">
        <v>100</v>
      </c>
      <c r="D185" s="266"/>
      <c r="E185" s="266"/>
      <c r="F185" s="289" t="s">
        <v>736</v>
      </c>
      <c r="G185" s="266"/>
      <c r="H185" s="266" t="s">
        <v>808</v>
      </c>
      <c r="I185" s="266" t="s">
        <v>732</v>
      </c>
      <c r="J185" s="266">
        <v>50</v>
      </c>
      <c r="K185" s="314"/>
    </row>
    <row r="186" s="1" customFormat="1" ht="15" customHeight="1">
      <c r="B186" s="291"/>
      <c r="C186" s="266" t="s">
        <v>809</v>
      </c>
      <c r="D186" s="266"/>
      <c r="E186" s="266"/>
      <c r="F186" s="289" t="s">
        <v>736</v>
      </c>
      <c r="G186" s="266"/>
      <c r="H186" s="266" t="s">
        <v>810</v>
      </c>
      <c r="I186" s="266" t="s">
        <v>811</v>
      </c>
      <c r="J186" s="266"/>
      <c r="K186" s="314"/>
    </row>
    <row r="187" s="1" customFormat="1" ht="15" customHeight="1">
      <c r="B187" s="291"/>
      <c r="C187" s="266" t="s">
        <v>812</v>
      </c>
      <c r="D187" s="266"/>
      <c r="E187" s="266"/>
      <c r="F187" s="289" t="s">
        <v>736</v>
      </c>
      <c r="G187" s="266"/>
      <c r="H187" s="266" t="s">
        <v>813</v>
      </c>
      <c r="I187" s="266" t="s">
        <v>811</v>
      </c>
      <c r="J187" s="266"/>
      <c r="K187" s="314"/>
    </row>
    <row r="188" s="1" customFormat="1" ht="15" customHeight="1">
      <c r="B188" s="291"/>
      <c r="C188" s="266" t="s">
        <v>814</v>
      </c>
      <c r="D188" s="266"/>
      <c r="E188" s="266"/>
      <c r="F188" s="289" t="s">
        <v>736</v>
      </c>
      <c r="G188" s="266"/>
      <c r="H188" s="266" t="s">
        <v>815</v>
      </c>
      <c r="I188" s="266" t="s">
        <v>811</v>
      </c>
      <c r="J188" s="266"/>
      <c r="K188" s="314"/>
    </row>
    <row r="189" s="1" customFormat="1" ht="15" customHeight="1">
      <c r="B189" s="291"/>
      <c r="C189" s="327" t="s">
        <v>816</v>
      </c>
      <c r="D189" s="266"/>
      <c r="E189" s="266"/>
      <c r="F189" s="289" t="s">
        <v>736</v>
      </c>
      <c r="G189" s="266"/>
      <c r="H189" s="266" t="s">
        <v>817</v>
      </c>
      <c r="I189" s="266" t="s">
        <v>818</v>
      </c>
      <c r="J189" s="328" t="s">
        <v>819</v>
      </c>
      <c r="K189" s="314"/>
    </row>
    <row r="190" s="15" customFormat="1" ht="15" customHeight="1">
      <c r="B190" s="329"/>
      <c r="C190" s="330" t="s">
        <v>820</v>
      </c>
      <c r="D190" s="331"/>
      <c r="E190" s="331"/>
      <c r="F190" s="332" t="s">
        <v>736</v>
      </c>
      <c r="G190" s="331"/>
      <c r="H190" s="331" t="s">
        <v>821</v>
      </c>
      <c r="I190" s="331" t="s">
        <v>818</v>
      </c>
      <c r="J190" s="333" t="s">
        <v>819</v>
      </c>
      <c r="K190" s="334"/>
    </row>
    <row r="191" s="1" customFormat="1" ht="15" customHeight="1">
      <c r="B191" s="291"/>
      <c r="C191" s="327" t="s">
        <v>39</v>
      </c>
      <c r="D191" s="266"/>
      <c r="E191" s="266"/>
      <c r="F191" s="289" t="s">
        <v>730</v>
      </c>
      <c r="G191" s="266"/>
      <c r="H191" s="263" t="s">
        <v>822</v>
      </c>
      <c r="I191" s="266" t="s">
        <v>823</v>
      </c>
      <c r="J191" s="266"/>
      <c r="K191" s="314"/>
    </row>
    <row r="192" s="1" customFormat="1" ht="15" customHeight="1">
      <c r="B192" s="291"/>
      <c r="C192" s="327" t="s">
        <v>824</v>
      </c>
      <c r="D192" s="266"/>
      <c r="E192" s="266"/>
      <c r="F192" s="289" t="s">
        <v>730</v>
      </c>
      <c r="G192" s="266"/>
      <c r="H192" s="266" t="s">
        <v>825</v>
      </c>
      <c r="I192" s="266" t="s">
        <v>765</v>
      </c>
      <c r="J192" s="266"/>
      <c r="K192" s="314"/>
    </row>
    <row r="193" s="1" customFormat="1" ht="15" customHeight="1">
      <c r="B193" s="291"/>
      <c r="C193" s="327" t="s">
        <v>826</v>
      </c>
      <c r="D193" s="266"/>
      <c r="E193" s="266"/>
      <c r="F193" s="289" t="s">
        <v>730</v>
      </c>
      <c r="G193" s="266"/>
      <c r="H193" s="266" t="s">
        <v>827</v>
      </c>
      <c r="I193" s="266" t="s">
        <v>765</v>
      </c>
      <c r="J193" s="266"/>
      <c r="K193" s="314"/>
    </row>
    <row r="194" s="1" customFormat="1" ht="15" customHeight="1">
      <c r="B194" s="291"/>
      <c r="C194" s="327" t="s">
        <v>828</v>
      </c>
      <c r="D194" s="266"/>
      <c r="E194" s="266"/>
      <c r="F194" s="289" t="s">
        <v>736</v>
      </c>
      <c r="G194" s="266"/>
      <c r="H194" s="266" t="s">
        <v>829</v>
      </c>
      <c r="I194" s="266" t="s">
        <v>765</v>
      </c>
      <c r="J194" s="266"/>
      <c r="K194" s="314"/>
    </row>
    <row r="195" s="1" customFormat="1" ht="15" customHeight="1">
      <c r="B195" s="320"/>
      <c r="C195" s="335"/>
      <c r="D195" s="300"/>
      <c r="E195" s="300"/>
      <c r="F195" s="300"/>
      <c r="G195" s="300"/>
      <c r="H195" s="300"/>
      <c r="I195" s="300"/>
      <c r="J195" s="300"/>
      <c r="K195" s="321"/>
    </row>
    <row r="196" s="1" customFormat="1" ht="18.75" customHeight="1">
      <c r="B196" s="302"/>
      <c r="C196" s="312"/>
      <c r="D196" s="312"/>
      <c r="E196" s="312"/>
      <c r="F196" s="322"/>
      <c r="G196" s="312"/>
      <c r="H196" s="312"/>
      <c r="I196" s="312"/>
      <c r="J196" s="312"/>
      <c r="K196" s="302"/>
    </row>
    <row r="197" s="1" customFormat="1" ht="18.75" customHeight="1">
      <c r="B197" s="302"/>
      <c r="C197" s="312"/>
      <c r="D197" s="312"/>
      <c r="E197" s="312"/>
      <c r="F197" s="322"/>
      <c r="G197" s="312"/>
      <c r="H197" s="312"/>
      <c r="I197" s="312"/>
      <c r="J197" s="312"/>
      <c r="K197" s="302"/>
    </row>
    <row r="198" s="1" customFormat="1" ht="18.75" customHeight="1">
      <c r="B198" s="274"/>
      <c r="C198" s="274"/>
      <c r="D198" s="274"/>
      <c r="E198" s="274"/>
      <c r="F198" s="274"/>
      <c r="G198" s="274"/>
      <c r="H198" s="274"/>
      <c r="I198" s="274"/>
      <c r="J198" s="274"/>
      <c r="K198" s="274"/>
    </row>
    <row r="199" s="1" customFormat="1" ht="13.5">
      <c r="B199" s="253"/>
      <c r="C199" s="254"/>
      <c r="D199" s="254"/>
      <c r="E199" s="254"/>
      <c r="F199" s="254"/>
      <c r="G199" s="254"/>
      <c r="H199" s="254"/>
      <c r="I199" s="254"/>
      <c r="J199" s="254"/>
      <c r="K199" s="255"/>
    </row>
    <row r="200" s="1" customFormat="1" ht="21">
      <c r="B200" s="256"/>
      <c r="C200" s="257" t="s">
        <v>830</v>
      </c>
      <c r="D200" s="257"/>
      <c r="E200" s="257"/>
      <c r="F200" s="257"/>
      <c r="G200" s="257"/>
      <c r="H200" s="257"/>
      <c r="I200" s="257"/>
      <c r="J200" s="257"/>
      <c r="K200" s="258"/>
    </row>
    <row r="201" s="1" customFormat="1" ht="25.5" customHeight="1">
      <c r="B201" s="256"/>
      <c r="C201" s="336" t="s">
        <v>831</v>
      </c>
      <c r="D201" s="336"/>
      <c r="E201" s="336"/>
      <c r="F201" s="336" t="s">
        <v>832</v>
      </c>
      <c r="G201" s="337"/>
      <c r="H201" s="336" t="s">
        <v>833</v>
      </c>
      <c r="I201" s="336"/>
      <c r="J201" s="336"/>
      <c r="K201" s="258"/>
    </row>
    <row r="202" s="1" customFormat="1" ht="5.25" customHeight="1">
      <c r="B202" s="291"/>
      <c r="C202" s="286"/>
      <c r="D202" s="286"/>
      <c r="E202" s="286"/>
      <c r="F202" s="286"/>
      <c r="G202" s="312"/>
      <c r="H202" s="286"/>
      <c r="I202" s="286"/>
      <c r="J202" s="286"/>
      <c r="K202" s="314"/>
    </row>
    <row r="203" s="1" customFormat="1" ht="15" customHeight="1">
      <c r="B203" s="291"/>
      <c r="C203" s="266" t="s">
        <v>823</v>
      </c>
      <c r="D203" s="266"/>
      <c r="E203" s="266"/>
      <c r="F203" s="289" t="s">
        <v>40</v>
      </c>
      <c r="G203" s="266"/>
      <c r="H203" s="266" t="s">
        <v>834</v>
      </c>
      <c r="I203" s="266"/>
      <c r="J203" s="266"/>
      <c r="K203" s="314"/>
    </row>
    <row r="204" s="1" customFormat="1" ht="15" customHeight="1">
      <c r="B204" s="291"/>
      <c r="C204" s="266"/>
      <c r="D204" s="266"/>
      <c r="E204" s="266"/>
      <c r="F204" s="289" t="s">
        <v>41</v>
      </c>
      <c r="G204" s="266"/>
      <c r="H204" s="266" t="s">
        <v>835</v>
      </c>
      <c r="I204" s="266"/>
      <c r="J204" s="266"/>
      <c r="K204" s="314"/>
    </row>
    <row r="205" s="1" customFormat="1" ht="15" customHeight="1">
      <c r="B205" s="291"/>
      <c r="C205" s="266"/>
      <c r="D205" s="266"/>
      <c r="E205" s="266"/>
      <c r="F205" s="289" t="s">
        <v>44</v>
      </c>
      <c r="G205" s="266"/>
      <c r="H205" s="266" t="s">
        <v>836</v>
      </c>
      <c r="I205" s="266"/>
      <c r="J205" s="266"/>
      <c r="K205" s="314"/>
    </row>
    <row r="206" s="1" customFormat="1" ht="15" customHeight="1">
      <c r="B206" s="291"/>
      <c r="C206" s="266"/>
      <c r="D206" s="266"/>
      <c r="E206" s="266"/>
      <c r="F206" s="289" t="s">
        <v>42</v>
      </c>
      <c r="G206" s="266"/>
      <c r="H206" s="266" t="s">
        <v>837</v>
      </c>
      <c r="I206" s="266"/>
      <c r="J206" s="266"/>
      <c r="K206" s="314"/>
    </row>
    <row r="207" s="1" customFormat="1" ht="15" customHeight="1">
      <c r="B207" s="291"/>
      <c r="C207" s="266"/>
      <c r="D207" s="266"/>
      <c r="E207" s="266"/>
      <c r="F207" s="289" t="s">
        <v>43</v>
      </c>
      <c r="G207" s="266"/>
      <c r="H207" s="266" t="s">
        <v>838</v>
      </c>
      <c r="I207" s="266"/>
      <c r="J207" s="266"/>
      <c r="K207" s="314"/>
    </row>
    <row r="208" s="1" customFormat="1" ht="15" customHeight="1">
      <c r="B208" s="291"/>
      <c r="C208" s="266"/>
      <c r="D208" s="266"/>
      <c r="E208" s="266"/>
      <c r="F208" s="289"/>
      <c r="G208" s="266"/>
      <c r="H208" s="266"/>
      <c r="I208" s="266"/>
      <c r="J208" s="266"/>
      <c r="K208" s="314"/>
    </row>
    <row r="209" s="1" customFormat="1" ht="15" customHeight="1">
      <c r="B209" s="291"/>
      <c r="C209" s="266" t="s">
        <v>777</v>
      </c>
      <c r="D209" s="266"/>
      <c r="E209" s="266"/>
      <c r="F209" s="289" t="s">
        <v>76</v>
      </c>
      <c r="G209" s="266"/>
      <c r="H209" s="266" t="s">
        <v>839</v>
      </c>
      <c r="I209" s="266"/>
      <c r="J209" s="266"/>
      <c r="K209" s="314"/>
    </row>
    <row r="210" s="1" customFormat="1" ht="15" customHeight="1">
      <c r="B210" s="291"/>
      <c r="C210" s="266"/>
      <c r="D210" s="266"/>
      <c r="E210" s="266"/>
      <c r="F210" s="289" t="s">
        <v>672</v>
      </c>
      <c r="G210" s="266"/>
      <c r="H210" s="266" t="s">
        <v>673</v>
      </c>
      <c r="I210" s="266"/>
      <c r="J210" s="266"/>
      <c r="K210" s="314"/>
    </row>
    <row r="211" s="1" customFormat="1" ht="15" customHeight="1">
      <c r="B211" s="291"/>
      <c r="C211" s="266"/>
      <c r="D211" s="266"/>
      <c r="E211" s="266"/>
      <c r="F211" s="289" t="s">
        <v>670</v>
      </c>
      <c r="G211" s="266"/>
      <c r="H211" s="266" t="s">
        <v>840</v>
      </c>
      <c r="I211" s="266"/>
      <c r="J211" s="266"/>
      <c r="K211" s="314"/>
    </row>
    <row r="212" s="1" customFormat="1" ht="15" customHeight="1">
      <c r="B212" s="338"/>
      <c r="C212" s="266"/>
      <c r="D212" s="266"/>
      <c r="E212" s="266"/>
      <c r="F212" s="289" t="s">
        <v>674</v>
      </c>
      <c r="G212" s="327"/>
      <c r="H212" s="318" t="s">
        <v>675</v>
      </c>
      <c r="I212" s="318"/>
      <c r="J212" s="318"/>
      <c r="K212" s="339"/>
    </row>
    <row r="213" s="1" customFormat="1" ht="15" customHeight="1">
      <c r="B213" s="338"/>
      <c r="C213" s="266"/>
      <c r="D213" s="266"/>
      <c r="E213" s="266"/>
      <c r="F213" s="289" t="s">
        <v>676</v>
      </c>
      <c r="G213" s="327"/>
      <c r="H213" s="318" t="s">
        <v>269</v>
      </c>
      <c r="I213" s="318"/>
      <c r="J213" s="318"/>
      <c r="K213" s="339"/>
    </row>
    <row r="214" s="1" customFormat="1" ht="15" customHeight="1">
      <c r="B214" s="338"/>
      <c r="C214" s="266"/>
      <c r="D214" s="266"/>
      <c r="E214" s="266"/>
      <c r="F214" s="289"/>
      <c r="G214" s="327"/>
      <c r="H214" s="318"/>
      <c r="I214" s="318"/>
      <c r="J214" s="318"/>
      <c r="K214" s="339"/>
    </row>
    <row r="215" s="1" customFormat="1" ht="15" customHeight="1">
      <c r="B215" s="338"/>
      <c r="C215" s="266" t="s">
        <v>801</v>
      </c>
      <c r="D215" s="266"/>
      <c r="E215" s="266"/>
      <c r="F215" s="289">
        <v>1</v>
      </c>
      <c r="G215" s="327"/>
      <c r="H215" s="318" t="s">
        <v>841</v>
      </c>
      <c r="I215" s="318"/>
      <c r="J215" s="318"/>
      <c r="K215" s="339"/>
    </row>
    <row r="216" s="1" customFormat="1" ht="15" customHeight="1">
      <c r="B216" s="338"/>
      <c r="C216" s="266"/>
      <c r="D216" s="266"/>
      <c r="E216" s="266"/>
      <c r="F216" s="289">
        <v>2</v>
      </c>
      <c r="G216" s="327"/>
      <c r="H216" s="318" t="s">
        <v>842</v>
      </c>
      <c r="I216" s="318"/>
      <c r="J216" s="318"/>
      <c r="K216" s="339"/>
    </row>
    <row r="217" s="1" customFormat="1" ht="15" customHeight="1">
      <c r="B217" s="338"/>
      <c r="C217" s="266"/>
      <c r="D217" s="266"/>
      <c r="E217" s="266"/>
      <c r="F217" s="289">
        <v>3</v>
      </c>
      <c r="G217" s="327"/>
      <c r="H217" s="318" t="s">
        <v>843</v>
      </c>
      <c r="I217" s="318"/>
      <c r="J217" s="318"/>
      <c r="K217" s="339"/>
    </row>
    <row r="218" s="1" customFormat="1" ht="15" customHeight="1">
      <c r="B218" s="338"/>
      <c r="C218" s="266"/>
      <c r="D218" s="266"/>
      <c r="E218" s="266"/>
      <c r="F218" s="289">
        <v>4</v>
      </c>
      <c r="G218" s="327"/>
      <c r="H218" s="318" t="s">
        <v>844</v>
      </c>
      <c r="I218" s="318"/>
      <c r="J218" s="318"/>
      <c r="K218" s="339"/>
    </row>
    <row r="219" s="1" customFormat="1" ht="12.75" customHeight="1">
      <c r="B219" s="340"/>
      <c r="C219" s="341"/>
      <c r="D219" s="341"/>
      <c r="E219" s="341"/>
      <c r="F219" s="341"/>
      <c r="G219" s="341"/>
      <c r="H219" s="341"/>
      <c r="I219" s="341"/>
      <c r="J219" s="341"/>
      <c r="K219" s="342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DESKTOP-1DOPDVR\vlkri</dc:creator>
  <cp:lastModifiedBy>DESKTOP-1DOPDVR\vlkri</cp:lastModifiedBy>
  <dcterms:created xsi:type="dcterms:W3CDTF">2026-01-09T07:09:20Z</dcterms:created>
  <dcterms:modified xsi:type="dcterms:W3CDTF">2026-01-09T07:09:24Z</dcterms:modified>
</cp:coreProperties>
</file>