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LS2022-045-23-2 - ZŠ Křiž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'LS2022-045-23-2 - ZŠ Křiž...'!$C$136:$K$474</definedName>
    <definedName name="_xlnm.Print_Area" localSheetId="1">'LS2022-045-23-2 - ZŠ Křiž...'!$C$4:$J$76,'LS2022-045-23-2 - ZŠ Křiž...'!$C$82:$J$120,'LS2022-045-23-2 - ZŠ Křiž...'!$C$126:$J$474</definedName>
    <definedName name="_xlnm.Print_Titles" localSheetId="1">'LS2022-045-23-2 - ZŠ Křiž...'!$136:$136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474"/>
  <c r="BH474"/>
  <c r="BG474"/>
  <c r="BF474"/>
  <c r="T474"/>
  <c r="T473"/>
  <c r="R474"/>
  <c r="R473"/>
  <c r="P474"/>
  <c r="P473"/>
  <c r="BI472"/>
  <c r="BH472"/>
  <c r="BG472"/>
  <c r="BF472"/>
  <c r="T472"/>
  <c r="T471"/>
  <c r="R472"/>
  <c r="R471"/>
  <c r="P472"/>
  <c r="P471"/>
  <c r="BI470"/>
  <c r="BH470"/>
  <c r="BG470"/>
  <c r="BF470"/>
  <c r="T470"/>
  <c r="T469"/>
  <c r="R470"/>
  <c r="R469"/>
  <c r="P470"/>
  <c r="P469"/>
  <c r="BI468"/>
  <c r="BH468"/>
  <c r="BG468"/>
  <c r="BF468"/>
  <c r="T468"/>
  <c r="R468"/>
  <c r="P468"/>
  <c r="BI467"/>
  <c r="BH467"/>
  <c r="BG467"/>
  <c r="BF467"/>
  <c r="T467"/>
  <c r="R467"/>
  <c r="P467"/>
  <c r="BI464"/>
  <c r="BH464"/>
  <c r="BG464"/>
  <c r="BF464"/>
  <c r="T464"/>
  <c r="R464"/>
  <c r="P464"/>
  <c r="BI462"/>
  <c r="BH462"/>
  <c r="BG462"/>
  <c r="BF462"/>
  <c r="T462"/>
  <c r="R462"/>
  <c r="P462"/>
  <c r="BI461"/>
  <c r="BH461"/>
  <c r="BG461"/>
  <c r="BF461"/>
  <c r="T461"/>
  <c r="R461"/>
  <c r="P461"/>
  <c r="BI459"/>
  <c r="BH459"/>
  <c r="BG459"/>
  <c r="BF459"/>
  <c r="T459"/>
  <c r="R459"/>
  <c r="P459"/>
  <c r="BI458"/>
  <c r="BH458"/>
  <c r="BG458"/>
  <c r="BF458"/>
  <c r="T458"/>
  <c r="R458"/>
  <c r="P458"/>
  <c r="BI451"/>
  <c r="BH451"/>
  <c r="BG451"/>
  <c r="BF451"/>
  <c r="T451"/>
  <c r="R451"/>
  <c r="P451"/>
  <c r="BI450"/>
  <c r="BH450"/>
  <c r="BG450"/>
  <c r="BF450"/>
  <c r="T450"/>
  <c r="R450"/>
  <c r="P450"/>
  <c r="BI442"/>
  <c r="BH442"/>
  <c r="BG442"/>
  <c r="BF442"/>
  <c r="T442"/>
  <c r="R442"/>
  <c r="P442"/>
  <c r="BI436"/>
  <c r="BH436"/>
  <c r="BG436"/>
  <c r="BF436"/>
  <c r="T436"/>
  <c r="R436"/>
  <c r="P436"/>
  <c r="BI428"/>
  <c r="BH428"/>
  <c r="BG428"/>
  <c r="BF428"/>
  <c r="T428"/>
  <c r="R428"/>
  <c r="P428"/>
  <c r="BI426"/>
  <c r="BH426"/>
  <c r="BG426"/>
  <c r="BF426"/>
  <c r="T426"/>
  <c r="R426"/>
  <c r="P426"/>
  <c r="BI423"/>
  <c r="BH423"/>
  <c r="BG423"/>
  <c r="BF423"/>
  <c r="T423"/>
  <c r="R423"/>
  <c r="P423"/>
  <c r="BI422"/>
  <c r="BH422"/>
  <c r="BG422"/>
  <c r="BF422"/>
  <c r="T422"/>
  <c r="R422"/>
  <c r="P422"/>
  <c r="BI421"/>
  <c r="BH421"/>
  <c r="BG421"/>
  <c r="BF421"/>
  <c r="T421"/>
  <c r="R421"/>
  <c r="P421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4"/>
  <c r="BH414"/>
  <c r="BG414"/>
  <c r="BF414"/>
  <c r="T414"/>
  <c r="R414"/>
  <c r="P414"/>
  <c r="BI411"/>
  <c r="BH411"/>
  <c r="BG411"/>
  <c r="BF411"/>
  <c r="T411"/>
  <c r="R411"/>
  <c r="P411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4"/>
  <c r="BH404"/>
  <c r="BG404"/>
  <c r="BF404"/>
  <c r="T404"/>
  <c r="R404"/>
  <c r="P404"/>
  <c r="BI398"/>
  <c r="BH398"/>
  <c r="BG398"/>
  <c r="BF398"/>
  <c r="T398"/>
  <c r="R398"/>
  <c r="P398"/>
  <c r="BI396"/>
  <c r="BH396"/>
  <c r="BG396"/>
  <c r="BF396"/>
  <c r="T396"/>
  <c r="R396"/>
  <c r="P396"/>
  <c r="BI394"/>
  <c r="BH394"/>
  <c r="BG394"/>
  <c r="BF394"/>
  <c r="T394"/>
  <c r="R394"/>
  <c r="P394"/>
  <c r="BI392"/>
  <c r="BH392"/>
  <c r="BG392"/>
  <c r="BF392"/>
  <c r="T392"/>
  <c r="R392"/>
  <c r="P392"/>
  <c r="BI384"/>
  <c r="BH384"/>
  <c r="BG384"/>
  <c r="BF384"/>
  <c r="T384"/>
  <c r="R384"/>
  <c r="P384"/>
  <c r="BI382"/>
  <c r="BH382"/>
  <c r="BG382"/>
  <c r="BF382"/>
  <c r="T382"/>
  <c r="R382"/>
  <c r="P382"/>
  <c r="BI381"/>
  <c r="BH381"/>
  <c r="BG381"/>
  <c r="BF381"/>
  <c r="T381"/>
  <c r="R381"/>
  <c r="P381"/>
  <c r="BI379"/>
  <c r="BH379"/>
  <c r="BG379"/>
  <c r="BF379"/>
  <c r="T379"/>
  <c r="R379"/>
  <c r="P379"/>
  <c r="BI378"/>
  <c r="BH378"/>
  <c r="BG378"/>
  <c r="BF378"/>
  <c r="T378"/>
  <c r="R378"/>
  <c r="P378"/>
  <c r="BI370"/>
  <c r="BH370"/>
  <c r="BG370"/>
  <c r="BF370"/>
  <c r="T370"/>
  <c r="R370"/>
  <c r="P370"/>
  <c r="BI368"/>
  <c r="BH368"/>
  <c r="BG368"/>
  <c r="BF368"/>
  <c r="T368"/>
  <c r="R368"/>
  <c r="P368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7"/>
  <c r="BH347"/>
  <c r="BG347"/>
  <c r="BF347"/>
  <c r="T347"/>
  <c r="R347"/>
  <c r="P347"/>
  <c r="BI344"/>
  <c r="BH344"/>
  <c r="BG344"/>
  <c r="BF344"/>
  <c r="T344"/>
  <c r="R344"/>
  <c r="P344"/>
  <c r="BI341"/>
  <c r="BH341"/>
  <c r="BG341"/>
  <c r="BF341"/>
  <c r="T341"/>
  <c r="R341"/>
  <c r="P341"/>
  <c r="BI338"/>
  <c r="BH338"/>
  <c r="BG338"/>
  <c r="BF338"/>
  <c r="T338"/>
  <c r="R338"/>
  <c r="P338"/>
  <c r="BI337"/>
  <c r="BH337"/>
  <c r="BG337"/>
  <c r="BF337"/>
  <c r="T337"/>
  <c r="R337"/>
  <c r="P337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6"/>
  <c r="BH326"/>
  <c r="BG326"/>
  <c r="BF326"/>
  <c r="T326"/>
  <c r="R326"/>
  <c r="P326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1"/>
  <c r="BH321"/>
  <c r="BG321"/>
  <c r="BF321"/>
  <c r="T321"/>
  <c r="R321"/>
  <c r="P321"/>
  <c r="BI320"/>
  <c r="BH320"/>
  <c r="BG320"/>
  <c r="BF320"/>
  <c r="T320"/>
  <c r="R320"/>
  <c r="P320"/>
  <c r="BI318"/>
  <c r="BH318"/>
  <c r="BG318"/>
  <c r="BF318"/>
  <c r="T318"/>
  <c r="R318"/>
  <c r="P318"/>
  <c r="BI315"/>
  <c r="BH315"/>
  <c r="BG315"/>
  <c r="BF315"/>
  <c r="T315"/>
  <c r="R315"/>
  <c r="P315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8"/>
  <c r="BH298"/>
  <c r="BG298"/>
  <c r="BF298"/>
  <c r="T298"/>
  <c r="R298"/>
  <c r="P298"/>
  <c r="BI295"/>
  <c r="BH295"/>
  <c r="BG295"/>
  <c r="BF295"/>
  <c r="T295"/>
  <c r="R295"/>
  <c r="P295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39"/>
  <c r="BH239"/>
  <c r="BG239"/>
  <c r="BF239"/>
  <c r="T239"/>
  <c r="R239"/>
  <c r="P239"/>
  <c r="BI238"/>
  <c r="BH238"/>
  <c r="BG238"/>
  <c r="BF238"/>
  <c r="T238"/>
  <c r="R238"/>
  <c r="P238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4"/>
  <c r="BH204"/>
  <c r="BG204"/>
  <c r="BF204"/>
  <c r="T204"/>
  <c r="T203"/>
  <c r="R204"/>
  <c r="R203"/>
  <c r="P204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47"/>
  <c r="BH147"/>
  <c r="BG147"/>
  <c r="BF147"/>
  <c r="T147"/>
  <c r="T139"/>
  <c r="R147"/>
  <c r="R139"/>
  <c r="P147"/>
  <c r="P139"/>
  <c r="BI144"/>
  <c r="BH144"/>
  <c r="BG144"/>
  <c r="BF144"/>
  <c r="T144"/>
  <c r="R144"/>
  <c r="P144"/>
  <c r="BI141"/>
  <c r="BH141"/>
  <c r="BG141"/>
  <c r="BF141"/>
  <c r="T141"/>
  <c r="R141"/>
  <c r="P141"/>
  <c r="BI140"/>
  <c r="BH140"/>
  <c r="BG140"/>
  <c r="BF140"/>
  <c r="T140"/>
  <c r="R140"/>
  <c r="P140"/>
  <c r="J134"/>
  <c r="J133"/>
  <c r="F133"/>
  <c r="F131"/>
  <c r="E129"/>
  <c r="J90"/>
  <c r="J89"/>
  <c r="F89"/>
  <c r="F87"/>
  <c r="E85"/>
  <c r="J16"/>
  <c r="E16"/>
  <c r="F134"/>
  <c r="J15"/>
  <c r="J10"/>
  <c r="J87"/>
  <c i="1" r="L90"/>
  <c r="AM90"/>
  <c r="AM89"/>
  <c r="L89"/>
  <c r="AM87"/>
  <c r="L87"/>
  <c r="L85"/>
  <c r="L84"/>
  <c i="2" r="J404"/>
  <c r="J320"/>
  <c r="BK285"/>
  <c r="BK263"/>
  <c r="BK213"/>
  <c r="BK147"/>
  <c r="J368"/>
  <c r="J312"/>
  <c r="BK274"/>
  <c r="J255"/>
  <c r="BK169"/>
  <c r="J396"/>
  <c r="BK337"/>
  <c r="BK318"/>
  <c r="BK266"/>
  <c r="BK250"/>
  <c r="BK198"/>
  <c r="J451"/>
  <c r="J301"/>
  <c r="J279"/>
  <c r="BK200"/>
  <c r="J421"/>
  <c r="J370"/>
  <c r="J334"/>
  <c r="BK298"/>
  <c r="J261"/>
  <c r="BK141"/>
  <c r="BK468"/>
  <c r="BK421"/>
  <c r="J360"/>
  <c r="BK292"/>
  <c r="J269"/>
  <c r="J213"/>
  <c r="BK382"/>
  <c r="J315"/>
  <c r="J282"/>
  <c r="J259"/>
  <c r="J178"/>
  <c r="BK394"/>
  <c r="J327"/>
  <c r="J278"/>
  <c r="BK264"/>
  <c r="J251"/>
  <c r="J450"/>
  <c r="BK384"/>
  <c r="J344"/>
  <c r="BK301"/>
  <c r="BK259"/>
  <c r="J229"/>
  <c r="BK204"/>
  <c r="BK181"/>
  <c r="BK462"/>
  <c r="BK341"/>
  <c r="BK323"/>
  <c r="BK310"/>
  <c r="J264"/>
  <c r="BK239"/>
  <c r="BK218"/>
  <c r="BK183"/>
  <c r="J459"/>
  <c r="BK392"/>
  <c r="BK327"/>
  <c r="J268"/>
  <c r="BK221"/>
  <c r="J405"/>
  <c r="J323"/>
  <c r="J257"/>
  <c r="BK229"/>
  <c r="BK140"/>
  <c r="BK361"/>
  <c r="J333"/>
  <c r="BK293"/>
  <c r="BK260"/>
  <c r="J191"/>
  <c r="BK472"/>
  <c r="J468"/>
  <c r="BK422"/>
  <c r="J313"/>
  <c r="J270"/>
  <c r="J222"/>
  <c r="BK166"/>
  <c r="J381"/>
  <c r="J304"/>
  <c r="BK277"/>
  <c r="BK245"/>
  <c r="J194"/>
  <c r="BK428"/>
  <c r="BK321"/>
  <c r="BK275"/>
  <c r="BK262"/>
  <c r="J212"/>
  <c r="J428"/>
  <c r="BK358"/>
  <c r="BK324"/>
  <c r="J276"/>
  <c r="BK246"/>
  <c r="J207"/>
  <c r="J182"/>
  <c r="BK461"/>
  <c r="BK315"/>
  <c r="J271"/>
  <c r="J226"/>
  <c r="BK189"/>
  <c r="BK451"/>
  <c r="J363"/>
  <c r="BK325"/>
  <c r="BK281"/>
  <c r="BK256"/>
  <c r="J204"/>
  <c r="BK157"/>
  <c r="J361"/>
  <c r="BK289"/>
  <c r="J256"/>
  <c r="BK208"/>
  <c r="J172"/>
  <c r="BK418"/>
  <c r="J354"/>
  <c r="J310"/>
  <c r="J231"/>
  <c r="J474"/>
  <c r="BK467"/>
  <c r="J365"/>
  <c r="J286"/>
  <c r="BK231"/>
  <c r="BK187"/>
  <c r="BK398"/>
  <c r="BK312"/>
  <c r="J284"/>
  <c r="BK253"/>
  <c r="J210"/>
  <c i="1" r="AS94"/>
  <c i="2" r="J307"/>
  <c r="BK268"/>
  <c r="BK232"/>
  <c r="BK405"/>
  <c r="BK370"/>
  <c r="J321"/>
  <c r="J258"/>
  <c r="BK222"/>
  <c r="BK197"/>
  <c r="J157"/>
  <c r="J337"/>
  <c r="BK282"/>
  <c r="J245"/>
  <c r="J166"/>
  <c r="J442"/>
  <c r="J379"/>
  <c r="BK304"/>
  <c r="BK279"/>
  <c r="J248"/>
  <c r="J200"/>
  <c r="BK420"/>
  <c r="J293"/>
  <c r="J239"/>
  <c r="J175"/>
  <c r="BK419"/>
  <c r="BK360"/>
  <c r="BK326"/>
  <c r="J275"/>
  <c r="J198"/>
  <c r="BK474"/>
  <c r="BK411"/>
  <c r="BK354"/>
  <c r="BK252"/>
  <c r="J211"/>
  <c r="BK178"/>
  <c r="J418"/>
  <c r="BK295"/>
  <c r="BK273"/>
  <c r="J221"/>
  <c r="J464"/>
  <c r="J358"/>
  <c r="BK276"/>
  <c r="J263"/>
  <c r="J215"/>
  <c r="J406"/>
  <c r="BK363"/>
  <c r="J331"/>
  <c r="BK261"/>
  <c r="BK223"/>
  <c r="BK185"/>
  <c r="J141"/>
  <c r="J407"/>
  <c r="BK278"/>
  <c r="BK228"/>
  <c r="BK210"/>
  <c r="J163"/>
  <c r="J436"/>
  <c r="J378"/>
  <c r="BK331"/>
  <c r="BK283"/>
  <c r="BK265"/>
  <c r="BK224"/>
  <c r="J183"/>
  <c r="J394"/>
  <c r="J326"/>
  <c r="J283"/>
  <c r="BK248"/>
  <c r="BK194"/>
  <c r="J169"/>
  <c r="J414"/>
  <c r="BK347"/>
  <c r="J289"/>
  <c r="J208"/>
  <c r="J472"/>
  <c r="BK450"/>
  <c r="BK404"/>
  <c r="J281"/>
  <c r="BK230"/>
  <c r="J209"/>
  <c r="BK459"/>
  <c r="J347"/>
  <c r="BK287"/>
  <c r="J266"/>
  <c r="J197"/>
  <c r="BK414"/>
  <c r="BK352"/>
  <c r="J298"/>
  <c r="J272"/>
  <c r="BK191"/>
  <c r="J411"/>
  <c r="J356"/>
  <c r="BK320"/>
  <c r="BK271"/>
  <c r="J252"/>
  <c r="J199"/>
  <c r="BK175"/>
  <c r="BK442"/>
  <c r="BK333"/>
  <c r="J287"/>
  <c r="BK257"/>
  <c r="BK212"/>
  <c r="J147"/>
  <c r="J423"/>
  <c r="J350"/>
  <c r="BK272"/>
  <c r="J232"/>
  <c r="J195"/>
  <c r="BK458"/>
  <c r="BK381"/>
  <c r="J285"/>
  <c r="BK255"/>
  <c r="J189"/>
  <c r="J422"/>
  <c r="J382"/>
  <c r="BK350"/>
  <c r="J325"/>
  <c r="J265"/>
  <c r="BK154"/>
  <c r="J470"/>
  <c r="J462"/>
  <c r="BK407"/>
  <c r="BK288"/>
  <c r="BK226"/>
  <c r="BK160"/>
  <c r="J419"/>
  <c r="J288"/>
  <c r="BK267"/>
  <c r="BK238"/>
  <c r="J187"/>
  <c r="BK396"/>
  <c r="BK329"/>
  <c r="BK284"/>
  <c r="BK258"/>
  <c r="J144"/>
  <c r="BK378"/>
  <c r="BK338"/>
  <c r="J273"/>
  <c r="BK209"/>
  <c r="BK172"/>
  <c r="BK426"/>
  <c r="J324"/>
  <c r="J295"/>
  <c r="J262"/>
  <c r="J202"/>
  <c r="J154"/>
  <c r="J398"/>
  <c r="J338"/>
  <c r="J291"/>
  <c r="BK270"/>
  <c r="J228"/>
  <c r="BK163"/>
  <c r="BK356"/>
  <c r="BK280"/>
  <c r="J238"/>
  <c r="BK423"/>
  <c r="J352"/>
  <c r="J292"/>
  <c r="BK251"/>
  <c r="J181"/>
  <c r="BK470"/>
  <c r="BK464"/>
  <c r="BK307"/>
  <c r="J250"/>
  <c r="BK199"/>
  <c r="J420"/>
  <c r="BK379"/>
  <c r="BK291"/>
  <c r="J274"/>
  <c r="J223"/>
  <c r="BK436"/>
  <c r="J341"/>
  <c r="J280"/>
  <c r="BK269"/>
  <c r="J218"/>
  <c r="J458"/>
  <c r="J392"/>
  <c r="BK334"/>
  <c r="BK290"/>
  <c r="J253"/>
  <c r="BK211"/>
  <c r="BK195"/>
  <c r="J160"/>
  <c r="BK406"/>
  <c r="BK313"/>
  <c r="J267"/>
  <c r="J246"/>
  <c r="BK215"/>
  <c r="J461"/>
  <c r="J384"/>
  <c r="BK344"/>
  <c r="BK286"/>
  <c r="J230"/>
  <c r="J185"/>
  <c r="J426"/>
  <c r="J318"/>
  <c r="J260"/>
  <c r="BK202"/>
  <c r="BK144"/>
  <c r="BK365"/>
  <c r="J329"/>
  <c r="J290"/>
  <c r="BK207"/>
  <c r="J140"/>
  <c r="J467"/>
  <c r="BK368"/>
  <c r="J277"/>
  <c r="J224"/>
  <c r="BK182"/>
  <c l="1" r="R184"/>
  <c r="R206"/>
  <c r="BK254"/>
  <c r="J254"/>
  <c r="J106"/>
  <c r="BK314"/>
  <c r="J314"/>
  <c r="J108"/>
  <c r="T330"/>
  <c r="P153"/>
  <c r="P138"/>
  <c r="R196"/>
  <c r="P206"/>
  <c r="P227"/>
  <c r="BK247"/>
  <c r="J247"/>
  <c r="J105"/>
  <c r="BK294"/>
  <c r="J294"/>
  <c r="J107"/>
  <c r="R314"/>
  <c r="BK369"/>
  <c r="J369"/>
  <c r="J111"/>
  <c r="R153"/>
  <c r="R138"/>
  <c r="T196"/>
  <c r="R214"/>
  <c r="T227"/>
  <c r="T247"/>
  <c r="P294"/>
  <c r="P322"/>
  <c r="R369"/>
  <c r="R427"/>
  <c r="P184"/>
  <c r="BK206"/>
  <c r="BK227"/>
  <c r="J227"/>
  <c r="J104"/>
  <c r="P247"/>
  <c r="R294"/>
  <c r="T314"/>
  <c r="R322"/>
  <c r="T397"/>
  <c r="T457"/>
  <c r="BK184"/>
  <c r="J184"/>
  <c r="J98"/>
  <c r="T206"/>
  <c r="P254"/>
  <c r="BK330"/>
  <c r="J330"/>
  <c r="J110"/>
  <c r="BK397"/>
  <c r="J397"/>
  <c r="J112"/>
  <c r="T427"/>
  <c r="R466"/>
  <c r="R465"/>
  <c r="T153"/>
  <c r="T138"/>
  <c r="P196"/>
  <c r="P214"/>
  <c r="T254"/>
  <c r="P330"/>
  <c r="T369"/>
  <c r="BK427"/>
  <c r="J427"/>
  <c r="J113"/>
  <c r="BK457"/>
  <c r="J457"/>
  <c r="J114"/>
  <c r="T466"/>
  <c r="T465"/>
  <c r="T184"/>
  <c r="BK214"/>
  <c r="J214"/>
  <c r="J103"/>
  <c r="R227"/>
  <c r="R247"/>
  <c r="T294"/>
  <c r="BK322"/>
  <c r="J322"/>
  <c r="J109"/>
  <c r="T322"/>
  <c r="P369"/>
  <c r="R397"/>
  <c r="R457"/>
  <c r="P466"/>
  <c r="P465"/>
  <c r="BK153"/>
  <c r="J153"/>
  <c r="J97"/>
  <c r="BK196"/>
  <c r="J196"/>
  <c r="J99"/>
  <c r="T214"/>
  <c r="R254"/>
  <c r="P314"/>
  <c r="R330"/>
  <c r="P397"/>
  <c r="P427"/>
  <c r="P457"/>
  <c r="BK466"/>
  <c r="J466"/>
  <c r="J116"/>
  <c r="BK139"/>
  <c r="J139"/>
  <c r="J96"/>
  <c r="BK203"/>
  <c r="J203"/>
  <c r="J100"/>
  <c r="BK469"/>
  <c r="J469"/>
  <c r="J117"/>
  <c r="BK471"/>
  <c r="J471"/>
  <c r="J118"/>
  <c r="BK473"/>
  <c r="J473"/>
  <c r="J119"/>
  <c r="BE147"/>
  <c r="BE154"/>
  <c r="BE207"/>
  <c r="BE210"/>
  <c r="BE255"/>
  <c r="BE261"/>
  <c r="BE262"/>
  <c r="BE263"/>
  <c r="BE264"/>
  <c r="BE265"/>
  <c r="BE272"/>
  <c r="BE279"/>
  <c r="BE293"/>
  <c r="BE298"/>
  <c r="BE320"/>
  <c r="BE324"/>
  <c r="BE326"/>
  <c r="BE331"/>
  <c r="BE341"/>
  <c r="BE350"/>
  <c r="BE392"/>
  <c r="BE405"/>
  <c r="BE418"/>
  <c r="BE442"/>
  <c r="BE464"/>
  <c r="BE467"/>
  <c r="BE468"/>
  <c r="BE470"/>
  <c r="BE472"/>
  <c r="BE474"/>
  <c r="F90"/>
  <c r="BE166"/>
  <c r="BE169"/>
  <c r="BE185"/>
  <c r="BE204"/>
  <c r="BE215"/>
  <c r="BE223"/>
  <c r="BE224"/>
  <c r="BE228"/>
  <c r="BE238"/>
  <c r="BE239"/>
  <c r="BE245"/>
  <c r="BE270"/>
  <c r="BE283"/>
  <c r="BE318"/>
  <c r="BE327"/>
  <c r="BE363"/>
  <c r="BE379"/>
  <c r="BE384"/>
  <c r="BE407"/>
  <c r="BE420"/>
  <c r="BE421"/>
  <c r="BE436"/>
  <c r="BE160"/>
  <c r="BE163"/>
  <c r="BE182"/>
  <c r="BE199"/>
  <c r="BE209"/>
  <c r="BE213"/>
  <c r="BE221"/>
  <c r="BE222"/>
  <c r="BE251"/>
  <c r="BE267"/>
  <c r="BE268"/>
  <c r="BE286"/>
  <c r="BE304"/>
  <c r="BE312"/>
  <c r="BE313"/>
  <c r="BE334"/>
  <c r="BE337"/>
  <c r="BE354"/>
  <c r="BE365"/>
  <c r="BE370"/>
  <c r="BE382"/>
  <c r="BE396"/>
  <c r="BE422"/>
  <c r="BE423"/>
  <c r="BE459"/>
  <c r="J131"/>
  <c r="BE141"/>
  <c r="BE144"/>
  <c r="BE189"/>
  <c r="BE191"/>
  <c r="BE208"/>
  <c r="BE211"/>
  <c r="BE212"/>
  <c r="BE218"/>
  <c r="BE246"/>
  <c r="BE253"/>
  <c r="BE257"/>
  <c r="BE259"/>
  <c r="BE260"/>
  <c r="BE274"/>
  <c r="BE287"/>
  <c r="BE295"/>
  <c r="BE310"/>
  <c r="BE368"/>
  <c r="BE381"/>
  <c r="BE406"/>
  <c r="BE419"/>
  <c r="BE458"/>
  <c r="BE462"/>
  <c r="BE181"/>
  <c r="BE198"/>
  <c r="BE230"/>
  <c r="BE252"/>
  <c r="BE258"/>
  <c r="BE273"/>
  <c r="BE275"/>
  <c r="BE285"/>
  <c r="BE288"/>
  <c r="BE289"/>
  <c r="BE290"/>
  <c r="BE301"/>
  <c r="BE321"/>
  <c r="BE358"/>
  <c r="BE404"/>
  <c r="BE411"/>
  <c r="BE414"/>
  <c r="BE428"/>
  <c r="BE451"/>
  <c r="BE178"/>
  <c r="BE183"/>
  <c r="BE187"/>
  <c r="BE194"/>
  <c r="BE200"/>
  <c r="BE202"/>
  <c r="BE232"/>
  <c r="BE250"/>
  <c r="BE256"/>
  <c r="BE269"/>
  <c r="BE277"/>
  <c r="BE278"/>
  <c r="BE280"/>
  <c r="BE281"/>
  <c r="BE282"/>
  <c r="BE284"/>
  <c r="BE307"/>
  <c r="BE323"/>
  <c r="BE329"/>
  <c r="BE352"/>
  <c r="BE398"/>
  <c r="BE157"/>
  <c r="BE175"/>
  <c r="BE195"/>
  <c r="BE197"/>
  <c r="BE226"/>
  <c r="BE229"/>
  <c r="BE248"/>
  <c r="BE266"/>
  <c r="BE291"/>
  <c r="BE292"/>
  <c r="BE315"/>
  <c r="BE325"/>
  <c r="BE344"/>
  <c r="BE347"/>
  <c r="BE378"/>
  <c r="BE426"/>
  <c r="BE461"/>
  <c r="BE140"/>
  <c r="BE172"/>
  <c r="BE231"/>
  <c r="BE271"/>
  <c r="BE276"/>
  <c r="BE333"/>
  <c r="BE338"/>
  <c r="BE356"/>
  <c r="BE360"/>
  <c r="BE361"/>
  <c r="BE394"/>
  <c r="BE450"/>
  <c r="F34"/>
  <c i="1" r="BC95"/>
  <c r="BC94"/>
  <c r="AY94"/>
  <c i="2" r="F33"/>
  <c i="1" r="BB95"/>
  <c r="BB94"/>
  <c r="W31"/>
  <c i="2" r="F32"/>
  <c i="1" r="BA95"/>
  <c r="BA94"/>
  <c r="AW94"/>
  <c r="AK30"/>
  <c i="2" r="J32"/>
  <c i="1" r="AW95"/>
  <c i="2" r="F35"/>
  <c i="1" r="BD95"/>
  <c r="BD94"/>
  <c r="W33"/>
  <c i="2" l="1" r="P205"/>
  <c r="P137"/>
  <c i="1" r="AU95"/>
  <c i="2" r="T205"/>
  <c r="T137"/>
  <c r="BK205"/>
  <c r="J205"/>
  <c r="J101"/>
  <c r="R205"/>
  <c r="R137"/>
  <c r="BK138"/>
  <c r="J206"/>
  <c r="J102"/>
  <c r="BK465"/>
  <c r="J465"/>
  <c r="J115"/>
  <c i="1" r="AX94"/>
  <c i="2" r="J31"/>
  <c i="1" r="AV95"/>
  <c r="AT95"/>
  <c r="W30"/>
  <c i="2" r="F31"/>
  <c i="1" r="AZ95"/>
  <c r="AZ94"/>
  <c r="W29"/>
  <c r="W32"/>
  <c r="AU94"/>
  <c i="2" l="1" r="BK137"/>
  <c r="J137"/>
  <c r="J94"/>
  <c r="J138"/>
  <c r="J95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<sst xmlns="http://schemas.openxmlformats.org/spreadsheetml/2006/main">
  <si>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</si>
  <si>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</si>
  <si>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</si>
  <si>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</si>
  <si>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</si>
  <si>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{e84bbd23-98ee-4450-97d9-b067910a1694}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</si>
  <si>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</si>
  <si>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</si>
  <si>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</si>
  <si>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</si>
  <si>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</si>
  <si>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</si>
  <si>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</si>
  <si>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</si>
  <si>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LS2022-045-23/2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</si>
  <si>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</si>
  <si>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</si>
  <si>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Křižíkova - Sokolov - učebna fyziky a chemie+ kabinety</t>
  </si>
  <si>
    <t>KSO:</t>
  </si>
  <si>
    <t>CC-CZ:</t>
  </si>
  <si>
    <t>Místo:</t>
  </si>
  <si>
    <t>Sokolov</t>
  </si>
  <si>
    <t>Datum:</t>
  </si>
  <si>
    <t>30. 10. 2023</t>
  </si>
  <si>
    <t>Zadavatel:</t>
  </si>
  <si>
    <t>IČ:</t>
  </si>
  <si>
    <t>Město Sokolov</t>
  </si>
  <si>
    <t>DIČ:</t>
  </si>
  <si>
    <t>Uchazeč:</t>
  </si>
  <si>
    <t>Vyplň údaj</t>
  </si>
  <si>
    <t>Projektant:</t>
  </si>
  <si>
    <t>MgA. Hana Fischerová</t>
  </si>
  <si>
    <t>True</t>
  </si>
  <si>
    <t>Zpracovatel:</t>
  </si>
  <si>
    <t>15759491</t>
  </si>
  <si>
    <t>Sadílek Ladislav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</si>
  <si>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</si>
  <si>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</si>
  <si>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</si>
  <si>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</si>
  <si>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</si>
  <si>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</si>
  <si>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</si>
  <si>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</si>
  <si>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</si>
  <si>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</si>
  <si>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</si>
  <si>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</si>
  <si>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</si>
  <si>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</si>
  <si>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</si>
  <si>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</si>
  <si>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</si>
  <si>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</si>
  <si>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</si>
  <si>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</si>
  <si>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</si>
  <si>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</si>
  <si>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</si>
  <si>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</si>
  <si>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</si>
  <si>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</si>
  <si>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</si>
  <si>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</si>
  <si>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</si>
  <si>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</si>
  <si>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</si>
  <si>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</si>
  <si>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</si>
  <si>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</si>
  <si>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</si>
  <si>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</si>
  <si>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</si>
  <si>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</si>
  <si>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</si>
  <si>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</si>
  <si>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</si>
  <si>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</si>
  <si>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</si>
  <si>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</si>
  <si>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</si>
  <si>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</si>
  <si>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</si>
  <si>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</si>
  <si>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</si>
  <si>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</si>
  <si>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</si>
  <si>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</si>
  <si>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</si>
  <si>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</si>
  <si>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</si>
  <si>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</si>
  <si>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</si>
  <si>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</si>
  <si>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</si>
  <si>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</si>
  <si>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</si>
  <si>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</si>
  <si>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</si>
  <si>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</si>
  <si>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</si>
  <si>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735 - Ústřední vytápění - otopná tělesa</t>
  </si>
  <si>
    <t xml:space="preserve">    741 - Elektroinstalace</t>
  </si>
  <si>
    <t xml:space="preserve">    762 - Konstrukce tesařské</t>
  </si>
  <si>
    <t xml:space="preserve">    763 - Konstrukce suché výstavby</t>
  </si>
  <si>
    <t xml:space="preserve">    766 - Konstrukce truhlářské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</si>
  <si>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</si>
  <si>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</si>
  <si>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</si>
  <si>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</si>
  <si>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</si>
  <si>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</si>
  <si>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</si>
  <si>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</si>
  <si>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</si>
  <si>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</si>
  <si>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</si>
  <si>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</si>
  <si>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</si>
  <si>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</si>
  <si>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</si>
  <si>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</si>
  <si>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</si>
  <si>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</si>
  <si>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</si>
  <si>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</si>
  <si>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</si>
  <si>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</si>
  <si>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</si>
  <si>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</si>
  <si>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</si>
  <si>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</si>
  <si>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</si>
  <si>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</si>
  <si>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</si>
  <si>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340236212</t>
  </si>
  <si>
    <t>Zazdívka otvorů v příčkách nebo stěnách pl přes 0,0225 do 0,09 m2 cihlami plnými tl přes 100 mm</t>
  </si>
  <si>
    <t>kus</t>
  </si>
  <si>
    <t>4</t>
  </si>
  <si>
    <t>-1618908001</t>
  </si>
  <si>
    <t>342272225</t>
  </si>
  <si>
    <t>Příčka z pórobetonových hladkých tvárnic na tenkovrstvou maltu tl 100 mm</t>
  </si>
  <si>
    <t>m2</t>
  </si>
  <si>
    <t>-446122216</t>
  </si>
  <si>
    <t>VV</t>
  </si>
  <si>
    <t>zazdívka instalací třída</t>
  </si>
  <si>
    <t>(0,98+0,24+0,24+0,9)*3,25</t>
  </si>
  <si>
    <t>342272245</t>
  </si>
  <si>
    <t>Příčka z pórobetonových hladkých tvárnic na tenkovrstvou maltu tl 150 mm</t>
  </si>
  <si>
    <t>-816339592</t>
  </si>
  <si>
    <t>zazdívka instalací kabinety</t>
  </si>
  <si>
    <t>(1,06+0,327+0,9+0,315+1,67)*3,25</t>
  </si>
  <si>
    <t>342291121</t>
  </si>
  <si>
    <t>Ukotvení příček k cihelným konstrukcím plochými kotvami</t>
  </si>
  <si>
    <t>m</t>
  </si>
  <si>
    <t>-614162988</t>
  </si>
  <si>
    <t>4*3,25</t>
  </si>
  <si>
    <t>Součet</t>
  </si>
  <si>
    <t>6</t>
  </si>
  <si>
    <t>Úpravy povrchů, podlahy a osazování výplní</t>
  </si>
  <si>
    <t>5</t>
  </si>
  <si>
    <t>611131121</t>
  </si>
  <si>
    <t>Penetrační disperzní nátěr vnitřních stropů nanášený ručně</t>
  </si>
  <si>
    <t>432515103</t>
  </si>
  <si>
    <t>stropy</t>
  </si>
  <si>
    <t>20,25+84,36+30,64</t>
  </si>
  <si>
    <t>611321131</t>
  </si>
  <si>
    <t>Potažení vnitřních rovných stropů vápenocementovým štukem tloušťky do 3 mm</t>
  </si>
  <si>
    <t>1807916910</t>
  </si>
  <si>
    <t>7</t>
  </si>
  <si>
    <t>612131121</t>
  </si>
  <si>
    <t>Penetrační disperzní nátěr vnitřních stěn nanášený ručně</t>
  </si>
  <si>
    <t>2036187594</t>
  </si>
  <si>
    <t>stěny</t>
  </si>
  <si>
    <t>(20,31+41,37+24,11)*3,25</t>
  </si>
  <si>
    <t>8</t>
  </si>
  <si>
    <t>612142001</t>
  </si>
  <si>
    <t>Potažení vnitřních stěn sklovláknitým pletivem vtlačeným do tenkovrstvé hmoty</t>
  </si>
  <si>
    <t>16</t>
  </si>
  <si>
    <t>-1278952820</t>
  </si>
  <si>
    <t>9</t>
  </si>
  <si>
    <t>612321131</t>
  </si>
  <si>
    <t>Potažení vnitřních stěn vápenocementovým štukem tloušťky do 3 mm</t>
  </si>
  <si>
    <t>1188282500</t>
  </si>
  <si>
    <t>10</t>
  </si>
  <si>
    <t>619991011</t>
  </si>
  <si>
    <t>Obalení konstrukcí a prvků fólií přilepenou lepící páskou</t>
  </si>
  <si>
    <t>1408878108</t>
  </si>
  <si>
    <t>zakrytí servru, parapetů apod.</t>
  </si>
  <si>
    <t>10+20</t>
  </si>
  <si>
    <t>11</t>
  </si>
  <si>
    <t>619995001</t>
  </si>
  <si>
    <t>Začištění omítek kolem oken, dveří, podlah nebo obkladů</t>
  </si>
  <si>
    <t>-510576875</t>
  </si>
  <si>
    <t>nové zárubně z chodbové strany</t>
  </si>
  <si>
    <t>(4,9*5)</t>
  </si>
  <si>
    <t>12</t>
  </si>
  <si>
    <t>629991011</t>
  </si>
  <si>
    <t>Zakrytí výplní otvorů a svislých ploch fólií přilepenou lepící páskou</t>
  </si>
  <si>
    <t>1062823385</t>
  </si>
  <si>
    <t>okna</t>
  </si>
  <si>
    <t>(2,365*2,33*6)+(1,125*2,33)</t>
  </si>
  <si>
    <t>13</t>
  </si>
  <si>
    <t>631312141</t>
  </si>
  <si>
    <t>Doplnění rýh v dosavadních mazaninách betonem prostým</t>
  </si>
  <si>
    <t>m3</t>
  </si>
  <si>
    <t>-555022467</t>
  </si>
  <si>
    <t>pro elektro</t>
  </si>
  <si>
    <t>(7,6+7,6+3,8+2,2+4,5+2,5)*0,1*0,07</t>
  </si>
  <si>
    <t>14</t>
  </si>
  <si>
    <t>642944121</t>
  </si>
  <si>
    <t>Osazování ocelových zárubní dodatečné pl do 2,5 m2</t>
  </si>
  <si>
    <t>1958306322</t>
  </si>
  <si>
    <t>M</t>
  </si>
  <si>
    <t>55331483</t>
  </si>
  <si>
    <t>zárubeň jednokřídlá ocelová pro zdění tl stěny 75-100mm rozměru 900/1970, 2100mm</t>
  </si>
  <si>
    <t>-834421077</t>
  </si>
  <si>
    <t>55331488</t>
  </si>
  <si>
    <t>zárubeň jednokřídlá ocelová pro zdění tl stěny 110-150mm rozměru 900/1970, 2100mm</t>
  </si>
  <si>
    <t>1500498558</t>
  </si>
  <si>
    <t>Ostatní konstrukce a práce, bourání</t>
  </si>
  <si>
    <t>17</t>
  </si>
  <si>
    <t>952901111</t>
  </si>
  <si>
    <t>Vyčištění budov bytové a občanské výstavby při výšce podlaží do 4 m</t>
  </si>
  <si>
    <t>-943771355</t>
  </si>
  <si>
    <t>18</t>
  </si>
  <si>
    <t>962031136</t>
  </si>
  <si>
    <t>Bourání příček z tvárnic nebo příčkovek tl do 150 mm</t>
  </si>
  <si>
    <t>339473818</t>
  </si>
  <si>
    <t>(1,67+0,26+0,9+0,26+0,98+0,26+1,06+0,327+1,06)*3,25</t>
  </si>
  <si>
    <t>19</t>
  </si>
  <si>
    <t>968072455</t>
  </si>
  <si>
    <t>Vybourání kovových dveřních zárubní pl do 2 m2</t>
  </si>
  <si>
    <t>904808152</t>
  </si>
  <si>
    <t>1,8*7</t>
  </si>
  <si>
    <t>20</t>
  </si>
  <si>
    <t>974042533</t>
  </si>
  <si>
    <t>Vysekání rýh v dlažbě betonové nebo jiné monolitické hl do 50 mm š do 100 mm</t>
  </si>
  <si>
    <t>1497592253</t>
  </si>
  <si>
    <t>7,6+7,6+3,8+2,2+4,5+2,5</t>
  </si>
  <si>
    <t>988000001R</t>
  </si>
  <si>
    <t>Stavební přípomoce k ZTI, elektro</t>
  </si>
  <si>
    <t>HZS</t>
  </si>
  <si>
    <t>-2095823987</t>
  </si>
  <si>
    <t>22</t>
  </si>
  <si>
    <t>988000002R</t>
  </si>
  <si>
    <t>Demontáže potrubí kanalizace, voda, plyn</t>
  </si>
  <si>
    <t>339355137</t>
  </si>
  <si>
    <t>997</t>
  </si>
  <si>
    <t>Přesun sutě</t>
  </si>
  <si>
    <t>23</t>
  </si>
  <si>
    <t>997002611</t>
  </si>
  <si>
    <t>Nakládání suti a vybouraných hmot</t>
  </si>
  <si>
    <t>t</t>
  </si>
  <si>
    <t>973636647</t>
  </si>
  <si>
    <t>24</t>
  </si>
  <si>
    <t>997013152</t>
  </si>
  <si>
    <t>Vnitrostaveništní doprava suti a vybouraných hmot pro budovy v přes 6 do 9 m s omezením mechanizace</t>
  </si>
  <si>
    <t>870088998</t>
  </si>
  <si>
    <t>25</t>
  </si>
  <si>
    <t>997013501</t>
  </si>
  <si>
    <t>Odvoz suti a vybouraných hmot na skládku nebo meziskládku do 1 km se složením</t>
  </si>
  <si>
    <t>-468778411</t>
  </si>
  <si>
    <t>26</t>
  </si>
  <si>
    <t>997013509</t>
  </si>
  <si>
    <t>Příplatek k odvozu suti a vybouraných hmot na skládku ZKD 1 km přes 1 km</t>
  </si>
  <si>
    <t>1970929216</t>
  </si>
  <si>
    <t>5,86*12 'Přepočtené koeficientem množství</t>
  </si>
  <si>
    <t>27</t>
  </si>
  <si>
    <t>997013631</t>
  </si>
  <si>
    <t>Poplatek za uložení na skládce (skládkovné) stavebního odpadu směsného kód odpadu 17 09 04</t>
  </si>
  <si>
    <t>1168317006</t>
  </si>
  <si>
    <t>998</t>
  </si>
  <si>
    <t>Přesun hmot</t>
  </si>
  <si>
    <t>28</t>
  </si>
  <si>
    <t>998011002</t>
  </si>
  <si>
    <t>Přesun hmot pro budovy zděné v přes 6 do 12 m</t>
  </si>
  <si>
    <t>-863528679</t>
  </si>
  <si>
    <t>PSV</t>
  </si>
  <si>
    <t>Práce a dodávky PSV</t>
  </si>
  <si>
    <t>721</t>
  </si>
  <si>
    <t>Zdravotechnika - vnitřní kanalizace</t>
  </si>
  <si>
    <t>29</t>
  </si>
  <si>
    <t>721140915</t>
  </si>
  <si>
    <t>Potrubí litinové propojení potrubí DN 100</t>
  </si>
  <si>
    <t>-1002329682</t>
  </si>
  <si>
    <t>30</t>
  </si>
  <si>
    <t>721175202</t>
  </si>
  <si>
    <t>Potrubí kanalizační z PP připojovací odhlučněné třívrstvé DN 40</t>
  </si>
  <si>
    <t>-1749091835</t>
  </si>
  <si>
    <t>31</t>
  </si>
  <si>
    <t>721175203</t>
  </si>
  <si>
    <t>Potrubí kanalizační z PP připojovací odhlučněné třívrstvé DN 50</t>
  </si>
  <si>
    <t>-1179324188</t>
  </si>
  <si>
    <t>32</t>
  </si>
  <si>
    <t>721175204</t>
  </si>
  <si>
    <t>Potrubí kanalizační z PP připojovací odhlučněné třívrstvé DN 75</t>
  </si>
  <si>
    <t>1959442026</t>
  </si>
  <si>
    <t>33</t>
  </si>
  <si>
    <t>721175212</t>
  </si>
  <si>
    <t>Potrubí kanalizační z PP odpadní odhlučněné třívrstvé DN 110</t>
  </si>
  <si>
    <t>1090454189</t>
  </si>
  <si>
    <t>34</t>
  </si>
  <si>
    <t>721290111</t>
  </si>
  <si>
    <t>Zkouška těsnosti potrubí kanalizace vodou DN do 125</t>
  </si>
  <si>
    <t>682718297</t>
  </si>
  <si>
    <t>35</t>
  </si>
  <si>
    <t>998721102</t>
  </si>
  <si>
    <t>Přesun hmot tonážní pro vnitřní kanalizace v objektech v přes 6 do 12 m</t>
  </si>
  <si>
    <t>388077429</t>
  </si>
  <si>
    <t>722</t>
  </si>
  <si>
    <t>Zdravotechnika - vnitřní vodovod</t>
  </si>
  <si>
    <t>36</t>
  </si>
  <si>
    <t>722174002</t>
  </si>
  <si>
    <t>Potrubí vodovodní plastové PPR svar polyfúze PN 16 D 20x2,8 mm</t>
  </si>
  <si>
    <t>-660082743</t>
  </si>
  <si>
    <t>rozvody</t>
  </si>
  <si>
    <t>(2*1,5)+(2*1,5)+(2*4,3)+(2,5*2)+(1,5*2)</t>
  </si>
  <si>
    <t>37</t>
  </si>
  <si>
    <t>722174003</t>
  </si>
  <si>
    <t>Potrubí vodovodní plastové PPR svar polyfúze PN 16 D 25x3,5 mm</t>
  </si>
  <si>
    <t>-54656866</t>
  </si>
  <si>
    <t>stoupačky</t>
  </si>
  <si>
    <t>4,5*8</t>
  </si>
  <si>
    <t>38</t>
  </si>
  <si>
    <t>722181221</t>
  </si>
  <si>
    <t>Ochrana vodovodního potrubí přilepenými termoizolačními trubicemi z PE tl přes 6 do 9 mm DN do 22 mm</t>
  </si>
  <si>
    <t>-243627035</t>
  </si>
  <si>
    <t>39</t>
  </si>
  <si>
    <t>722181222</t>
  </si>
  <si>
    <t>Ochrana vodovodního potrubí přilepenými termoizolačními trubicemi z PE tl přes 6 do 9 mm DN přes 22 do 45 mm</t>
  </si>
  <si>
    <t>1673721781</t>
  </si>
  <si>
    <t>40</t>
  </si>
  <si>
    <t>722232045</t>
  </si>
  <si>
    <t>Kohout kulový přímý G 1" PN 42 do 185°C vnitřní závit</t>
  </si>
  <si>
    <t>-2114435589</t>
  </si>
  <si>
    <t>41</t>
  </si>
  <si>
    <t>722290226</t>
  </si>
  <si>
    <t>Zkouška těsnosti vodovodního potrubí závitového DN do 50</t>
  </si>
  <si>
    <t>-1361294507</t>
  </si>
  <si>
    <t>22,6+36</t>
  </si>
  <si>
    <t>42</t>
  </si>
  <si>
    <t>998722102</t>
  </si>
  <si>
    <t>Přesun hmot tonážní pro vnitřní vodovod v objektech v přes 6 do 12 m</t>
  </si>
  <si>
    <t>1859203197</t>
  </si>
  <si>
    <t>725</t>
  </si>
  <si>
    <t>Zdravotechnika - zařizovací předměty</t>
  </si>
  <si>
    <t>43</t>
  </si>
  <si>
    <t>725210821</t>
  </si>
  <si>
    <t>Demontáž umyvadel bez výtokových armatur</t>
  </si>
  <si>
    <t>soubor</t>
  </si>
  <si>
    <t>-1292684099</t>
  </si>
  <si>
    <t>44</t>
  </si>
  <si>
    <t>725211616</t>
  </si>
  <si>
    <t>Umyvadlo keramické bílé šířky 550 mm s krytem na sifon připevněné na stěnu šrouby</t>
  </si>
  <si>
    <t>1401120951</t>
  </si>
  <si>
    <t>45</t>
  </si>
  <si>
    <t>725310821</t>
  </si>
  <si>
    <t>Demontáž dřez jednoduchý na ocelové konzole bez výtokových armatur</t>
  </si>
  <si>
    <t>1635724858</t>
  </si>
  <si>
    <t>46</t>
  </si>
  <si>
    <t>725813111</t>
  </si>
  <si>
    <t>Ventil rohový bez připojovací trubičky nebo flexi hadičky G 1/2"</t>
  </si>
  <si>
    <t>-997143408</t>
  </si>
  <si>
    <t>47</t>
  </si>
  <si>
    <t>725820801</t>
  </si>
  <si>
    <t>Demontáž baterie nástěnné do G 3 / 4</t>
  </si>
  <si>
    <t>1976624131</t>
  </si>
  <si>
    <t>2x umyvadlo</t>
  </si>
  <si>
    <t>3x dřez</t>
  </si>
  <si>
    <t>48</t>
  </si>
  <si>
    <t>725822611</t>
  </si>
  <si>
    <t>Baterie umyvadlová stojánková páková bez výpusti</t>
  </si>
  <si>
    <t>-1138914512</t>
  </si>
  <si>
    <t>49</t>
  </si>
  <si>
    <t>725860811</t>
  </si>
  <si>
    <t>Demontáž uzávěrů zápachu jednoduchých</t>
  </si>
  <si>
    <t>1919362563</t>
  </si>
  <si>
    <t>50</t>
  </si>
  <si>
    <t>725980123</t>
  </si>
  <si>
    <t>Dvířka 30/30</t>
  </si>
  <si>
    <t>-1959979442</t>
  </si>
  <si>
    <t>51</t>
  </si>
  <si>
    <t>998725102</t>
  </si>
  <si>
    <t>Přesun hmot tonážní pro zařizovací předměty v objektech v přes 6 do 12 m</t>
  </si>
  <si>
    <t>-84771520</t>
  </si>
  <si>
    <t>735</t>
  </si>
  <si>
    <t>Ústřední vytápění - otopná tělesa</t>
  </si>
  <si>
    <t>52</t>
  </si>
  <si>
    <t>735111810</t>
  </si>
  <si>
    <t>Demontáž otopného tělesa litinového článkového</t>
  </si>
  <si>
    <t>2075109414</t>
  </si>
  <si>
    <t>1,5*0,8*6</t>
  </si>
  <si>
    <t>53</t>
  </si>
  <si>
    <t>735119140</t>
  </si>
  <si>
    <t>Montáž otopného tělesa litinového článkového</t>
  </si>
  <si>
    <t>913361317</t>
  </si>
  <si>
    <t>54</t>
  </si>
  <si>
    <t>735191910</t>
  </si>
  <si>
    <t>Napuštění vody do otopných těles</t>
  </si>
  <si>
    <t>147971983</t>
  </si>
  <si>
    <t>55</t>
  </si>
  <si>
    <t>735494811</t>
  </si>
  <si>
    <t>Vypuštění vody z otopných těles</t>
  </si>
  <si>
    <t>1933858174</t>
  </si>
  <si>
    <t>56</t>
  </si>
  <si>
    <t>998735102</t>
  </si>
  <si>
    <t>Přesun hmot tonážní pro otopná tělesa v objektech v přes 6 do 12 m</t>
  </si>
  <si>
    <t>-1471768713</t>
  </si>
  <si>
    <t>741</t>
  </si>
  <si>
    <t>Elektroinstalace</t>
  </si>
  <si>
    <t>57</t>
  </si>
  <si>
    <t>Pol1</t>
  </si>
  <si>
    <t>Datová zásuvka 2xRJ45 pro moduly KEYSTONE</t>
  </si>
  <si>
    <t>ks</t>
  </si>
  <si>
    <t>-1995995710</t>
  </si>
  <si>
    <t>58</t>
  </si>
  <si>
    <t>Pol2</t>
  </si>
  <si>
    <t>Datová zásuvka 1xRJ45 pro moduly KEYSTONE</t>
  </si>
  <si>
    <t>1865779759</t>
  </si>
  <si>
    <t>59</t>
  </si>
  <si>
    <t>Pol3</t>
  </si>
  <si>
    <t>Křížový vypínač</t>
  </si>
  <si>
    <t>521274387</t>
  </si>
  <si>
    <t>60</t>
  </si>
  <si>
    <t>Pol4</t>
  </si>
  <si>
    <t>Střídavý vypínač</t>
  </si>
  <si>
    <t>1111044331</t>
  </si>
  <si>
    <t>61</t>
  </si>
  <si>
    <t>Pol5</t>
  </si>
  <si>
    <t>Střídavý vypínač dvojitý</t>
  </si>
  <si>
    <t>-114295606</t>
  </si>
  <si>
    <t>62</t>
  </si>
  <si>
    <t>Pol6</t>
  </si>
  <si>
    <t>Tlačítkový ovladač s omezeným přístupem, GW42201</t>
  </si>
  <si>
    <t>1469112872</t>
  </si>
  <si>
    <t>63</t>
  </si>
  <si>
    <t>Pol7</t>
  </si>
  <si>
    <t>Trojitá zásuvka</t>
  </si>
  <si>
    <t>241544226</t>
  </si>
  <si>
    <t>64</t>
  </si>
  <si>
    <t>Pol8</t>
  </si>
  <si>
    <t>Vypínač</t>
  </si>
  <si>
    <t>1832227091</t>
  </si>
  <si>
    <t>65</t>
  </si>
  <si>
    <t>Pol9</t>
  </si>
  <si>
    <t>žaluziový vypínač</t>
  </si>
  <si>
    <t>1647465001</t>
  </si>
  <si>
    <t>66</t>
  </si>
  <si>
    <t>Pol10</t>
  </si>
  <si>
    <t>Dvojnásobná zásuvka</t>
  </si>
  <si>
    <t>-536709987</t>
  </si>
  <si>
    <t>67</t>
  </si>
  <si>
    <t>Pol11</t>
  </si>
  <si>
    <t>Zásuvka</t>
  </si>
  <si>
    <t>-1795120696</t>
  </si>
  <si>
    <t>68</t>
  </si>
  <si>
    <t>Pol12</t>
  </si>
  <si>
    <t>přístrojová krabice</t>
  </si>
  <si>
    <t>1842279156</t>
  </si>
  <si>
    <t>69</t>
  </si>
  <si>
    <t>Pol13</t>
  </si>
  <si>
    <t>sestava 3xzásuvka, 1x dvojzásuvka LAN</t>
  </si>
  <si>
    <t>-645612490</t>
  </si>
  <si>
    <t>70</t>
  </si>
  <si>
    <t>Pol14</t>
  </si>
  <si>
    <t>Led svítidlo AS, C1, 23W, 3700lm, IP20</t>
  </si>
  <si>
    <t>1676605161</t>
  </si>
  <si>
    <t>71</t>
  </si>
  <si>
    <t>Pol15</t>
  </si>
  <si>
    <t>Led svítidlo A2, 35W, 4200lm, IP20</t>
  </si>
  <si>
    <t>104662234</t>
  </si>
  <si>
    <t>72</t>
  </si>
  <si>
    <t>Pol16</t>
  </si>
  <si>
    <t>rozvaděč R2.1</t>
  </si>
  <si>
    <t>1895041673</t>
  </si>
  <si>
    <t>73</t>
  </si>
  <si>
    <t>Pol17</t>
  </si>
  <si>
    <t>žaluziový vývod - ukončení</t>
  </si>
  <si>
    <t>-77264465</t>
  </si>
  <si>
    <t>74</t>
  </si>
  <si>
    <t>Pol18</t>
  </si>
  <si>
    <t>CYKY 2x4</t>
  </si>
  <si>
    <t>445812410</t>
  </si>
  <si>
    <t>75</t>
  </si>
  <si>
    <t>Pol19</t>
  </si>
  <si>
    <t>CYKY-J 5x1,5</t>
  </si>
  <si>
    <t>-287128298</t>
  </si>
  <si>
    <t>76</t>
  </si>
  <si>
    <t>Pol20</t>
  </si>
  <si>
    <t>CYKY-J 3x1,5</t>
  </si>
  <si>
    <t>1212485050</t>
  </si>
  <si>
    <t>77</t>
  </si>
  <si>
    <t>Pol21</t>
  </si>
  <si>
    <t>CYKY-O 3x1,5</t>
  </si>
  <si>
    <t>933771521</t>
  </si>
  <si>
    <t>78</t>
  </si>
  <si>
    <t>Pol22</t>
  </si>
  <si>
    <t>CYKY-O 2x1,5</t>
  </si>
  <si>
    <t>-9305039</t>
  </si>
  <si>
    <t>79</t>
  </si>
  <si>
    <t>Pol23</t>
  </si>
  <si>
    <t>CYKY-J 3x2,5</t>
  </si>
  <si>
    <t>1604061494</t>
  </si>
  <si>
    <t>80</t>
  </si>
  <si>
    <t>Pol24</t>
  </si>
  <si>
    <t>krabice KT250</t>
  </si>
  <si>
    <t>28015562</t>
  </si>
  <si>
    <t>81</t>
  </si>
  <si>
    <t>Pol25</t>
  </si>
  <si>
    <t>chránička d40</t>
  </si>
  <si>
    <t>1641502899</t>
  </si>
  <si>
    <t>82</t>
  </si>
  <si>
    <t>Pol26</t>
  </si>
  <si>
    <t>UTP cat.6</t>
  </si>
  <si>
    <t>1172077383</t>
  </si>
  <si>
    <t>83</t>
  </si>
  <si>
    <t>Pol27</t>
  </si>
  <si>
    <t>trubka PVC 2323</t>
  </si>
  <si>
    <t>-1511937577</t>
  </si>
  <si>
    <t>84</t>
  </si>
  <si>
    <t>Pol28</t>
  </si>
  <si>
    <t>kabelový žlab 200x50</t>
  </si>
  <si>
    <t>-130908241</t>
  </si>
  <si>
    <t>85</t>
  </si>
  <si>
    <t>Pol29</t>
  </si>
  <si>
    <t>demontážní práce</t>
  </si>
  <si>
    <t>hod</t>
  </si>
  <si>
    <t>-27891351</t>
  </si>
  <si>
    <t>86</t>
  </si>
  <si>
    <t>Pol30</t>
  </si>
  <si>
    <t>montážní práce</t>
  </si>
  <si>
    <t>-2124875858</t>
  </si>
  <si>
    <t>87</t>
  </si>
  <si>
    <t>Pol31</t>
  </si>
  <si>
    <t>podružný materiál</t>
  </si>
  <si>
    <t>-177687494</t>
  </si>
  <si>
    <t>88</t>
  </si>
  <si>
    <t>Pol32</t>
  </si>
  <si>
    <t>dokumentace SPS</t>
  </si>
  <si>
    <t>782554869</t>
  </si>
  <si>
    <t>89</t>
  </si>
  <si>
    <t>Pol33</t>
  </si>
  <si>
    <t>výchozí revize</t>
  </si>
  <si>
    <t>2058277337</t>
  </si>
  <si>
    <t>90</t>
  </si>
  <si>
    <t>742600001R</t>
  </si>
  <si>
    <t>Rozvaděč LAN 12U 600x600mm</t>
  </si>
  <si>
    <t>-1286876569</t>
  </si>
  <si>
    <t>91</t>
  </si>
  <si>
    <t>742600002R</t>
  </si>
  <si>
    <t>Patch panel 24 portů pro modely typu Keystone</t>
  </si>
  <si>
    <t>-1423627887</t>
  </si>
  <si>
    <t>92</t>
  </si>
  <si>
    <t>742600003R</t>
  </si>
  <si>
    <t>Polička 19¨</t>
  </si>
  <si>
    <t>1934070848</t>
  </si>
  <si>
    <t>93</t>
  </si>
  <si>
    <t>742600004R</t>
  </si>
  <si>
    <t>Vyvazovací panely</t>
  </si>
  <si>
    <t>-1021828258</t>
  </si>
  <si>
    <t>94</t>
  </si>
  <si>
    <t>1177299</t>
  </si>
  <si>
    <t>KEYSTONE MODUL RJ45 Cat 6</t>
  </si>
  <si>
    <t>-495116186</t>
  </si>
  <si>
    <t>95</t>
  </si>
  <si>
    <t>742600005R</t>
  </si>
  <si>
    <t>Patch kabely UTP cat.6 0,7m</t>
  </si>
  <si>
    <t>49666664</t>
  </si>
  <si>
    <t>762</t>
  </si>
  <si>
    <t>Konstrukce tesařské</t>
  </si>
  <si>
    <t>96</t>
  </si>
  <si>
    <t>762511274</t>
  </si>
  <si>
    <t>Podlahové kce podkladové z desek OSB tl 18 mm broušených na pero a drážku šroubovaných</t>
  </si>
  <si>
    <t>1661880737</t>
  </si>
  <si>
    <t>podium</t>
  </si>
  <si>
    <t>(5*2,7)+((5+2,7)*0,2)</t>
  </si>
  <si>
    <t>97</t>
  </si>
  <si>
    <t>762511276</t>
  </si>
  <si>
    <t>Podlahové kce podkladové z desek OSB tl 22 mm broušených na pero a drážku šroubovaných</t>
  </si>
  <si>
    <t>1114803352</t>
  </si>
  <si>
    <t>98</t>
  </si>
  <si>
    <t>762511847</t>
  </si>
  <si>
    <t>Demontáž kce podkladové z desek dřevoštěpkových tl přes 15 mm na sraz šroubovaných</t>
  </si>
  <si>
    <t>-902317911</t>
  </si>
  <si>
    <t>demontáž stupínku</t>
  </si>
  <si>
    <t>(4,5*2,5)+((4,5+2,5)*0,19)</t>
  </si>
  <si>
    <t>99</t>
  </si>
  <si>
    <t>762711810</t>
  </si>
  <si>
    <t>Demontáž prostorových vázaných kcí z hraněného řeziva průřezové pl do 120 cm2</t>
  </si>
  <si>
    <t>-1152609812</t>
  </si>
  <si>
    <t>(4,5*8)+(2,5*6)</t>
  </si>
  <si>
    <t>100</t>
  </si>
  <si>
    <t>762713110</t>
  </si>
  <si>
    <t>Montáž prostorové vázané kce z hraněného řeziva průřezové pl do 120 cm2</t>
  </si>
  <si>
    <t>-1916009556</t>
  </si>
  <si>
    <t>(5*8)+(2,7*8)</t>
  </si>
  <si>
    <t>101</t>
  </si>
  <si>
    <t>60512125</t>
  </si>
  <si>
    <t>hranol stavební řezivo průřezu do 120cm2 do dl 6m</t>
  </si>
  <si>
    <t>-598187374</t>
  </si>
  <si>
    <t>61,6*0,1*0,08*1,1</t>
  </si>
  <si>
    <t>102</t>
  </si>
  <si>
    <t>762795000</t>
  </si>
  <si>
    <t>Spojovací prostředky pro montáž prostorových vázaných kcí</t>
  </si>
  <si>
    <t>-756634719</t>
  </si>
  <si>
    <t>103</t>
  </si>
  <si>
    <t>998762102</t>
  </si>
  <si>
    <t>Přesun hmot tonážní pro kce tesařské v objektech v přes 6 do 12 m</t>
  </si>
  <si>
    <t>-1152132264</t>
  </si>
  <si>
    <t>763</t>
  </si>
  <si>
    <t>Konstrukce suché výstavby</t>
  </si>
  <si>
    <t>104</t>
  </si>
  <si>
    <t>763121413</t>
  </si>
  <si>
    <t>SDK stěna předsazená tl 87,5 mm profil CW+UW 75 deska 1xA 12,5 bez izolace EI 15</t>
  </si>
  <si>
    <t>-346439949</t>
  </si>
  <si>
    <t>předstěna pro tabuli</t>
  </si>
  <si>
    <t>4,4*3,25</t>
  </si>
  <si>
    <t>105</t>
  </si>
  <si>
    <t>763135103R</t>
  </si>
  <si>
    <t>Dodávka a montáž kazetového podhledu z kazet 1200x600 mm tl.desek 15 mm, širokopásmový akustický podhled</t>
  </si>
  <si>
    <t>-774939531</t>
  </si>
  <si>
    <t>106</t>
  </si>
  <si>
    <t>763173115R</t>
  </si>
  <si>
    <t>Montáž výztuhy pro uchycení tabule v SDK kci</t>
  </si>
  <si>
    <t>-953048512</t>
  </si>
  <si>
    <t>107</t>
  </si>
  <si>
    <t>998763101</t>
  </si>
  <si>
    <t>Přesun hmot tonážní pro dřevostavby v objektech v přes 6 do 12 m</t>
  </si>
  <si>
    <t>621658621</t>
  </si>
  <si>
    <t>766</t>
  </si>
  <si>
    <t>Konstrukce truhlářské</t>
  </si>
  <si>
    <t>108</t>
  </si>
  <si>
    <t>766660002</t>
  </si>
  <si>
    <t>Montáž dveřních křídel otvíravých jednokřídlových š přes 0,8 m do ocelové zárubně</t>
  </si>
  <si>
    <t>-1786260767</t>
  </si>
  <si>
    <t>109</t>
  </si>
  <si>
    <t>61162083R</t>
  </si>
  <si>
    <t>dveře jednokřídlé dřevotřískové povrch CPL plné 600-900x1970-2100mm, akustické 37 dB</t>
  </si>
  <si>
    <t>-1235889456</t>
  </si>
  <si>
    <t>110</t>
  </si>
  <si>
    <t>766660729</t>
  </si>
  <si>
    <t>Montáž dveřního interiérového kování - štítku s klikou</t>
  </si>
  <si>
    <t>955436585</t>
  </si>
  <si>
    <t>111</t>
  </si>
  <si>
    <t>54914620</t>
  </si>
  <si>
    <t>kování dveřní vrchní klika včetně rozet a montážního materiálu R PZ nerez PK</t>
  </si>
  <si>
    <t>1955629325</t>
  </si>
  <si>
    <t>112</t>
  </si>
  <si>
    <t>766691914</t>
  </si>
  <si>
    <t>Vyvěšení nebo zavěšení dřevěných křídel dveří pl do 2 m2</t>
  </si>
  <si>
    <t>-855212654</t>
  </si>
  <si>
    <t>113</t>
  </si>
  <si>
    <t>998766102</t>
  </si>
  <si>
    <t>Přesun hmot tonážní pro kce truhlářské v objektech v přes 6 do 12 m</t>
  </si>
  <si>
    <t>903499293</t>
  </si>
  <si>
    <t>776</t>
  </si>
  <si>
    <t>Podlahy povlakové</t>
  </si>
  <si>
    <t>114</t>
  </si>
  <si>
    <t>776111311</t>
  </si>
  <si>
    <t>Vysátí podkladu povlakových podlah</t>
  </si>
  <si>
    <t>-976624906</t>
  </si>
  <si>
    <t>115</t>
  </si>
  <si>
    <t>776121112</t>
  </si>
  <si>
    <t>Vodou ředitelná penetrace savého podkladu povlakových podlah</t>
  </si>
  <si>
    <t>-918279801</t>
  </si>
  <si>
    <t>116</t>
  </si>
  <si>
    <t>776121411</t>
  </si>
  <si>
    <t>Dvousložková penetrace podkladu povlakových podlah ( špachtlováním )</t>
  </si>
  <si>
    <t>1641363717</t>
  </si>
  <si>
    <t>117</t>
  </si>
  <si>
    <t>776141113</t>
  </si>
  <si>
    <t>Vyrovnání podkladu povlakových podlah stěrkou pevnosti 20 MPa tl přes 5 do 8 mm</t>
  </si>
  <si>
    <t>-1915381714</t>
  </si>
  <si>
    <t>118</t>
  </si>
  <si>
    <t>776145111</t>
  </si>
  <si>
    <t>Položení podložky povlakových podlah</t>
  </si>
  <si>
    <t>-206187560</t>
  </si>
  <si>
    <t>119</t>
  </si>
  <si>
    <t>69311035</t>
  </si>
  <si>
    <t>geotextilie tkaná separační, filtrační, výztužná PP pevnost v tahu 30kN/m</t>
  </si>
  <si>
    <t>105913397</t>
  </si>
  <si>
    <t>15,04</t>
  </si>
  <si>
    <t>15,04*1,05 'Přepočtené koeficientem množství</t>
  </si>
  <si>
    <t>120</t>
  </si>
  <si>
    <t>776201811</t>
  </si>
  <si>
    <t>Demontáž lepených povlakových podlah bez podložky ručně</t>
  </si>
  <si>
    <t>1787207800</t>
  </si>
  <si>
    <t>2 vrstvy</t>
  </si>
  <si>
    <t>(20,25+84,36+30,64)*2</t>
  </si>
  <si>
    <t>121</t>
  </si>
  <si>
    <t>776221111</t>
  </si>
  <si>
    <t>Lepení pásů z PVC standardním lepidlem</t>
  </si>
  <si>
    <t>1540765826</t>
  </si>
  <si>
    <t>122</t>
  </si>
  <si>
    <t>60756110</t>
  </si>
  <si>
    <t>linoleum přírodní tl 2mm, hořlavost Cfl-s1, smykové tření µ ≥0.3, třída zátěže 32/41</t>
  </si>
  <si>
    <t>1183874066</t>
  </si>
  <si>
    <t>15,04*1,1 'Přepočtené koeficientem množství</t>
  </si>
  <si>
    <t>123</t>
  </si>
  <si>
    <t>776231111</t>
  </si>
  <si>
    <t>Lepení lamel a čtverců z vinylu standardním lepidlem</t>
  </si>
  <si>
    <t>-793122487</t>
  </si>
  <si>
    <t>20,25+84,36+30,64-(5*2,7)</t>
  </si>
  <si>
    <t>124</t>
  </si>
  <si>
    <t>28411051</t>
  </si>
  <si>
    <t>dílce vinylové tl 2,5mm, nášlapná vrstva 0,55mm, úprava PUR, třída zátěže 23/33/42, otlak 0,05mm, R10, třída otěru T, hořlavost Bfl S1, bez ftalátů</t>
  </si>
  <si>
    <t>-890448732</t>
  </si>
  <si>
    <t>121,75*1,1 'Přepočtené koeficientem množství</t>
  </si>
  <si>
    <t>125</t>
  </si>
  <si>
    <t>776421111</t>
  </si>
  <si>
    <t>Montáž obvodových lišt lepením</t>
  </si>
  <si>
    <t>-628428703</t>
  </si>
  <si>
    <t>20,25-(0,9*3)+41,37-(0,9*2)+24,11-(0,9*3)</t>
  </si>
  <si>
    <t>126</t>
  </si>
  <si>
    <t>28411008</t>
  </si>
  <si>
    <t>lišta soklová PVC 16x60mm</t>
  </si>
  <si>
    <t>956731758</t>
  </si>
  <si>
    <t>78,53*1,02 'Přepočtené koeficientem množství</t>
  </si>
  <si>
    <t>127</t>
  </si>
  <si>
    <t>776421211</t>
  </si>
  <si>
    <t>Montáž schodišťových samolepících lišt</t>
  </si>
  <si>
    <t>-695690852</t>
  </si>
  <si>
    <t>128</t>
  </si>
  <si>
    <t>28342169</t>
  </si>
  <si>
    <t>hrana schodová z PVC 45x30x3mm</t>
  </si>
  <si>
    <t>280825072</t>
  </si>
  <si>
    <t>7,7*1,05 'Přepočtené koeficientem množství</t>
  </si>
  <si>
    <t>129</t>
  </si>
  <si>
    <t>776421312</t>
  </si>
  <si>
    <t>Montáž přechodových šroubovaných lišt</t>
  </si>
  <si>
    <t>-95252314</t>
  </si>
  <si>
    <t>0,9*7</t>
  </si>
  <si>
    <t>130</t>
  </si>
  <si>
    <t>55343120R</t>
  </si>
  <si>
    <t>profil přechodový nerez vrtaný 30mm</t>
  </si>
  <si>
    <t>821126569</t>
  </si>
  <si>
    <t>6,3</t>
  </si>
  <si>
    <t>6,3*1,02 'Přepočtené koeficientem množství</t>
  </si>
  <si>
    <t>131</t>
  </si>
  <si>
    <t>998776102</t>
  </si>
  <si>
    <t>Přesun hmot tonážní pro podlahy povlakové v objektech v přes 6 do 12 m</t>
  </si>
  <si>
    <t>-1330433607</t>
  </si>
  <si>
    <t>781</t>
  </si>
  <si>
    <t>Dokončovací práce - obklady</t>
  </si>
  <si>
    <t>132</t>
  </si>
  <si>
    <t>781111011</t>
  </si>
  <si>
    <t>Ometení (oprášení) stěny při přípravě podkladu</t>
  </si>
  <si>
    <t>1822640072</t>
  </si>
  <si>
    <t>za umyvadly</t>
  </si>
  <si>
    <t>(0,9+0,5+1,2)*2</t>
  </si>
  <si>
    <t>za dřezy</t>
  </si>
  <si>
    <t>(1,06+0,5+0,24+1,78+0,24+1,67)*0,6</t>
  </si>
  <si>
    <t>za linkou</t>
  </si>
  <si>
    <t>5,58*0,6</t>
  </si>
  <si>
    <t>133</t>
  </si>
  <si>
    <t>781121011</t>
  </si>
  <si>
    <t>Nátěr penetrační na stěnu</t>
  </si>
  <si>
    <t>1874266557</t>
  </si>
  <si>
    <t>134</t>
  </si>
  <si>
    <t>781473810</t>
  </si>
  <si>
    <t>Demontáž obkladů z obkladaček keramických lepených</t>
  </si>
  <si>
    <t>1290614053</t>
  </si>
  <si>
    <t>(1,67+1+0,9+0,27+0,24+1,78+0,24)*1,6</t>
  </si>
  <si>
    <t>135</t>
  </si>
  <si>
    <t>781474112</t>
  </si>
  <si>
    <t>Montáž obkladů vnitřních keramických hladkých přes 9 do 12 ks/m2 lepených flexibilním lepidlem</t>
  </si>
  <si>
    <t>631216669</t>
  </si>
  <si>
    <t>136</t>
  </si>
  <si>
    <t>59761026</t>
  </si>
  <si>
    <t>obklad keramický hladký do 12ks/m2</t>
  </si>
  <si>
    <t>-2027184720</t>
  </si>
  <si>
    <t>8,494*1,1 'Přepočtené koeficientem množství</t>
  </si>
  <si>
    <t>137</t>
  </si>
  <si>
    <t>781494511</t>
  </si>
  <si>
    <t>Plastové profily ukončovací lepené flexibilním lepidlem</t>
  </si>
  <si>
    <t>619408502</t>
  </si>
  <si>
    <t>umyvadla</t>
  </si>
  <si>
    <t>(4*2)+(0,9+0,5+1,2)</t>
  </si>
  <si>
    <t>dřezy</t>
  </si>
  <si>
    <t>(6*0,6)+1,06+0,5+0,24+1,78+0,24+1,67</t>
  </si>
  <si>
    <t>5,58</t>
  </si>
  <si>
    <t>138</t>
  </si>
  <si>
    <t>781495115</t>
  </si>
  <si>
    <t>Spárování vnitřních obkladů silikonem</t>
  </si>
  <si>
    <t>657283200</t>
  </si>
  <si>
    <t>2+(3*0,6)+(2*0,6)</t>
  </si>
  <si>
    <t>139</t>
  </si>
  <si>
    <t>781495141</t>
  </si>
  <si>
    <t>Průnik obkladem kruhový do DN 30</t>
  </si>
  <si>
    <t>85571222</t>
  </si>
  <si>
    <t>3*6</t>
  </si>
  <si>
    <t>140</t>
  </si>
  <si>
    <t>998781102</t>
  </si>
  <si>
    <t>Přesun hmot tonážní pro obklady keramické v objektech v přes 6 do 12 m</t>
  </si>
  <si>
    <t>-1984627584</t>
  </si>
  <si>
    <t>783</t>
  </si>
  <si>
    <t>Dokončovací práce - nátěry</t>
  </si>
  <si>
    <t>141</t>
  </si>
  <si>
    <t>783301401</t>
  </si>
  <si>
    <t>Ometení zámečnických konstrukcí</t>
  </si>
  <si>
    <t>355160834</t>
  </si>
  <si>
    <t>zárubně</t>
  </si>
  <si>
    <t>7*1,5</t>
  </si>
  <si>
    <t>kov.kce pod parapety</t>
  </si>
  <si>
    <t>142</t>
  </si>
  <si>
    <t>783314101</t>
  </si>
  <si>
    <t>Základní jednonásobný syntetický nátěr zámečnických konstrukcí</t>
  </si>
  <si>
    <t>801068146</t>
  </si>
  <si>
    <t>143</t>
  </si>
  <si>
    <t>783315101</t>
  </si>
  <si>
    <t>Mezinátěr jednonásobný syntetický standardní zámečnických konstrukcí</t>
  </si>
  <si>
    <t>2046912043</t>
  </si>
  <si>
    <t>144</t>
  </si>
  <si>
    <t>783317101</t>
  </si>
  <si>
    <t>Krycí jednonásobný syntetický standardní nátěr zámečnických konstrukcí</t>
  </si>
  <si>
    <t>-152484455</t>
  </si>
  <si>
    <t>145</t>
  </si>
  <si>
    <t>783601325</t>
  </si>
  <si>
    <t>Odmaštění článkových otopných těles vodou ředitelným odmašťovačem před provedením nátěru</t>
  </si>
  <si>
    <t>200999772</t>
  </si>
  <si>
    <t>koef.3</t>
  </si>
  <si>
    <t>7,2*3 'Přepočtené koeficientem množství</t>
  </si>
  <si>
    <t>146</t>
  </si>
  <si>
    <t>783601713</t>
  </si>
  <si>
    <t>Odmaštění vodou ředitelným odmašťovačem potrubí DN do 50 mm</t>
  </si>
  <si>
    <t>1646529953</t>
  </si>
  <si>
    <t>potrubí ÚT</t>
  </si>
  <si>
    <t>3*2*6</t>
  </si>
  <si>
    <t>147</t>
  </si>
  <si>
    <t>783614111</t>
  </si>
  <si>
    <t>Základní jednonásobný syntetický nátěr článkových otopných těles</t>
  </si>
  <si>
    <t>-139264256</t>
  </si>
  <si>
    <t>148</t>
  </si>
  <si>
    <t>783614551</t>
  </si>
  <si>
    <t>Základní jednonásobný syntetický nátěr potrubí DN do 50 mm</t>
  </si>
  <si>
    <t>-412889273</t>
  </si>
  <si>
    <t>149</t>
  </si>
  <si>
    <t>783615551</t>
  </si>
  <si>
    <t>Mezinátěr jednonásobný syntetický nátěr potrubí DN do 50 mm</t>
  </si>
  <si>
    <t>1898601999</t>
  </si>
  <si>
    <t>150</t>
  </si>
  <si>
    <t>783617117</t>
  </si>
  <si>
    <t>Krycí dvojnásobný syntetický nátěr článkových otopných těles</t>
  </si>
  <si>
    <t>-110385646</t>
  </si>
  <si>
    <t>151</t>
  </si>
  <si>
    <t>783617601</t>
  </si>
  <si>
    <t>Krycí jednonásobný syntetický nátěr potrubí DN do 50 mm</t>
  </si>
  <si>
    <t>1520551734</t>
  </si>
  <si>
    <t>152</t>
  </si>
  <si>
    <t>783622111</t>
  </si>
  <si>
    <t>Tmelení článkových otopných těles disperzním tmelem</t>
  </si>
  <si>
    <t>-114972846</t>
  </si>
  <si>
    <t>153</t>
  </si>
  <si>
    <t>783813131</t>
  </si>
  <si>
    <t>Penetrační syntetický nátěr hladkých, tenkovrstvých zrnitých a štukových omítek</t>
  </si>
  <si>
    <t>-1748831697</t>
  </si>
  <si>
    <t>nátěr stěn do v.1,5m</t>
  </si>
  <si>
    <t>(20,31+41,37+24,11)*1,5</t>
  </si>
  <si>
    <t>154</t>
  </si>
  <si>
    <t>783817421</t>
  </si>
  <si>
    <t>Krycí dvojnásobný syntetický nátěr hladkých, zrnitých tenkovrstvých nebo štukových omítek</t>
  </si>
  <si>
    <t>1873550306</t>
  </si>
  <si>
    <t>784</t>
  </si>
  <si>
    <t>Dokončovací práce - malby a tapety</t>
  </si>
  <si>
    <t>155</t>
  </si>
  <si>
    <t>784111001</t>
  </si>
  <si>
    <t>Oprášení (ometení ) podkladu v místnostech v do 3,80 m</t>
  </si>
  <si>
    <t>-1965044668</t>
  </si>
  <si>
    <t>stěny nad synt.nátěrem</t>
  </si>
  <si>
    <t>(20,31+41,37+24,11)*1,75</t>
  </si>
  <si>
    <t>chodby - dotčené stěny</t>
  </si>
  <si>
    <t>(6,86+19,625+6,995)*3,25</t>
  </si>
  <si>
    <t>156</t>
  </si>
  <si>
    <t>784121001</t>
  </si>
  <si>
    <t>Oškrabání malby v mísnostech v do 3,80 m</t>
  </si>
  <si>
    <t>-104833740</t>
  </si>
  <si>
    <t>157</t>
  </si>
  <si>
    <t>784181101</t>
  </si>
  <si>
    <t>Základní akrylátová jednonásobná bezbarvá penetrace podkladu v místnostech v do 3,80 m</t>
  </si>
  <si>
    <t>-2061550726</t>
  </si>
  <si>
    <t>158</t>
  </si>
  <si>
    <t>784211101</t>
  </si>
  <si>
    <t>Dvojnásobné bílé malby ze směsí za mokra výborně oděruvzdorných v místnostech v do 3,80 m</t>
  </si>
  <si>
    <t>952298277</t>
  </si>
  <si>
    <t>159</t>
  </si>
  <si>
    <t>784211163</t>
  </si>
  <si>
    <t>Příplatek k cenám 2x maleb ze směsí za mokra oděruvzdorných za barevnou malbu středně sytého odstínu</t>
  </si>
  <si>
    <t>667284086</t>
  </si>
  <si>
    <t>786</t>
  </si>
  <si>
    <t>Dokončovací práce - čalounické úpravy</t>
  </si>
  <si>
    <t>160</t>
  </si>
  <si>
    <t>786614001</t>
  </si>
  <si>
    <t>Montáž rolety ovládané motorem plochy do 4 m2</t>
  </si>
  <si>
    <t>-1692085040</t>
  </si>
  <si>
    <t>161</t>
  </si>
  <si>
    <t>63128003</t>
  </si>
  <si>
    <t>roleta látková zipscreen systém box š 100mm ovládaná základním motorem včetně příslušenství plochy do 3,0 m2</t>
  </si>
  <si>
    <t>-163072228</t>
  </si>
  <si>
    <t>1,125*2,33</t>
  </si>
  <si>
    <t>162</t>
  </si>
  <si>
    <t>786614003</t>
  </si>
  <si>
    <t>Montáž rolety ovládané motorem plochy přes 4 do 6 m2</t>
  </si>
  <si>
    <t>-1520721154</t>
  </si>
  <si>
    <t>163</t>
  </si>
  <si>
    <t>63128006</t>
  </si>
  <si>
    <t>roleta látková zipscreen systém box š 100mm ovládaná základním motorem včetně příslušenství plochy do 6,0 m2</t>
  </si>
  <si>
    <t>-2103102842</t>
  </si>
  <si>
    <t>2,36*2,33*6</t>
  </si>
  <si>
    <t>164</t>
  </si>
  <si>
    <t>998786102</t>
  </si>
  <si>
    <t>Přesun hmot tonážní pro stínění a čalounické úpravy v objektech v přes 6 do 12 m</t>
  </si>
  <si>
    <t>-916179374</t>
  </si>
  <si>
    <t>VRN</t>
  </si>
  <si>
    <t>Vedlejší rozpočtové náklady</t>
  </si>
  <si>
    <t>VRN1</t>
  </si>
  <si>
    <t>Průzkumné, geodetické a projektové práce</t>
  </si>
  <si>
    <t>165</t>
  </si>
  <si>
    <t>011503000</t>
  </si>
  <si>
    <t>Stavební průzkum bez rozlišení - sondy</t>
  </si>
  <si>
    <t>sou</t>
  </si>
  <si>
    <t>1024</t>
  </si>
  <si>
    <t>-262255727</t>
  </si>
  <si>
    <t>166</t>
  </si>
  <si>
    <t>013254000</t>
  </si>
  <si>
    <t>Dokumentace skutečného provedení stavby</t>
  </si>
  <si>
    <t>-1059659274</t>
  </si>
  <si>
    <t>VRN2</t>
  </si>
  <si>
    <t>Příprava staveniště</t>
  </si>
  <si>
    <t>167</t>
  </si>
  <si>
    <t>024003006R</t>
  </si>
  <si>
    <t>Stěhování nábytku - vyklizení nábytku, dřevěných tabulí</t>
  </si>
  <si>
    <t>-1924907439</t>
  </si>
  <si>
    <t>VRN3</t>
  </si>
  <si>
    <t>Zařízení staveniště</t>
  </si>
  <si>
    <t>168</t>
  </si>
  <si>
    <t>030001000</t>
  </si>
  <si>
    <t>1385995615</t>
  </si>
  <si>
    <t>VRN4</t>
  </si>
  <si>
    <t>Inženýrská činnost</t>
  </si>
  <si>
    <t>169</t>
  </si>
  <si>
    <t>042503000</t>
  </si>
  <si>
    <t>Plán BOZP na staveništi</t>
  </si>
  <si>
    <t>-1394911150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</si>
</sst>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34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38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39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40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41</v>
      </c>
      <c r="E29" s="47"/>
      <c r="F29" s="32" t="s">
        <v>42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43</v>
      </c>
      <c r="G30" s="47"/>
      <c r="H30" s="47"/>
      <c r="I30" s="47"/>
      <c r="J30" s="47"/>
      <c r="K30" s="47"/>
      <c r="L30" s="48">
        <v>0.14999999999999999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44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45</v>
      </c>
      <c r="G32" s="47"/>
      <c r="H32" s="47"/>
      <c r="I32" s="47"/>
      <c r="J32" s="47"/>
      <c r="K32" s="47"/>
      <c r="L32" s="48">
        <v>0.14999999999999999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46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47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48</v>
      </c>
      <c r="U35" s="54"/>
      <c r="V35" s="54"/>
      <c r="W35" s="54"/>
      <c r="X35" s="56" t="s">
        <v>49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50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51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52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53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52</v>
      </c>
      <c r="AI60" s="42"/>
      <c r="AJ60" s="42"/>
      <c r="AK60" s="42"/>
      <c r="AL60" s="42"/>
      <c r="AM60" s="64" t="s">
        <v>53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54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55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52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53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52</v>
      </c>
      <c r="AI75" s="42"/>
      <c r="AJ75" s="42"/>
      <c r="AK75" s="42"/>
      <c r="AL75" s="42"/>
      <c r="AM75" s="64" t="s">
        <v>53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56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LS2022-045-23/2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ZŠ Křižíkova - Sokolov - učebna fyziky a chemie+ kabinety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Sokolov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30. 10. 2023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Sokolov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MgA. Hana Fischerová</v>
      </c>
      <c r="AN89" s="71"/>
      <c r="AO89" s="71"/>
      <c r="AP89" s="71"/>
      <c r="AQ89" s="40"/>
      <c r="AR89" s="44"/>
      <c r="AS89" s="81" t="s">
        <v>57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Sadílek Ladislav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58</v>
      </c>
      <c r="D92" s="94"/>
      <c r="E92" s="94"/>
      <c r="F92" s="94"/>
      <c r="G92" s="94"/>
      <c r="H92" s="95"/>
      <c r="I92" s="96" t="s">
        <v>59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60</v>
      </c>
      <c r="AH92" s="94"/>
      <c r="AI92" s="94"/>
      <c r="AJ92" s="94"/>
      <c r="AK92" s="94"/>
      <c r="AL92" s="94"/>
      <c r="AM92" s="94"/>
      <c r="AN92" s="96" t="s">
        <v>61</v>
      </c>
      <c r="AO92" s="94"/>
      <c r="AP92" s="98"/>
      <c r="AQ92" s="99" t="s">
        <v>62</v>
      </c>
      <c r="AR92" s="44"/>
      <c r="AS92" s="100" t="s">
        <v>63</v>
      </c>
      <c r="AT92" s="101" t="s">
        <v>64</v>
      </c>
      <c r="AU92" s="101" t="s">
        <v>65</v>
      </c>
      <c r="AV92" s="101" t="s">
        <v>66</v>
      </c>
      <c r="AW92" s="101" t="s">
        <v>67</v>
      </c>
      <c r="AX92" s="101" t="s">
        <v>68</v>
      </c>
      <c r="AY92" s="101" t="s">
        <v>69</v>
      </c>
      <c r="AZ92" s="101" t="s">
        <v>70</v>
      </c>
      <c r="BA92" s="101" t="s">
        <v>71</v>
      </c>
      <c r="BB92" s="101" t="s">
        <v>72</v>
      </c>
      <c r="BC92" s="101" t="s">
        <v>73</v>
      </c>
      <c r="BD92" s="102" t="s">
        <v>74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75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76</v>
      </c>
      <c r="BT94" s="117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24.75" customHeight="1">
      <c r="A95" s="118" t="s">
        <v>80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'LS2022-045-23-2 - ZŠ Křiž...'!J28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81</v>
      </c>
      <c r="AR95" s="125"/>
      <c r="AS95" s="126">
        <v>0</v>
      </c>
      <c r="AT95" s="127">
        <f>ROUND(SUM(AV95:AW95),2)</f>
        <v>0</v>
      </c>
      <c r="AU95" s="128">
        <f>'LS2022-045-23-2 - ZŠ Křiž...'!P137</f>
        <v>0</v>
      </c>
      <c r="AV95" s="127">
        <f>'LS2022-045-23-2 - ZŠ Křiž...'!J31</f>
        <v>0</v>
      </c>
      <c r="AW95" s="127">
        <f>'LS2022-045-23-2 - ZŠ Křiž...'!J32</f>
        <v>0</v>
      </c>
      <c r="AX95" s="127">
        <f>'LS2022-045-23-2 - ZŠ Křiž...'!J33</f>
        <v>0</v>
      </c>
      <c r="AY95" s="127">
        <f>'LS2022-045-23-2 - ZŠ Křiž...'!J34</f>
        <v>0</v>
      </c>
      <c r="AZ95" s="127">
        <f>'LS2022-045-23-2 - ZŠ Křiž...'!F31</f>
        <v>0</v>
      </c>
      <c r="BA95" s="127">
        <f>'LS2022-045-23-2 - ZŠ Křiž...'!F32</f>
        <v>0</v>
      </c>
      <c r="BB95" s="127">
        <f>'LS2022-045-23-2 - ZŠ Křiž...'!F33</f>
        <v>0</v>
      </c>
      <c r="BC95" s="127">
        <f>'LS2022-045-23-2 - ZŠ Křiž...'!F34</f>
        <v>0</v>
      </c>
      <c r="BD95" s="129">
        <f>'LS2022-045-23-2 - ZŠ Křiž...'!F35</f>
        <v>0</v>
      </c>
      <c r="BE95" s="7"/>
      <c r="BT95" s="130" t="s">
        <v>82</v>
      </c>
      <c r="BU95" s="130" t="s">
        <v>83</v>
      </c>
      <c r="BV95" s="130" t="s">
        <v>78</v>
      </c>
      <c r="BW95" s="130" t="s">
        <v>5</v>
      </c>
      <c r="BX95" s="130" t="s">
        <v>79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no12JZV7xQ8o5iWbYrGN9B1inA5yLAipLtRmXFeGZH5mYNkzJYW6+zEiQRI+Z5aURqfIkOfUIB0OhDZIRau3Pw==" hashValue="06vGixS/TgjTjyMDFpOoncxyn3XgWl93EOnMsdP7ZKv/7Vtgsr9fnllIIrNFgo93zy+G9fTJ7FNK+Kb6B/7zb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LS2022-045-23-2 - ZŠ Křiž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84</v>
      </c>
    </row>
    <row r="4" s="1" customFormat="1" ht="24.96" customHeight="1">
      <c r="B4" s="20"/>
      <c r="D4" s="133" t="s">
        <v>85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30. 10. 2023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31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33</v>
      </c>
      <c r="E21" s="38"/>
      <c r="F21" s="38"/>
      <c r="G21" s="38"/>
      <c r="H21" s="38"/>
      <c r="I21" s="135" t="s">
        <v>25</v>
      </c>
      <c r="J21" s="137" t="s">
        <v>34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35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36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37</v>
      </c>
      <c r="E28" s="38"/>
      <c r="F28" s="38"/>
      <c r="G28" s="38"/>
      <c r="H28" s="38"/>
      <c r="I28" s="38"/>
      <c r="J28" s="145">
        <f>ROUND(J137,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39</v>
      </c>
      <c r="G30" s="38"/>
      <c r="H30" s="38"/>
      <c r="I30" s="146" t="s">
        <v>38</v>
      </c>
      <c r="J30" s="146" t="s">
        <v>40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41</v>
      </c>
      <c r="E31" s="135" t="s">
        <v>42</v>
      </c>
      <c r="F31" s="148">
        <f>ROUND((SUM(BE137:BE474)),  2)</f>
        <v>0</v>
      </c>
      <c r="G31" s="38"/>
      <c r="H31" s="38"/>
      <c r="I31" s="149">
        <v>0.20999999999999999</v>
      </c>
      <c r="J31" s="148">
        <f>ROUND(((SUM(BE137:BE474))*I31),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43</v>
      </c>
      <c r="F32" s="148">
        <f>ROUND((SUM(BF137:BF474)),  2)</f>
        <v>0</v>
      </c>
      <c r="G32" s="38"/>
      <c r="H32" s="38"/>
      <c r="I32" s="149">
        <v>0.14999999999999999</v>
      </c>
      <c r="J32" s="148">
        <f>ROUND(((SUM(BF137:BF474))*I32),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44</v>
      </c>
      <c r="F33" s="148">
        <f>ROUND((SUM(BG137:BG474)),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45</v>
      </c>
      <c r="F34" s="148">
        <f>ROUND((SUM(BH137:BH474)),  2)</f>
        <v>0</v>
      </c>
      <c r="G34" s="38"/>
      <c r="H34" s="38"/>
      <c r="I34" s="149">
        <v>0.14999999999999999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46</v>
      </c>
      <c r="F35" s="148">
        <f>ROUND((SUM(BI137:BI474)),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47</v>
      </c>
      <c r="E37" s="152"/>
      <c r="F37" s="152"/>
      <c r="G37" s="153" t="s">
        <v>48</v>
      </c>
      <c r="H37" s="154" t="s">
        <v>49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50</v>
      </c>
      <c r="E50" s="158"/>
      <c r="F50" s="158"/>
      <c r="G50" s="157" t="s">
        <v>51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52</v>
      </c>
      <c r="E61" s="160"/>
      <c r="F61" s="161" t="s">
        <v>53</v>
      </c>
      <c r="G61" s="159" t="s">
        <v>52</v>
      </c>
      <c r="H61" s="160"/>
      <c r="I61" s="160"/>
      <c r="J61" s="162" t="s">
        <v>53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54</v>
      </c>
      <c r="E65" s="163"/>
      <c r="F65" s="163"/>
      <c r="G65" s="157" t="s">
        <v>55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52</v>
      </c>
      <c r="E76" s="160"/>
      <c r="F76" s="161" t="s">
        <v>53</v>
      </c>
      <c r="G76" s="159" t="s">
        <v>52</v>
      </c>
      <c r="H76" s="160"/>
      <c r="I76" s="160"/>
      <c r="J76" s="162" t="s">
        <v>53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86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76" t="str">
        <f>E7</f>
        <v>ZŠ Křižíkova - Sokolov - učebna fyziky a chemie+ kabinety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Sokolov</v>
      </c>
      <c r="G87" s="40"/>
      <c r="H87" s="40"/>
      <c r="I87" s="32" t="s">
        <v>22</v>
      </c>
      <c r="J87" s="79" t="str">
        <f>IF(J10="","",J10)</f>
        <v>30. 10. 2023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25.65" customHeight="1">
      <c r="A89" s="38"/>
      <c r="B89" s="39"/>
      <c r="C89" s="32" t="s">
        <v>24</v>
      </c>
      <c r="D89" s="40"/>
      <c r="E89" s="40"/>
      <c r="F89" s="27" t="str">
        <f>E13</f>
        <v>Město Sokolov</v>
      </c>
      <c r="G89" s="40"/>
      <c r="H89" s="40"/>
      <c r="I89" s="32" t="s">
        <v>30</v>
      </c>
      <c r="J89" s="36" t="str">
        <f>E19</f>
        <v>MgA. Hana Fischerová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33</v>
      </c>
      <c r="J90" s="36" t="str">
        <f>E22</f>
        <v>Sadílek Ladislav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87</v>
      </c>
      <c r="D92" s="169"/>
      <c r="E92" s="169"/>
      <c r="F92" s="169"/>
      <c r="G92" s="169"/>
      <c r="H92" s="169"/>
      <c r="I92" s="169"/>
      <c r="J92" s="170" t="s">
        <v>88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89</v>
      </c>
      <c r="D94" s="40"/>
      <c r="E94" s="40"/>
      <c r="F94" s="40"/>
      <c r="G94" s="40"/>
      <c r="H94" s="40"/>
      <c r="I94" s="40"/>
      <c r="J94" s="110">
        <f>J137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90</v>
      </c>
    </row>
    <row r="95" s="9" customFormat="1" ht="24.96" customHeight="1">
      <c r="A95" s="9"/>
      <c r="B95" s="172"/>
      <c r="C95" s="173"/>
      <c r="D95" s="174" t="s">
        <v>91</v>
      </c>
      <c r="E95" s="175"/>
      <c r="F95" s="175"/>
      <c r="G95" s="175"/>
      <c r="H95" s="175"/>
      <c r="I95" s="175"/>
      <c r="J95" s="176">
        <f>J138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92</v>
      </c>
      <c r="E96" s="181"/>
      <c r="F96" s="181"/>
      <c r="G96" s="181"/>
      <c r="H96" s="181"/>
      <c r="I96" s="181"/>
      <c r="J96" s="182">
        <f>J139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93</v>
      </c>
      <c r="E97" s="181"/>
      <c r="F97" s="181"/>
      <c r="G97" s="181"/>
      <c r="H97" s="181"/>
      <c r="I97" s="181"/>
      <c r="J97" s="182">
        <f>J153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94</v>
      </c>
      <c r="E98" s="181"/>
      <c r="F98" s="181"/>
      <c r="G98" s="181"/>
      <c r="H98" s="181"/>
      <c r="I98" s="181"/>
      <c r="J98" s="182">
        <f>J184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95</v>
      </c>
      <c r="E99" s="181"/>
      <c r="F99" s="181"/>
      <c r="G99" s="181"/>
      <c r="H99" s="181"/>
      <c r="I99" s="181"/>
      <c r="J99" s="182">
        <f>J196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96</v>
      </c>
      <c r="E100" s="181"/>
      <c r="F100" s="181"/>
      <c r="G100" s="181"/>
      <c r="H100" s="181"/>
      <c r="I100" s="181"/>
      <c r="J100" s="182">
        <f>J203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2"/>
      <c r="C101" s="173"/>
      <c r="D101" s="174" t="s">
        <v>97</v>
      </c>
      <c r="E101" s="175"/>
      <c r="F101" s="175"/>
      <c r="G101" s="175"/>
      <c r="H101" s="175"/>
      <c r="I101" s="175"/>
      <c r="J101" s="176">
        <f>J205</f>
        <v>0</v>
      </c>
      <c r="K101" s="173"/>
      <c r="L101" s="177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78"/>
      <c r="C102" s="179"/>
      <c r="D102" s="180" t="s">
        <v>98</v>
      </c>
      <c r="E102" s="181"/>
      <c r="F102" s="181"/>
      <c r="G102" s="181"/>
      <c r="H102" s="181"/>
      <c r="I102" s="181"/>
      <c r="J102" s="182">
        <f>J206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99</v>
      </c>
      <c r="E103" s="181"/>
      <c r="F103" s="181"/>
      <c r="G103" s="181"/>
      <c r="H103" s="181"/>
      <c r="I103" s="181"/>
      <c r="J103" s="182">
        <f>J214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100</v>
      </c>
      <c r="E104" s="181"/>
      <c r="F104" s="181"/>
      <c r="G104" s="181"/>
      <c r="H104" s="181"/>
      <c r="I104" s="181"/>
      <c r="J104" s="182">
        <f>J227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8"/>
      <c r="C105" s="179"/>
      <c r="D105" s="180" t="s">
        <v>101</v>
      </c>
      <c r="E105" s="181"/>
      <c r="F105" s="181"/>
      <c r="G105" s="181"/>
      <c r="H105" s="181"/>
      <c r="I105" s="181"/>
      <c r="J105" s="182">
        <f>J247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8"/>
      <c r="C106" s="179"/>
      <c r="D106" s="180" t="s">
        <v>102</v>
      </c>
      <c r="E106" s="181"/>
      <c r="F106" s="181"/>
      <c r="G106" s="181"/>
      <c r="H106" s="181"/>
      <c r="I106" s="181"/>
      <c r="J106" s="182">
        <f>J254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103</v>
      </c>
      <c r="E107" s="181"/>
      <c r="F107" s="181"/>
      <c r="G107" s="181"/>
      <c r="H107" s="181"/>
      <c r="I107" s="181"/>
      <c r="J107" s="182">
        <f>J294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104</v>
      </c>
      <c r="E108" s="181"/>
      <c r="F108" s="181"/>
      <c r="G108" s="181"/>
      <c r="H108" s="181"/>
      <c r="I108" s="181"/>
      <c r="J108" s="182">
        <f>J314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105</v>
      </c>
      <c r="E109" s="181"/>
      <c r="F109" s="181"/>
      <c r="G109" s="181"/>
      <c r="H109" s="181"/>
      <c r="I109" s="181"/>
      <c r="J109" s="182">
        <f>J322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78"/>
      <c r="C110" s="179"/>
      <c r="D110" s="180" t="s">
        <v>106</v>
      </c>
      <c r="E110" s="181"/>
      <c r="F110" s="181"/>
      <c r="G110" s="181"/>
      <c r="H110" s="181"/>
      <c r="I110" s="181"/>
      <c r="J110" s="182">
        <f>J330</f>
        <v>0</v>
      </c>
      <c r="K110" s="179"/>
      <c r="L110" s="18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8"/>
      <c r="C111" s="179"/>
      <c r="D111" s="180" t="s">
        <v>107</v>
      </c>
      <c r="E111" s="181"/>
      <c r="F111" s="181"/>
      <c r="G111" s="181"/>
      <c r="H111" s="181"/>
      <c r="I111" s="181"/>
      <c r="J111" s="182">
        <f>J369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108</v>
      </c>
      <c r="E112" s="181"/>
      <c r="F112" s="181"/>
      <c r="G112" s="181"/>
      <c r="H112" s="181"/>
      <c r="I112" s="181"/>
      <c r="J112" s="182">
        <f>J397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109</v>
      </c>
      <c r="E113" s="181"/>
      <c r="F113" s="181"/>
      <c r="G113" s="181"/>
      <c r="H113" s="181"/>
      <c r="I113" s="181"/>
      <c r="J113" s="182">
        <f>J427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8"/>
      <c r="C114" s="179"/>
      <c r="D114" s="180" t="s">
        <v>110</v>
      </c>
      <c r="E114" s="181"/>
      <c r="F114" s="181"/>
      <c r="G114" s="181"/>
      <c r="H114" s="181"/>
      <c r="I114" s="181"/>
      <c r="J114" s="182">
        <f>J457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72"/>
      <c r="C115" s="173"/>
      <c r="D115" s="174" t="s">
        <v>111</v>
      </c>
      <c r="E115" s="175"/>
      <c r="F115" s="175"/>
      <c r="G115" s="175"/>
      <c r="H115" s="175"/>
      <c r="I115" s="175"/>
      <c r="J115" s="176">
        <f>J465</f>
        <v>0</v>
      </c>
      <c r="K115" s="173"/>
      <c r="L115" s="177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78"/>
      <c r="C116" s="179"/>
      <c r="D116" s="180" t="s">
        <v>112</v>
      </c>
      <c r="E116" s="181"/>
      <c r="F116" s="181"/>
      <c r="G116" s="181"/>
      <c r="H116" s="181"/>
      <c r="I116" s="181"/>
      <c r="J116" s="182">
        <f>J466</f>
        <v>0</v>
      </c>
      <c r="K116" s="179"/>
      <c r="L116" s="18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8"/>
      <c r="C117" s="179"/>
      <c r="D117" s="180" t="s">
        <v>113</v>
      </c>
      <c r="E117" s="181"/>
      <c r="F117" s="181"/>
      <c r="G117" s="181"/>
      <c r="H117" s="181"/>
      <c r="I117" s="181"/>
      <c r="J117" s="182">
        <f>J469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78"/>
      <c r="C118" s="179"/>
      <c r="D118" s="180" t="s">
        <v>114</v>
      </c>
      <c r="E118" s="181"/>
      <c r="F118" s="181"/>
      <c r="G118" s="181"/>
      <c r="H118" s="181"/>
      <c r="I118" s="181"/>
      <c r="J118" s="182">
        <f>J471</f>
        <v>0</v>
      </c>
      <c r="K118" s="179"/>
      <c r="L118" s="183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78"/>
      <c r="C119" s="179"/>
      <c r="D119" s="180" t="s">
        <v>115</v>
      </c>
      <c r="E119" s="181"/>
      <c r="F119" s="181"/>
      <c r="G119" s="181"/>
      <c r="H119" s="181"/>
      <c r="I119" s="181"/>
      <c r="J119" s="182">
        <f>J473</f>
        <v>0</v>
      </c>
      <c r="K119" s="179"/>
      <c r="L119" s="183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66"/>
      <c r="C121" s="67"/>
      <c r="D121" s="67"/>
      <c r="E121" s="67"/>
      <c r="F121" s="67"/>
      <c r="G121" s="67"/>
      <c r="H121" s="67"/>
      <c r="I121" s="67"/>
      <c r="J121" s="67"/>
      <c r="K121" s="67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5" s="2" customFormat="1" ht="6.96" customHeight="1">
      <c r="A125" s="38"/>
      <c r="B125" s="68"/>
      <c r="C125" s="69"/>
      <c r="D125" s="69"/>
      <c r="E125" s="69"/>
      <c r="F125" s="69"/>
      <c r="G125" s="69"/>
      <c r="H125" s="69"/>
      <c r="I125" s="69"/>
      <c r="J125" s="69"/>
      <c r="K125" s="69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4.96" customHeight="1">
      <c r="A126" s="38"/>
      <c r="B126" s="39"/>
      <c r="C126" s="23" t="s">
        <v>116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16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6.5" customHeight="1">
      <c r="A129" s="38"/>
      <c r="B129" s="39"/>
      <c r="C129" s="40"/>
      <c r="D129" s="40"/>
      <c r="E129" s="76" t="str">
        <f>E7</f>
        <v>ZŠ Křižíkova - Sokolov - učebna fyziky a chemie+ kabinety</v>
      </c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20</v>
      </c>
      <c r="D131" s="40"/>
      <c r="E131" s="40"/>
      <c r="F131" s="27" t="str">
        <f>F10</f>
        <v>Sokolov</v>
      </c>
      <c r="G131" s="40"/>
      <c r="H131" s="40"/>
      <c r="I131" s="32" t="s">
        <v>22</v>
      </c>
      <c r="J131" s="79" t="str">
        <f>IF(J10="","",J10)</f>
        <v>30. 10. 2023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25.65" customHeight="1">
      <c r="A133" s="38"/>
      <c r="B133" s="39"/>
      <c r="C133" s="32" t="s">
        <v>24</v>
      </c>
      <c r="D133" s="40"/>
      <c r="E133" s="40"/>
      <c r="F133" s="27" t="str">
        <f>E13</f>
        <v>Město Sokolov</v>
      </c>
      <c r="G133" s="40"/>
      <c r="H133" s="40"/>
      <c r="I133" s="32" t="s">
        <v>30</v>
      </c>
      <c r="J133" s="36" t="str">
        <f>E19</f>
        <v>MgA. Hana Fischerová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28</v>
      </c>
      <c r="D134" s="40"/>
      <c r="E134" s="40"/>
      <c r="F134" s="27" t="str">
        <f>IF(E16="","",E16)</f>
        <v>Vyplň údaj</v>
      </c>
      <c r="G134" s="40"/>
      <c r="H134" s="40"/>
      <c r="I134" s="32" t="s">
        <v>33</v>
      </c>
      <c r="J134" s="36" t="str">
        <f>E22</f>
        <v>Sadílek Ladislav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0.32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11" customFormat="1" ht="29.28" customHeight="1">
      <c r="A136" s="184"/>
      <c r="B136" s="185"/>
      <c r="C136" s="186" t="s">
        <v>117</v>
      </c>
      <c r="D136" s="187" t="s">
        <v>62</v>
      </c>
      <c r="E136" s="187" t="s">
        <v>58</v>
      </c>
      <c r="F136" s="187" t="s">
        <v>59</v>
      </c>
      <c r="G136" s="187" t="s">
        <v>118</v>
      </c>
      <c r="H136" s="187" t="s">
        <v>119</v>
      </c>
      <c r="I136" s="187" t="s">
        <v>120</v>
      </c>
      <c r="J136" s="188" t="s">
        <v>88</v>
      </c>
      <c r="K136" s="189" t="s">
        <v>121</v>
      </c>
      <c r="L136" s="190"/>
      <c r="M136" s="100" t="s">
        <v>1</v>
      </c>
      <c r="N136" s="101" t="s">
        <v>41</v>
      </c>
      <c r="O136" s="101" t="s">
        <v>122</v>
      </c>
      <c r="P136" s="101" t="s">
        <v>123</v>
      </c>
      <c r="Q136" s="101" t="s">
        <v>124</v>
      </c>
      <c r="R136" s="101" t="s">
        <v>125</v>
      </c>
      <c r="S136" s="101" t="s">
        <v>126</v>
      </c>
      <c r="T136" s="102" t="s">
        <v>127</v>
      </c>
      <c r="U136" s="184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</row>
    <row r="137" s="2" customFormat="1" ht="22.8" customHeight="1">
      <c r="A137" s="38"/>
      <c r="B137" s="39"/>
      <c r="C137" s="107" t="s">
        <v>128</v>
      </c>
      <c r="D137" s="40"/>
      <c r="E137" s="40"/>
      <c r="F137" s="40"/>
      <c r="G137" s="40"/>
      <c r="H137" s="40"/>
      <c r="I137" s="40"/>
      <c r="J137" s="191">
        <f>BK137</f>
        <v>0</v>
      </c>
      <c r="K137" s="40"/>
      <c r="L137" s="44"/>
      <c r="M137" s="103"/>
      <c r="N137" s="192"/>
      <c r="O137" s="104"/>
      <c r="P137" s="193">
        <f>P138+P205+P465</f>
        <v>0</v>
      </c>
      <c r="Q137" s="104"/>
      <c r="R137" s="193">
        <f>R138+R205+R465</f>
        <v>9.7639123599999991</v>
      </c>
      <c r="S137" s="104"/>
      <c r="T137" s="194">
        <f>T138+T205+T465</f>
        <v>5.8603572800000006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76</v>
      </c>
      <c r="AU137" s="17" t="s">
        <v>90</v>
      </c>
      <c r="BK137" s="195">
        <f>BK138+BK205+BK465</f>
        <v>0</v>
      </c>
    </row>
    <row r="138" s="12" customFormat="1" ht="25.92" customHeight="1">
      <c r="A138" s="12"/>
      <c r="B138" s="196"/>
      <c r="C138" s="197"/>
      <c r="D138" s="198" t="s">
        <v>76</v>
      </c>
      <c r="E138" s="199" t="s">
        <v>129</v>
      </c>
      <c r="F138" s="199" t="s">
        <v>130</v>
      </c>
      <c r="G138" s="197"/>
      <c r="H138" s="197"/>
      <c r="I138" s="200"/>
      <c r="J138" s="201">
        <f>BK138</f>
        <v>0</v>
      </c>
      <c r="K138" s="197"/>
      <c r="L138" s="202"/>
      <c r="M138" s="203"/>
      <c r="N138" s="204"/>
      <c r="O138" s="204"/>
      <c r="P138" s="205">
        <f>P139+P153+P184+P196+P203</f>
        <v>0</v>
      </c>
      <c r="Q138" s="204"/>
      <c r="R138" s="205">
        <f>R139+R153+R184+R196+R203</f>
        <v>5.0521730000000007</v>
      </c>
      <c r="S138" s="204"/>
      <c r="T138" s="206">
        <f>T139+T153+T184+T196+T203</f>
        <v>3.8447249999999999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7" t="s">
        <v>82</v>
      </c>
      <c r="AT138" s="208" t="s">
        <v>76</v>
      </c>
      <c r="AU138" s="208" t="s">
        <v>77</v>
      </c>
      <c r="AY138" s="207" t="s">
        <v>131</v>
      </c>
      <c r="BK138" s="209">
        <f>BK139+BK153+BK184+BK196+BK203</f>
        <v>0</v>
      </c>
    </row>
    <row r="139" s="12" customFormat="1" ht="22.8" customHeight="1">
      <c r="A139" s="12"/>
      <c r="B139" s="196"/>
      <c r="C139" s="197"/>
      <c r="D139" s="198" t="s">
        <v>76</v>
      </c>
      <c r="E139" s="210" t="s">
        <v>132</v>
      </c>
      <c r="F139" s="210" t="s">
        <v>133</v>
      </c>
      <c r="G139" s="197"/>
      <c r="H139" s="197"/>
      <c r="I139" s="200"/>
      <c r="J139" s="211">
        <f>BK139</f>
        <v>0</v>
      </c>
      <c r="K139" s="197"/>
      <c r="L139" s="202"/>
      <c r="M139" s="203"/>
      <c r="N139" s="204"/>
      <c r="O139" s="204"/>
      <c r="P139" s="205">
        <f>SUM(P140:P152)</f>
        <v>0</v>
      </c>
      <c r="Q139" s="204"/>
      <c r="R139" s="205">
        <f>SUM(R140:R152)</f>
        <v>1.55465754</v>
      </c>
      <c r="S139" s="204"/>
      <c r="T139" s="206">
        <f>SUM(T140:T152)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7" t="s">
        <v>82</v>
      </c>
      <c r="AT139" s="208" t="s">
        <v>76</v>
      </c>
      <c r="AU139" s="208" t="s">
        <v>82</v>
      </c>
      <c r="AY139" s="207" t="s">
        <v>131</v>
      </c>
      <c r="BK139" s="209">
        <f>SUM(BK140:BK152)</f>
        <v>0</v>
      </c>
    </row>
    <row r="140" s="2" customFormat="1" ht="33" customHeight="1">
      <c r="A140" s="38"/>
      <c r="B140" s="39"/>
      <c r="C140" s="212" t="s">
        <v>82</v>
      </c>
      <c r="D140" s="212" t="s">
        <v>134</v>
      </c>
      <c r="E140" s="213" t="s">
        <v>135</v>
      </c>
      <c r="F140" s="214" t="s">
        <v>136</v>
      </c>
      <c r="G140" s="215" t="s">
        <v>137</v>
      </c>
      <c r="H140" s="216">
        <v>2</v>
      </c>
      <c r="I140" s="217"/>
      <c r="J140" s="218">
        <f>ROUND(I140*H140,2)</f>
        <v>0</v>
      </c>
      <c r="K140" s="219"/>
      <c r="L140" s="44"/>
      <c r="M140" s="220" t="s">
        <v>1</v>
      </c>
      <c r="N140" s="221" t="s">
        <v>42</v>
      </c>
      <c r="O140" s="91"/>
      <c r="P140" s="222">
        <f>O140*H140</f>
        <v>0</v>
      </c>
      <c r="Q140" s="222">
        <v>0.023910000000000001</v>
      </c>
      <c r="R140" s="222">
        <f>Q140*H140</f>
        <v>0.047820000000000001</v>
      </c>
      <c r="S140" s="222">
        <v>0</v>
      </c>
      <c r="T140" s="223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4" t="s">
        <v>138</v>
      </c>
      <c r="AT140" s="224" t="s">
        <v>134</v>
      </c>
      <c r="AU140" s="224" t="s">
        <v>84</v>
      </c>
      <c r="AY140" s="17" t="s">
        <v>131</v>
      </c>
      <c r="BE140" s="225">
        <f>IF(N140="základní",J140,0)</f>
        <v>0</v>
      </c>
      <c r="BF140" s="225">
        <f>IF(N140="snížená",J140,0)</f>
        <v>0</v>
      </c>
      <c r="BG140" s="225">
        <f>IF(N140="zákl. přenesená",J140,0)</f>
        <v>0</v>
      </c>
      <c r="BH140" s="225">
        <f>IF(N140="sníž. přenesená",J140,0)</f>
        <v>0</v>
      </c>
      <c r="BI140" s="225">
        <f>IF(N140="nulová",J140,0)</f>
        <v>0</v>
      </c>
      <c r="BJ140" s="17" t="s">
        <v>82</v>
      </c>
      <c r="BK140" s="225">
        <f>ROUND(I140*H140,2)</f>
        <v>0</v>
      </c>
      <c r="BL140" s="17" t="s">
        <v>138</v>
      </c>
      <c r="BM140" s="224" t="s">
        <v>139</v>
      </c>
    </row>
    <row r="141" s="2" customFormat="1" ht="24.15" customHeight="1">
      <c r="A141" s="38"/>
      <c r="B141" s="39"/>
      <c r="C141" s="212" t="s">
        <v>84</v>
      </c>
      <c r="D141" s="212" t="s">
        <v>134</v>
      </c>
      <c r="E141" s="213" t="s">
        <v>140</v>
      </c>
      <c r="F141" s="214" t="s">
        <v>141</v>
      </c>
      <c r="G141" s="215" t="s">
        <v>142</v>
      </c>
      <c r="H141" s="216">
        <v>7.6699999999999999</v>
      </c>
      <c r="I141" s="217"/>
      <c r="J141" s="218">
        <f>ROUND(I141*H141,2)</f>
        <v>0</v>
      </c>
      <c r="K141" s="219"/>
      <c r="L141" s="44"/>
      <c r="M141" s="220" t="s">
        <v>1</v>
      </c>
      <c r="N141" s="221" t="s">
        <v>42</v>
      </c>
      <c r="O141" s="91"/>
      <c r="P141" s="222">
        <f>O141*H141</f>
        <v>0</v>
      </c>
      <c r="Q141" s="222">
        <v>0.058970000000000002</v>
      </c>
      <c r="R141" s="222">
        <f>Q141*H141</f>
        <v>0.45229990000000003</v>
      </c>
      <c r="S141" s="222">
        <v>0</v>
      </c>
      <c r="T141" s="22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4" t="s">
        <v>138</v>
      </c>
      <c r="AT141" s="224" t="s">
        <v>134</v>
      </c>
      <c r="AU141" s="224" t="s">
        <v>84</v>
      </c>
      <c r="AY141" s="17" t="s">
        <v>131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7" t="s">
        <v>82</v>
      </c>
      <c r="BK141" s="225">
        <f>ROUND(I141*H141,2)</f>
        <v>0</v>
      </c>
      <c r="BL141" s="17" t="s">
        <v>138</v>
      </c>
      <c r="BM141" s="224" t="s">
        <v>143</v>
      </c>
    </row>
    <row r="142" s="13" customFormat="1">
      <c r="A142" s="13"/>
      <c r="B142" s="226"/>
      <c r="C142" s="227"/>
      <c r="D142" s="228" t="s">
        <v>144</v>
      </c>
      <c r="E142" s="229" t="s">
        <v>1</v>
      </c>
      <c r="F142" s="230" t="s">
        <v>145</v>
      </c>
      <c r="G142" s="227"/>
      <c r="H142" s="229" t="s">
        <v>1</v>
      </c>
      <c r="I142" s="231"/>
      <c r="J142" s="227"/>
      <c r="K142" s="227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144</v>
      </c>
      <c r="AU142" s="236" t="s">
        <v>84</v>
      </c>
      <c r="AV142" s="13" t="s">
        <v>82</v>
      </c>
      <c r="AW142" s="13" t="s">
        <v>32</v>
      </c>
      <c r="AX142" s="13" t="s">
        <v>77</v>
      </c>
      <c r="AY142" s="236" t="s">
        <v>131</v>
      </c>
    </row>
    <row r="143" s="14" customFormat="1">
      <c r="A143" s="14"/>
      <c r="B143" s="237"/>
      <c r="C143" s="238"/>
      <c r="D143" s="228" t="s">
        <v>144</v>
      </c>
      <c r="E143" s="239" t="s">
        <v>1</v>
      </c>
      <c r="F143" s="240" t="s">
        <v>146</v>
      </c>
      <c r="G143" s="238"/>
      <c r="H143" s="241">
        <v>7.6699999999999999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144</v>
      </c>
      <c r="AU143" s="247" t="s">
        <v>84</v>
      </c>
      <c r="AV143" s="14" t="s">
        <v>84</v>
      </c>
      <c r="AW143" s="14" t="s">
        <v>32</v>
      </c>
      <c r="AX143" s="14" t="s">
        <v>82</v>
      </c>
      <c r="AY143" s="247" t="s">
        <v>131</v>
      </c>
    </row>
    <row r="144" s="2" customFormat="1" ht="24.15" customHeight="1">
      <c r="A144" s="38"/>
      <c r="B144" s="39"/>
      <c r="C144" s="212" t="s">
        <v>132</v>
      </c>
      <c r="D144" s="212" t="s">
        <v>134</v>
      </c>
      <c r="E144" s="213" t="s">
        <v>147</v>
      </c>
      <c r="F144" s="214" t="s">
        <v>148</v>
      </c>
      <c r="G144" s="215" t="s">
        <v>142</v>
      </c>
      <c r="H144" s="216">
        <v>13.884</v>
      </c>
      <c r="I144" s="217"/>
      <c r="J144" s="218">
        <f>ROUND(I144*H144,2)</f>
        <v>0</v>
      </c>
      <c r="K144" s="219"/>
      <c r="L144" s="44"/>
      <c r="M144" s="220" t="s">
        <v>1</v>
      </c>
      <c r="N144" s="221" t="s">
        <v>42</v>
      </c>
      <c r="O144" s="91"/>
      <c r="P144" s="222">
        <f>O144*H144</f>
        <v>0</v>
      </c>
      <c r="Q144" s="222">
        <v>0.07571</v>
      </c>
      <c r="R144" s="222">
        <f>Q144*H144</f>
        <v>1.05115764</v>
      </c>
      <c r="S144" s="222">
        <v>0</v>
      </c>
      <c r="T144" s="223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4" t="s">
        <v>138</v>
      </c>
      <c r="AT144" s="224" t="s">
        <v>134</v>
      </c>
      <c r="AU144" s="224" t="s">
        <v>84</v>
      </c>
      <c r="AY144" s="17" t="s">
        <v>131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7" t="s">
        <v>82</v>
      </c>
      <c r="BK144" s="225">
        <f>ROUND(I144*H144,2)</f>
        <v>0</v>
      </c>
      <c r="BL144" s="17" t="s">
        <v>138</v>
      </c>
      <c r="BM144" s="224" t="s">
        <v>149</v>
      </c>
    </row>
    <row r="145" s="13" customFormat="1">
      <c r="A145" s="13"/>
      <c r="B145" s="226"/>
      <c r="C145" s="227"/>
      <c r="D145" s="228" t="s">
        <v>144</v>
      </c>
      <c r="E145" s="229" t="s">
        <v>1</v>
      </c>
      <c r="F145" s="230" t="s">
        <v>150</v>
      </c>
      <c r="G145" s="227"/>
      <c r="H145" s="229" t="s">
        <v>1</v>
      </c>
      <c r="I145" s="231"/>
      <c r="J145" s="227"/>
      <c r="K145" s="227"/>
      <c r="L145" s="232"/>
      <c r="M145" s="233"/>
      <c r="N145" s="234"/>
      <c r="O145" s="234"/>
      <c r="P145" s="234"/>
      <c r="Q145" s="234"/>
      <c r="R145" s="234"/>
      <c r="S145" s="234"/>
      <c r="T145" s="235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6" t="s">
        <v>144</v>
      </c>
      <c r="AU145" s="236" t="s">
        <v>84</v>
      </c>
      <c r="AV145" s="13" t="s">
        <v>82</v>
      </c>
      <c r="AW145" s="13" t="s">
        <v>32</v>
      </c>
      <c r="AX145" s="13" t="s">
        <v>77</v>
      </c>
      <c r="AY145" s="236" t="s">
        <v>131</v>
      </c>
    </row>
    <row r="146" s="14" customFormat="1">
      <c r="A146" s="14"/>
      <c r="B146" s="237"/>
      <c r="C146" s="238"/>
      <c r="D146" s="228" t="s">
        <v>144</v>
      </c>
      <c r="E146" s="239" t="s">
        <v>1</v>
      </c>
      <c r="F146" s="240" t="s">
        <v>151</v>
      </c>
      <c r="G146" s="238"/>
      <c r="H146" s="241">
        <v>13.884</v>
      </c>
      <c r="I146" s="242"/>
      <c r="J146" s="238"/>
      <c r="K146" s="238"/>
      <c r="L146" s="243"/>
      <c r="M146" s="244"/>
      <c r="N146" s="245"/>
      <c r="O146" s="245"/>
      <c r="P146" s="245"/>
      <c r="Q146" s="245"/>
      <c r="R146" s="245"/>
      <c r="S146" s="245"/>
      <c r="T146" s="24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7" t="s">
        <v>144</v>
      </c>
      <c r="AU146" s="247" t="s">
        <v>84</v>
      </c>
      <c r="AV146" s="14" t="s">
        <v>84</v>
      </c>
      <c r="AW146" s="14" t="s">
        <v>32</v>
      </c>
      <c r="AX146" s="14" t="s">
        <v>82</v>
      </c>
      <c r="AY146" s="247" t="s">
        <v>131</v>
      </c>
    </row>
    <row r="147" s="2" customFormat="1" ht="24.15" customHeight="1">
      <c r="A147" s="38"/>
      <c r="B147" s="39"/>
      <c r="C147" s="212" t="s">
        <v>138</v>
      </c>
      <c r="D147" s="212" t="s">
        <v>134</v>
      </c>
      <c r="E147" s="213" t="s">
        <v>152</v>
      </c>
      <c r="F147" s="214" t="s">
        <v>153</v>
      </c>
      <c r="G147" s="215" t="s">
        <v>154</v>
      </c>
      <c r="H147" s="216">
        <v>26</v>
      </c>
      <c r="I147" s="217"/>
      <c r="J147" s="218">
        <f>ROUND(I147*H147,2)</f>
        <v>0</v>
      </c>
      <c r="K147" s="219"/>
      <c r="L147" s="44"/>
      <c r="M147" s="220" t="s">
        <v>1</v>
      </c>
      <c r="N147" s="221" t="s">
        <v>42</v>
      </c>
      <c r="O147" s="91"/>
      <c r="P147" s="222">
        <f>O147*H147</f>
        <v>0</v>
      </c>
      <c r="Q147" s="222">
        <v>0.00012999999999999999</v>
      </c>
      <c r="R147" s="222">
        <f>Q147*H147</f>
        <v>0.0033799999999999998</v>
      </c>
      <c r="S147" s="222">
        <v>0</v>
      </c>
      <c r="T147" s="223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4" t="s">
        <v>138</v>
      </c>
      <c r="AT147" s="224" t="s">
        <v>134</v>
      </c>
      <c r="AU147" s="224" t="s">
        <v>84</v>
      </c>
      <c r="AY147" s="17" t="s">
        <v>131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7" t="s">
        <v>82</v>
      </c>
      <c r="BK147" s="225">
        <f>ROUND(I147*H147,2)</f>
        <v>0</v>
      </c>
      <c r="BL147" s="17" t="s">
        <v>138</v>
      </c>
      <c r="BM147" s="224" t="s">
        <v>155</v>
      </c>
    </row>
    <row r="148" s="13" customFormat="1">
      <c r="A148" s="13"/>
      <c r="B148" s="226"/>
      <c r="C148" s="227"/>
      <c r="D148" s="228" t="s">
        <v>144</v>
      </c>
      <c r="E148" s="229" t="s">
        <v>1</v>
      </c>
      <c r="F148" s="230" t="s">
        <v>145</v>
      </c>
      <c r="G148" s="227"/>
      <c r="H148" s="229" t="s">
        <v>1</v>
      </c>
      <c r="I148" s="231"/>
      <c r="J148" s="227"/>
      <c r="K148" s="227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144</v>
      </c>
      <c r="AU148" s="236" t="s">
        <v>84</v>
      </c>
      <c r="AV148" s="13" t="s">
        <v>82</v>
      </c>
      <c r="AW148" s="13" t="s">
        <v>32</v>
      </c>
      <c r="AX148" s="13" t="s">
        <v>77</v>
      </c>
      <c r="AY148" s="236" t="s">
        <v>131</v>
      </c>
    </row>
    <row r="149" s="14" customFormat="1">
      <c r="A149" s="14"/>
      <c r="B149" s="237"/>
      <c r="C149" s="238"/>
      <c r="D149" s="228" t="s">
        <v>144</v>
      </c>
      <c r="E149" s="239" t="s">
        <v>1</v>
      </c>
      <c r="F149" s="240" t="s">
        <v>156</v>
      </c>
      <c r="G149" s="238"/>
      <c r="H149" s="241">
        <v>13</v>
      </c>
      <c r="I149" s="242"/>
      <c r="J149" s="238"/>
      <c r="K149" s="238"/>
      <c r="L149" s="243"/>
      <c r="M149" s="244"/>
      <c r="N149" s="245"/>
      <c r="O149" s="245"/>
      <c r="P149" s="245"/>
      <c r="Q149" s="245"/>
      <c r="R149" s="245"/>
      <c r="S149" s="245"/>
      <c r="T149" s="246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7" t="s">
        <v>144</v>
      </c>
      <c r="AU149" s="247" t="s">
        <v>84</v>
      </c>
      <c r="AV149" s="14" t="s">
        <v>84</v>
      </c>
      <c r="AW149" s="14" t="s">
        <v>32</v>
      </c>
      <c r="AX149" s="14" t="s">
        <v>77</v>
      </c>
      <c r="AY149" s="247" t="s">
        <v>131</v>
      </c>
    </row>
    <row r="150" s="13" customFormat="1">
      <c r="A150" s="13"/>
      <c r="B150" s="226"/>
      <c r="C150" s="227"/>
      <c r="D150" s="228" t="s">
        <v>144</v>
      </c>
      <c r="E150" s="229" t="s">
        <v>1</v>
      </c>
      <c r="F150" s="230" t="s">
        <v>150</v>
      </c>
      <c r="G150" s="227"/>
      <c r="H150" s="229" t="s">
        <v>1</v>
      </c>
      <c r="I150" s="231"/>
      <c r="J150" s="227"/>
      <c r="K150" s="227"/>
      <c r="L150" s="232"/>
      <c r="M150" s="233"/>
      <c r="N150" s="234"/>
      <c r="O150" s="234"/>
      <c r="P150" s="234"/>
      <c r="Q150" s="234"/>
      <c r="R150" s="234"/>
      <c r="S150" s="234"/>
      <c r="T150" s="23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6" t="s">
        <v>144</v>
      </c>
      <c r="AU150" s="236" t="s">
        <v>84</v>
      </c>
      <c r="AV150" s="13" t="s">
        <v>82</v>
      </c>
      <c r="AW150" s="13" t="s">
        <v>32</v>
      </c>
      <c r="AX150" s="13" t="s">
        <v>77</v>
      </c>
      <c r="AY150" s="236" t="s">
        <v>131</v>
      </c>
    </row>
    <row r="151" s="14" customFormat="1">
      <c r="A151" s="14"/>
      <c r="B151" s="237"/>
      <c r="C151" s="238"/>
      <c r="D151" s="228" t="s">
        <v>144</v>
      </c>
      <c r="E151" s="239" t="s">
        <v>1</v>
      </c>
      <c r="F151" s="240" t="s">
        <v>156</v>
      </c>
      <c r="G151" s="238"/>
      <c r="H151" s="241">
        <v>13</v>
      </c>
      <c r="I151" s="242"/>
      <c r="J151" s="238"/>
      <c r="K151" s="238"/>
      <c r="L151" s="243"/>
      <c r="M151" s="244"/>
      <c r="N151" s="245"/>
      <c r="O151" s="245"/>
      <c r="P151" s="245"/>
      <c r="Q151" s="245"/>
      <c r="R151" s="245"/>
      <c r="S151" s="245"/>
      <c r="T151" s="24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7" t="s">
        <v>144</v>
      </c>
      <c r="AU151" s="247" t="s">
        <v>84</v>
      </c>
      <c r="AV151" s="14" t="s">
        <v>84</v>
      </c>
      <c r="AW151" s="14" t="s">
        <v>32</v>
      </c>
      <c r="AX151" s="14" t="s">
        <v>77</v>
      </c>
      <c r="AY151" s="247" t="s">
        <v>131</v>
      </c>
    </row>
    <row r="152" s="15" customFormat="1">
      <c r="A152" s="15"/>
      <c r="B152" s="248"/>
      <c r="C152" s="249"/>
      <c r="D152" s="228" t="s">
        <v>144</v>
      </c>
      <c r="E152" s="250" t="s">
        <v>1</v>
      </c>
      <c r="F152" s="251" t="s">
        <v>157</v>
      </c>
      <c r="G152" s="249"/>
      <c r="H152" s="252">
        <v>26</v>
      </c>
      <c r="I152" s="253"/>
      <c r="J152" s="249"/>
      <c r="K152" s="249"/>
      <c r="L152" s="254"/>
      <c r="M152" s="255"/>
      <c r="N152" s="256"/>
      <c r="O152" s="256"/>
      <c r="P152" s="256"/>
      <c r="Q152" s="256"/>
      <c r="R152" s="256"/>
      <c r="S152" s="256"/>
      <c r="T152" s="257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8" t="s">
        <v>144</v>
      </c>
      <c r="AU152" s="258" t="s">
        <v>84</v>
      </c>
      <c r="AV152" s="15" t="s">
        <v>138</v>
      </c>
      <c r="AW152" s="15" t="s">
        <v>32</v>
      </c>
      <c r="AX152" s="15" t="s">
        <v>82</v>
      </c>
      <c r="AY152" s="258" t="s">
        <v>131</v>
      </c>
    </row>
    <row r="153" s="12" customFormat="1" ht="22.8" customHeight="1">
      <c r="A153" s="12"/>
      <c r="B153" s="196"/>
      <c r="C153" s="197"/>
      <c r="D153" s="198" t="s">
        <v>76</v>
      </c>
      <c r="E153" s="210" t="s">
        <v>158</v>
      </c>
      <c r="F153" s="210" t="s">
        <v>159</v>
      </c>
      <c r="G153" s="197"/>
      <c r="H153" s="197"/>
      <c r="I153" s="200"/>
      <c r="J153" s="211">
        <f>BK153</f>
        <v>0</v>
      </c>
      <c r="K153" s="197"/>
      <c r="L153" s="202"/>
      <c r="M153" s="203"/>
      <c r="N153" s="204"/>
      <c r="O153" s="204"/>
      <c r="P153" s="205">
        <f>SUM(P154:P183)</f>
        <v>0</v>
      </c>
      <c r="Q153" s="204"/>
      <c r="R153" s="205">
        <f>SUM(R154:R183)</f>
        <v>3.4921054600000003</v>
      </c>
      <c r="S153" s="204"/>
      <c r="T153" s="206">
        <f>SUM(T154:T183)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07" t="s">
        <v>82</v>
      </c>
      <c r="AT153" s="208" t="s">
        <v>76</v>
      </c>
      <c r="AU153" s="208" t="s">
        <v>82</v>
      </c>
      <c r="AY153" s="207" t="s">
        <v>131</v>
      </c>
      <c r="BK153" s="209">
        <f>SUM(BK154:BK183)</f>
        <v>0</v>
      </c>
    </row>
    <row r="154" s="2" customFormat="1" ht="24.15" customHeight="1">
      <c r="A154" s="38"/>
      <c r="B154" s="39"/>
      <c r="C154" s="212" t="s">
        <v>160</v>
      </c>
      <c r="D154" s="212" t="s">
        <v>134</v>
      </c>
      <c r="E154" s="213" t="s">
        <v>161</v>
      </c>
      <c r="F154" s="214" t="s">
        <v>162</v>
      </c>
      <c r="G154" s="215" t="s">
        <v>142</v>
      </c>
      <c r="H154" s="216">
        <v>135.25</v>
      </c>
      <c r="I154" s="217"/>
      <c r="J154" s="218">
        <f>ROUND(I154*H154,2)</f>
        <v>0</v>
      </c>
      <c r="K154" s="219"/>
      <c r="L154" s="44"/>
      <c r="M154" s="220" t="s">
        <v>1</v>
      </c>
      <c r="N154" s="221" t="s">
        <v>42</v>
      </c>
      <c r="O154" s="91"/>
      <c r="P154" s="222">
        <f>O154*H154</f>
        <v>0</v>
      </c>
      <c r="Q154" s="222">
        <v>0.00025999999999999998</v>
      </c>
      <c r="R154" s="222">
        <f>Q154*H154</f>
        <v>0.035164999999999995</v>
      </c>
      <c r="S154" s="222">
        <v>0</v>
      </c>
      <c r="T154" s="223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4" t="s">
        <v>138</v>
      </c>
      <c r="AT154" s="224" t="s">
        <v>134</v>
      </c>
      <c r="AU154" s="224" t="s">
        <v>84</v>
      </c>
      <c r="AY154" s="17" t="s">
        <v>131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7" t="s">
        <v>82</v>
      </c>
      <c r="BK154" s="225">
        <f>ROUND(I154*H154,2)</f>
        <v>0</v>
      </c>
      <c r="BL154" s="17" t="s">
        <v>138</v>
      </c>
      <c r="BM154" s="224" t="s">
        <v>163</v>
      </c>
    </row>
    <row r="155" s="13" customFormat="1">
      <c r="A155" s="13"/>
      <c r="B155" s="226"/>
      <c r="C155" s="227"/>
      <c r="D155" s="228" t="s">
        <v>144</v>
      </c>
      <c r="E155" s="229" t="s">
        <v>1</v>
      </c>
      <c r="F155" s="230" t="s">
        <v>164</v>
      </c>
      <c r="G155" s="227"/>
      <c r="H155" s="229" t="s">
        <v>1</v>
      </c>
      <c r="I155" s="231"/>
      <c r="J155" s="227"/>
      <c r="K155" s="227"/>
      <c r="L155" s="232"/>
      <c r="M155" s="233"/>
      <c r="N155" s="234"/>
      <c r="O155" s="234"/>
      <c r="P155" s="234"/>
      <c r="Q155" s="234"/>
      <c r="R155" s="234"/>
      <c r="S155" s="234"/>
      <c r="T155" s="23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6" t="s">
        <v>144</v>
      </c>
      <c r="AU155" s="236" t="s">
        <v>84</v>
      </c>
      <c r="AV155" s="13" t="s">
        <v>82</v>
      </c>
      <c r="AW155" s="13" t="s">
        <v>32</v>
      </c>
      <c r="AX155" s="13" t="s">
        <v>77</v>
      </c>
      <c r="AY155" s="236" t="s">
        <v>131</v>
      </c>
    </row>
    <row r="156" s="14" customFormat="1">
      <c r="A156" s="14"/>
      <c r="B156" s="237"/>
      <c r="C156" s="238"/>
      <c r="D156" s="228" t="s">
        <v>144</v>
      </c>
      <c r="E156" s="239" t="s">
        <v>1</v>
      </c>
      <c r="F156" s="240" t="s">
        <v>165</v>
      </c>
      <c r="G156" s="238"/>
      <c r="H156" s="241">
        <v>135.25</v>
      </c>
      <c r="I156" s="242"/>
      <c r="J156" s="238"/>
      <c r="K156" s="238"/>
      <c r="L156" s="243"/>
      <c r="M156" s="244"/>
      <c r="N156" s="245"/>
      <c r="O156" s="245"/>
      <c r="P156" s="245"/>
      <c r="Q156" s="245"/>
      <c r="R156" s="245"/>
      <c r="S156" s="245"/>
      <c r="T156" s="24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7" t="s">
        <v>144</v>
      </c>
      <c r="AU156" s="247" t="s">
        <v>84</v>
      </c>
      <c r="AV156" s="14" t="s">
        <v>84</v>
      </c>
      <c r="AW156" s="14" t="s">
        <v>32</v>
      </c>
      <c r="AX156" s="14" t="s">
        <v>82</v>
      </c>
      <c r="AY156" s="247" t="s">
        <v>131</v>
      </c>
    </row>
    <row r="157" s="2" customFormat="1" ht="24.15" customHeight="1">
      <c r="A157" s="38"/>
      <c r="B157" s="39"/>
      <c r="C157" s="212" t="s">
        <v>158</v>
      </c>
      <c r="D157" s="212" t="s">
        <v>134</v>
      </c>
      <c r="E157" s="213" t="s">
        <v>166</v>
      </c>
      <c r="F157" s="214" t="s">
        <v>167</v>
      </c>
      <c r="G157" s="215" t="s">
        <v>142</v>
      </c>
      <c r="H157" s="216">
        <v>135.25</v>
      </c>
      <c r="I157" s="217"/>
      <c r="J157" s="218">
        <f>ROUND(I157*H157,2)</f>
        <v>0</v>
      </c>
      <c r="K157" s="219"/>
      <c r="L157" s="44"/>
      <c r="M157" s="220" t="s">
        <v>1</v>
      </c>
      <c r="N157" s="221" t="s">
        <v>42</v>
      </c>
      <c r="O157" s="91"/>
      <c r="P157" s="222">
        <f>O157*H157</f>
        <v>0</v>
      </c>
      <c r="Q157" s="222">
        <v>0.0030000000000000001</v>
      </c>
      <c r="R157" s="222">
        <f>Q157*H157</f>
        <v>0.40575</v>
      </c>
      <c r="S157" s="222">
        <v>0</v>
      </c>
      <c r="T157" s="22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4" t="s">
        <v>138</v>
      </c>
      <c r="AT157" s="224" t="s">
        <v>134</v>
      </c>
      <c r="AU157" s="224" t="s">
        <v>84</v>
      </c>
      <c r="AY157" s="17" t="s">
        <v>131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7" t="s">
        <v>82</v>
      </c>
      <c r="BK157" s="225">
        <f>ROUND(I157*H157,2)</f>
        <v>0</v>
      </c>
      <c r="BL157" s="17" t="s">
        <v>138</v>
      </c>
      <c r="BM157" s="224" t="s">
        <v>168</v>
      </c>
    </row>
    <row r="158" s="13" customFormat="1">
      <c r="A158" s="13"/>
      <c r="B158" s="226"/>
      <c r="C158" s="227"/>
      <c r="D158" s="228" t="s">
        <v>144</v>
      </c>
      <c r="E158" s="229" t="s">
        <v>1</v>
      </c>
      <c r="F158" s="230" t="s">
        <v>164</v>
      </c>
      <c r="G158" s="227"/>
      <c r="H158" s="229" t="s">
        <v>1</v>
      </c>
      <c r="I158" s="231"/>
      <c r="J158" s="227"/>
      <c r="K158" s="227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144</v>
      </c>
      <c r="AU158" s="236" t="s">
        <v>84</v>
      </c>
      <c r="AV158" s="13" t="s">
        <v>82</v>
      </c>
      <c r="AW158" s="13" t="s">
        <v>32</v>
      </c>
      <c r="AX158" s="13" t="s">
        <v>77</v>
      </c>
      <c r="AY158" s="236" t="s">
        <v>131</v>
      </c>
    </row>
    <row r="159" s="14" customFormat="1">
      <c r="A159" s="14"/>
      <c r="B159" s="237"/>
      <c r="C159" s="238"/>
      <c r="D159" s="228" t="s">
        <v>144</v>
      </c>
      <c r="E159" s="239" t="s">
        <v>1</v>
      </c>
      <c r="F159" s="240" t="s">
        <v>165</v>
      </c>
      <c r="G159" s="238"/>
      <c r="H159" s="241">
        <v>135.25</v>
      </c>
      <c r="I159" s="242"/>
      <c r="J159" s="238"/>
      <c r="K159" s="238"/>
      <c r="L159" s="243"/>
      <c r="M159" s="244"/>
      <c r="N159" s="245"/>
      <c r="O159" s="245"/>
      <c r="P159" s="245"/>
      <c r="Q159" s="245"/>
      <c r="R159" s="245"/>
      <c r="S159" s="245"/>
      <c r="T159" s="246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7" t="s">
        <v>144</v>
      </c>
      <c r="AU159" s="247" t="s">
        <v>84</v>
      </c>
      <c r="AV159" s="14" t="s">
        <v>84</v>
      </c>
      <c r="AW159" s="14" t="s">
        <v>32</v>
      </c>
      <c r="AX159" s="14" t="s">
        <v>82</v>
      </c>
      <c r="AY159" s="247" t="s">
        <v>131</v>
      </c>
    </row>
    <row r="160" s="2" customFormat="1" ht="24.15" customHeight="1">
      <c r="A160" s="38"/>
      <c r="B160" s="39"/>
      <c r="C160" s="212" t="s">
        <v>169</v>
      </c>
      <c r="D160" s="212" t="s">
        <v>134</v>
      </c>
      <c r="E160" s="213" t="s">
        <v>170</v>
      </c>
      <c r="F160" s="214" t="s">
        <v>171</v>
      </c>
      <c r="G160" s="215" t="s">
        <v>142</v>
      </c>
      <c r="H160" s="216">
        <v>278.81799999999998</v>
      </c>
      <c r="I160" s="217"/>
      <c r="J160" s="218">
        <f>ROUND(I160*H160,2)</f>
        <v>0</v>
      </c>
      <c r="K160" s="219"/>
      <c r="L160" s="44"/>
      <c r="M160" s="220" t="s">
        <v>1</v>
      </c>
      <c r="N160" s="221" t="s">
        <v>42</v>
      </c>
      <c r="O160" s="91"/>
      <c r="P160" s="222">
        <f>O160*H160</f>
        <v>0</v>
      </c>
      <c r="Q160" s="222">
        <v>0.00025999999999999998</v>
      </c>
      <c r="R160" s="222">
        <f>Q160*H160</f>
        <v>0.07249267999999999</v>
      </c>
      <c r="S160" s="222">
        <v>0</v>
      </c>
      <c r="T160" s="223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4" t="s">
        <v>138</v>
      </c>
      <c r="AT160" s="224" t="s">
        <v>134</v>
      </c>
      <c r="AU160" s="224" t="s">
        <v>84</v>
      </c>
      <c r="AY160" s="17" t="s">
        <v>131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7" t="s">
        <v>82</v>
      </c>
      <c r="BK160" s="225">
        <f>ROUND(I160*H160,2)</f>
        <v>0</v>
      </c>
      <c r="BL160" s="17" t="s">
        <v>138</v>
      </c>
      <c r="BM160" s="224" t="s">
        <v>172</v>
      </c>
    </row>
    <row r="161" s="13" customFormat="1">
      <c r="A161" s="13"/>
      <c r="B161" s="226"/>
      <c r="C161" s="227"/>
      <c r="D161" s="228" t="s">
        <v>144</v>
      </c>
      <c r="E161" s="229" t="s">
        <v>1</v>
      </c>
      <c r="F161" s="230" t="s">
        <v>173</v>
      </c>
      <c r="G161" s="227"/>
      <c r="H161" s="229" t="s">
        <v>1</v>
      </c>
      <c r="I161" s="231"/>
      <c r="J161" s="227"/>
      <c r="K161" s="227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144</v>
      </c>
      <c r="AU161" s="236" t="s">
        <v>84</v>
      </c>
      <c r="AV161" s="13" t="s">
        <v>82</v>
      </c>
      <c r="AW161" s="13" t="s">
        <v>32</v>
      </c>
      <c r="AX161" s="13" t="s">
        <v>77</v>
      </c>
      <c r="AY161" s="236" t="s">
        <v>131</v>
      </c>
    </row>
    <row r="162" s="14" customFormat="1">
      <c r="A162" s="14"/>
      <c r="B162" s="237"/>
      <c r="C162" s="238"/>
      <c r="D162" s="228" t="s">
        <v>144</v>
      </c>
      <c r="E162" s="239" t="s">
        <v>1</v>
      </c>
      <c r="F162" s="240" t="s">
        <v>174</v>
      </c>
      <c r="G162" s="238"/>
      <c r="H162" s="241">
        <v>278.81799999999998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144</v>
      </c>
      <c r="AU162" s="247" t="s">
        <v>84</v>
      </c>
      <c r="AV162" s="14" t="s">
        <v>84</v>
      </c>
      <c r="AW162" s="14" t="s">
        <v>32</v>
      </c>
      <c r="AX162" s="14" t="s">
        <v>82</v>
      </c>
      <c r="AY162" s="247" t="s">
        <v>131</v>
      </c>
    </row>
    <row r="163" s="2" customFormat="1" ht="24.15" customHeight="1">
      <c r="A163" s="38"/>
      <c r="B163" s="39"/>
      <c r="C163" s="212" t="s">
        <v>175</v>
      </c>
      <c r="D163" s="212" t="s">
        <v>134</v>
      </c>
      <c r="E163" s="213" t="s">
        <v>176</v>
      </c>
      <c r="F163" s="214" t="s">
        <v>177</v>
      </c>
      <c r="G163" s="215" t="s">
        <v>142</v>
      </c>
      <c r="H163" s="216">
        <v>278.81799999999998</v>
      </c>
      <c r="I163" s="217"/>
      <c r="J163" s="218">
        <f>ROUND(I163*H163,2)</f>
        <v>0</v>
      </c>
      <c r="K163" s="219"/>
      <c r="L163" s="44"/>
      <c r="M163" s="220" t="s">
        <v>1</v>
      </c>
      <c r="N163" s="221" t="s">
        <v>42</v>
      </c>
      <c r="O163" s="91"/>
      <c r="P163" s="222">
        <f>O163*H163</f>
        <v>0</v>
      </c>
      <c r="Q163" s="222">
        <v>0.0043800000000000002</v>
      </c>
      <c r="R163" s="222">
        <f>Q163*H163</f>
        <v>1.22122284</v>
      </c>
      <c r="S163" s="222">
        <v>0</v>
      </c>
      <c r="T163" s="223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4" t="s">
        <v>178</v>
      </c>
      <c r="AT163" s="224" t="s">
        <v>134</v>
      </c>
      <c r="AU163" s="224" t="s">
        <v>84</v>
      </c>
      <c r="AY163" s="17" t="s">
        <v>131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7" t="s">
        <v>82</v>
      </c>
      <c r="BK163" s="225">
        <f>ROUND(I163*H163,2)</f>
        <v>0</v>
      </c>
      <c r="BL163" s="17" t="s">
        <v>178</v>
      </c>
      <c r="BM163" s="224" t="s">
        <v>179</v>
      </c>
    </row>
    <row r="164" s="13" customFormat="1">
      <c r="A164" s="13"/>
      <c r="B164" s="226"/>
      <c r="C164" s="227"/>
      <c r="D164" s="228" t="s">
        <v>144</v>
      </c>
      <c r="E164" s="229" t="s">
        <v>1</v>
      </c>
      <c r="F164" s="230" t="s">
        <v>173</v>
      </c>
      <c r="G164" s="227"/>
      <c r="H164" s="229" t="s">
        <v>1</v>
      </c>
      <c r="I164" s="231"/>
      <c r="J164" s="227"/>
      <c r="K164" s="227"/>
      <c r="L164" s="232"/>
      <c r="M164" s="233"/>
      <c r="N164" s="234"/>
      <c r="O164" s="234"/>
      <c r="P164" s="234"/>
      <c r="Q164" s="234"/>
      <c r="R164" s="234"/>
      <c r="S164" s="234"/>
      <c r="T164" s="235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6" t="s">
        <v>144</v>
      </c>
      <c r="AU164" s="236" t="s">
        <v>84</v>
      </c>
      <c r="AV164" s="13" t="s">
        <v>82</v>
      </c>
      <c r="AW164" s="13" t="s">
        <v>32</v>
      </c>
      <c r="AX164" s="13" t="s">
        <v>77</v>
      </c>
      <c r="AY164" s="236" t="s">
        <v>131</v>
      </c>
    </row>
    <row r="165" s="14" customFormat="1">
      <c r="A165" s="14"/>
      <c r="B165" s="237"/>
      <c r="C165" s="238"/>
      <c r="D165" s="228" t="s">
        <v>144</v>
      </c>
      <c r="E165" s="239" t="s">
        <v>1</v>
      </c>
      <c r="F165" s="240" t="s">
        <v>174</v>
      </c>
      <c r="G165" s="238"/>
      <c r="H165" s="241">
        <v>278.81799999999998</v>
      </c>
      <c r="I165" s="242"/>
      <c r="J165" s="238"/>
      <c r="K165" s="238"/>
      <c r="L165" s="243"/>
      <c r="M165" s="244"/>
      <c r="N165" s="245"/>
      <c r="O165" s="245"/>
      <c r="P165" s="245"/>
      <c r="Q165" s="245"/>
      <c r="R165" s="245"/>
      <c r="S165" s="245"/>
      <c r="T165" s="246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7" t="s">
        <v>144</v>
      </c>
      <c r="AU165" s="247" t="s">
        <v>84</v>
      </c>
      <c r="AV165" s="14" t="s">
        <v>84</v>
      </c>
      <c r="AW165" s="14" t="s">
        <v>32</v>
      </c>
      <c r="AX165" s="14" t="s">
        <v>82</v>
      </c>
      <c r="AY165" s="247" t="s">
        <v>131</v>
      </c>
    </row>
    <row r="166" s="2" customFormat="1" ht="24.15" customHeight="1">
      <c r="A166" s="38"/>
      <c r="B166" s="39"/>
      <c r="C166" s="212" t="s">
        <v>180</v>
      </c>
      <c r="D166" s="212" t="s">
        <v>134</v>
      </c>
      <c r="E166" s="213" t="s">
        <v>181</v>
      </c>
      <c r="F166" s="214" t="s">
        <v>182</v>
      </c>
      <c r="G166" s="215" t="s">
        <v>142</v>
      </c>
      <c r="H166" s="216">
        <v>278.81799999999998</v>
      </c>
      <c r="I166" s="217"/>
      <c r="J166" s="218">
        <f>ROUND(I166*H166,2)</f>
        <v>0</v>
      </c>
      <c r="K166" s="219"/>
      <c r="L166" s="44"/>
      <c r="M166" s="220" t="s">
        <v>1</v>
      </c>
      <c r="N166" s="221" t="s">
        <v>42</v>
      </c>
      <c r="O166" s="91"/>
      <c r="P166" s="222">
        <f>O166*H166</f>
        <v>0</v>
      </c>
      <c r="Q166" s="222">
        <v>0.0030000000000000001</v>
      </c>
      <c r="R166" s="222">
        <f>Q166*H166</f>
        <v>0.83645399999999992</v>
      </c>
      <c r="S166" s="222">
        <v>0</v>
      </c>
      <c r="T166" s="22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4" t="s">
        <v>138</v>
      </c>
      <c r="AT166" s="224" t="s">
        <v>134</v>
      </c>
      <c r="AU166" s="224" t="s">
        <v>84</v>
      </c>
      <c r="AY166" s="17" t="s">
        <v>131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7" t="s">
        <v>82</v>
      </c>
      <c r="BK166" s="225">
        <f>ROUND(I166*H166,2)</f>
        <v>0</v>
      </c>
      <c r="BL166" s="17" t="s">
        <v>138</v>
      </c>
      <c r="BM166" s="224" t="s">
        <v>183</v>
      </c>
    </row>
    <row r="167" s="13" customFormat="1">
      <c r="A167" s="13"/>
      <c r="B167" s="226"/>
      <c r="C167" s="227"/>
      <c r="D167" s="228" t="s">
        <v>144</v>
      </c>
      <c r="E167" s="229" t="s">
        <v>1</v>
      </c>
      <c r="F167" s="230" t="s">
        <v>173</v>
      </c>
      <c r="G167" s="227"/>
      <c r="H167" s="229" t="s">
        <v>1</v>
      </c>
      <c r="I167" s="231"/>
      <c r="J167" s="227"/>
      <c r="K167" s="227"/>
      <c r="L167" s="232"/>
      <c r="M167" s="233"/>
      <c r="N167" s="234"/>
      <c r="O167" s="234"/>
      <c r="P167" s="234"/>
      <c r="Q167" s="234"/>
      <c r="R167" s="234"/>
      <c r="S167" s="234"/>
      <c r="T167" s="235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6" t="s">
        <v>144</v>
      </c>
      <c r="AU167" s="236" t="s">
        <v>84</v>
      </c>
      <c r="AV167" s="13" t="s">
        <v>82</v>
      </c>
      <c r="AW167" s="13" t="s">
        <v>32</v>
      </c>
      <c r="AX167" s="13" t="s">
        <v>77</v>
      </c>
      <c r="AY167" s="236" t="s">
        <v>131</v>
      </c>
    </row>
    <row r="168" s="14" customFormat="1">
      <c r="A168" s="14"/>
      <c r="B168" s="237"/>
      <c r="C168" s="238"/>
      <c r="D168" s="228" t="s">
        <v>144</v>
      </c>
      <c r="E168" s="239" t="s">
        <v>1</v>
      </c>
      <c r="F168" s="240" t="s">
        <v>174</v>
      </c>
      <c r="G168" s="238"/>
      <c r="H168" s="241">
        <v>278.81799999999998</v>
      </c>
      <c r="I168" s="242"/>
      <c r="J168" s="238"/>
      <c r="K168" s="238"/>
      <c r="L168" s="243"/>
      <c r="M168" s="244"/>
      <c r="N168" s="245"/>
      <c r="O168" s="245"/>
      <c r="P168" s="245"/>
      <c r="Q168" s="245"/>
      <c r="R168" s="245"/>
      <c r="S168" s="245"/>
      <c r="T168" s="246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7" t="s">
        <v>144</v>
      </c>
      <c r="AU168" s="247" t="s">
        <v>84</v>
      </c>
      <c r="AV168" s="14" t="s">
        <v>84</v>
      </c>
      <c r="AW168" s="14" t="s">
        <v>32</v>
      </c>
      <c r="AX168" s="14" t="s">
        <v>82</v>
      </c>
      <c r="AY168" s="247" t="s">
        <v>131</v>
      </c>
    </row>
    <row r="169" s="2" customFormat="1" ht="24.15" customHeight="1">
      <c r="A169" s="38"/>
      <c r="B169" s="39"/>
      <c r="C169" s="212" t="s">
        <v>184</v>
      </c>
      <c r="D169" s="212" t="s">
        <v>134</v>
      </c>
      <c r="E169" s="213" t="s">
        <v>185</v>
      </c>
      <c r="F169" s="214" t="s">
        <v>186</v>
      </c>
      <c r="G169" s="215" t="s">
        <v>142</v>
      </c>
      <c r="H169" s="216">
        <v>30</v>
      </c>
      <c r="I169" s="217"/>
      <c r="J169" s="218">
        <f>ROUND(I169*H169,2)</f>
        <v>0</v>
      </c>
      <c r="K169" s="219"/>
      <c r="L169" s="44"/>
      <c r="M169" s="220" t="s">
        <v>1</v>
      </c>
      <c r="N169" s="221" t="s">
        <v>42</v>
      </c>
      <c r="O169" s="91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4" t="s">
        <v>138</v>
      </c>
      <c r="AT169" s="224" t="s">
        <v>134</v>
      </c>
      <c r="AU169" s="224" t="s">
        <v>84</v>
      </c>
      <c r="AY169" s="17" t="s">
        <v>131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7" t="s">
        <v>82</v>
      </c>
      <c r="BK169" s="225">
        <f>ROUND(I169*H169,2)</f>
        <v>0</v>
      </c>
      <c r="BL169" s="17" t="s">
        <v>138</v>
      </c>
      <c r="BM169" s="224" t="s">
        <v>187</v>
      </c>
    </row>
    <row r="170" s="13" customFormat="1">
      <c r="A170" s="13"/>
      <c r="B170" s="226"/>
      <c r="C170" s="227"/>
      <c r="D170" s="228" t="s">
        <v>144</v>
      </c>
      <c r="E170" s="229" t="s">
        <v>1</v>
      </c>
      <c r="F170" s="230" t="s">
        <v>188</v>
      </c>
      <c r="G170" s="227"/>
      <c r="H170" s="229" t="s">
        <v>1</v>
      </c>
      <c r="I170" s="231"/>
      <c r="J170" s="227"/>
      <c r="K170" s="227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144</v>
      </c>
      <c r="AU170" s="236" t="s">
        <v>84</v>
      </c>
      <c r="AV170" s="13" t="s">
        <v>82</v>
      </c>
      <c r="AW170" s="13" t="s">
        <v>32</v>
      </c>
      <c r="AX170" s="13" t="s">
        <v>77</v>
      </c>
      <c r="AY170" s="236" t="s">
        <v>131</v>
      </c>
    </row>
    <row r="171" s="14" customFormat="1">
      <c r="A171" s="14"/>
      <c r="B171" s="237"/>
      <c r="C171" s="238"/>
      <c r="D171" s="228" t="s">
        <v>144</v>
      </c>
      <c r="E171" s="239" t="s">
        <v>1</v>
      </c>
      <c r="F171" s="240" t="s">
        <v>189</v>
      </c>
      <c r="G171" s="238"/>
      <c r="H171" s="241">
        <v>30</v>
      </c>
      <c r="I171" s="242"/>
      <c r="J171" s="238"/>
      <c r="K171" s="238"/>
      <c r="L171" s="243"/>
      <c r="M171" s="244"/>
      <c r="N171" s="245"/>
      <c r="O171" s="245"/>
      <c r="P171" s="245"/>
      <c r="Q171" s="245"/>
      <c r="R171" s="245"/>
      <c r="S171" s="245"/>
      <c r="T171" s="246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7" t="s">
        <v>144</v>
      </c>
      <c r="AU171" s="247" t="s">
        <v>84</v>
      </c>
      <c r="AV171" s="14" t="s">
        <v>84</v>
      </c>
      <c r="AW171" s="14" t="s">
        <v>32</v>
      </c>
      <c r="AX171" s="14" t="s">
        <v>82</v>
      </c>
      <c r="AY171" s="247" t="s">
        <v>131</v>
      </c>
    </row>
    <row r="172" s="2" customFormat="1" ht="24.15" customHeight="1">
      <c r="A172" s="38"/>
      <c r="B172" s="39"/>
      <c r="C172" s="212" t="s">
        <v>190</v>
      </c>
      <c r="D172" s="212" t="s">
        <v>134</v>
      </c>
      <c r="E172" s="213" t="s">
        <v>191</v>
      </c>
      <c r="F172" s="214" t="s">
        <v>192</v>
      </c>
      <c r="G172" s="215" t="s">
        <v>154</v>
      </c>
      <c r="H172" s="216">
        <v>24.5</v>
      </c>
      <c r="I172" s="217"/>
      <c r="J172" s="218">
        <f>ROUND(I172*H172,2)</f>
        <v>0</v>
      </c>
      <c r="K172" s="219"/>
      <c r="L172" s="44"/>
      <c r="M172" s="220" t="s">
        <v>1</v>
      </c>
      <c r="N172" s="221" t="s">
        <v>42</v>
      </c>
      <c r="O172" s="91"/>
      <c r="P172" s="222">
        <f>O172*H172</f>
        <v>0</v>
      </c>
      <c r="Q172" s="222">
        <v>0.0015</v>
      </c>
      <c r="R172" s="222">
        <f>Q172*H172</f>
        <v>0.036749999999999998</v>
      </c>
      <c r="S172" s="222">
        <v>0</v>
      </c>
      <c r="T172" s="223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4" t="s">
        <v>138</v>
      </c>
      <c r="AT172" s="224" t="s">
        <v>134</v>
      </c>
      <c r="AU172" s="224" t="s">
        <v>84</v>
      </c>
      <c r="AY172" s="17" t="s">
        <v>131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7" t="s">
        <v>82</v>
      </c>
      <c r="BK172" s="225">
        <f>ROUND(I172*H172,2)</f>
        <v>0</v>
      </c>
      <c r="BL172" s="17" t="s">
        <v>138</v>
      </c>
      <c r="BM172" s="224" t="s">
        <v>193</v>
      </c>
    </row>
    <row r="173" s="13" customFormat="1">
      <c r="A173" s="13"/>
      <c r="B173" s="226"/>
      <c r="C173" s="227"/>
      <c r="D173" s="228" t="s">
        <v>144</v>
      </c>
      <c r="E173" s="229" t="s">
        <v>1</v>
      </c>
      <c r="F173" s="230" t="s">
        <v>194</v>
      </c>
      <c r="G173" s="227"/>
      <c r="H173" s="229" t="s">
        <v>1</v>
      </c>
      <c r="I173" s="231"/>
      <c r="J173" s="227"/>
      <c r="K173" s="227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144</v>
      </c>
      <c r="AU173" s="236" t="s">
        <v>84</v>
      </c>
      <c r="AV173" s="13" t="s">
        <v>82</v>
      </c>
      <c r="AW173" s="13" t="s">
        <v>32</v>
      </c>
      <c r="AX173" s="13" t="s">
        <v>77</v>
      </c>
      <c r="AY173" s="236" t="s">
        <v>131</v>
      </c>
    </row>
    <row r="174" s="14" customFormat="1">
      <c r="A174" s="14"/>
      <c r="B174" s="237"/>
      <c r="C174" s="238"/>
      <c r="D174" s="228" t="s">
        <v>144</v>
      </c>
      <c r="E174" s="239" t="s">
        <v>1</v>
      </c>
      <c r="F174" s="240" t="s">
        <v>195</v>
      </c>
      <c r="G174" s="238"/>
      <c r="H174" s="241">
        <v>24.5</v>
      </c>
      <c r="I174" s="242"/>
      <c r="J174" s="238"/>
      <c r="K174" s="238"/>
      <c r="L174" s="243"/>
      <c r="M174" s="244"/>
      <c r="N174" s="245"/>
      <c r="O174" s="245"/>
      <c r="P174" s="245"/>
      <c r="Q174" s="245"/>
      <c r="R174" s="245"/>
      <c r="S174" s="245"/>
      <c r="T174" s="246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7" t="s">
        <v>144</v>
      </c>
      <c r="AU174" s="247" t="s">
        <v>84</v>
      </c>
      <c r="AV174" s="14" t="s">
        <v>84</v>
      </c>
      <c r="AW174" s="14" t="s">
        <v>32</v>
      </c>
      <c r="AX174" s="14" t="s">
        <v>82</v>
      </c>
      <c r="AY174" s="247" t="s">
        <v>131</v>
      </c>
    </row>
    <row r="175" s="2" customFormat="1" ht="24.15" customHeight="1">
      <c r="A175" s="38"/>
      <c r="B175" s="39"/>
      <c r="C175" s="212" t="s">
        <v>196</v>
      </c>
      <c r="D175" s="212" t="s">
        <v>134</v>
      </c>
      <c r="E175" s="213" t="s">
        <v>197</v>
      </c>
      <c r="F175" s="214" t="s">
        <v>198</v>
      </c>
      <c r="G175" s="215" t="s">
        <v>142</v>
      </c>
      <c r="H175" s="216">
        <v>35.683999999999997</v>
      </c>
      <c r="I175" s="217"/>
      <c r="J175" s="218">
        <f>ROUND(I175*H175,2)</f>
        <v>0</v>
      </c>
      <c r="K175" s="219"/>
      <c r="L175" s="44"/>
      <c r="M175" s="220" t="s">
        <v>1</v>
      </c>
      <c r="N175" s="221" t="s">
        <v>42</v>
      </c>
      <c r="O175" s="91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4" t="s">
        <v>138</v>
      </c>
      <c r="AT175" s="224" t="s">
        <v>134</v>
      </c>
      <c r="AU175" s="224" t="s">
        <v>84</v>
      </c>
      <c r="AY175" s="17" t="s">
        <v>131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7" t="s">
        <v>82</v>
      </c>
      <c r="BK175" s="225">
        <f>ROUND(I175*H175,2)</f>
        <v>0</v>
      </c>
      <c r="BL175" s="17" t="s">
        <v>138</v>
      </c>
      <c r="BM175" s="224" t="s">
        <v>199</v>
      </c>
    </row>
    <row r="176" s="13" customFormat="1">
      <c r="A176" s="13"/>
      <c r="B176" s="226"/>
      <c r="C176" s="227"/>
      <c r="D176" s="228" t="s">
        <v>144</v>
      </c>
      <c r="E176" s="229" t="s">
        <v>1</v>
      </c>
      <c r="F176" s="230" t="s">
        <v>200</v>
      </c>
      <c r="G176" s="227"/>
      <c r="H176" s="229" t="s">
        <v>1</v>
      </c>
      <c r="I176" s="231"/>
      <c r="J176" s="227"/>
      <c r="K176" s="227"/>
      <c r="L176" s="232"/>
      <c r="M176" s="233"/>
      <c r="N176" s="234"/>
      <c r="O176" s="234"/>
      <c r="P176" s="234"/>
      <c r="Q176" s="234"/>
      <c r="R176" s="234"/>
      <c r="S176" s="234"/>
      <c r="T176" s="235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6" t="s">
        <v>144</v>
      </c>
      <c r="AU176" s="236" t="s">
        <v>84</v>
      </c>
      <c r="AV176" s="13" t="s">
        <v>82</v>
      </c>
      <c r="AW176" s="13" t="s">
        <v>32</v>
      </c>
      <c r="AX176" s="13" t="s">
        <v>77</v>
      </c>
      <c r="AY176" s="236" t="s">
        <v>131</v>
      </c>
    </row>
    <row r="177" s="14" customFormat="1">
      <c r="A177" s="14"/>
      <c r="B177" s="237"/>
      <c r="C177" s="238"/>
      <c r="D177" s="228" t="s">
        <v>144</v>
      </c>
      <c r="E177" s="239" t="s">
        <v>1</v>
      </c>
      <c r="F177" s="240" t="s">
        <v>201</v>
      </c>
      <c r="G177" s="238"/>
      <c r="H177" s="241">
        <v>35.683999999999997</v>
      </c>
      <c r="I177" s="242"/>
      <c r="J177" s="238"/>
      <c r="K177" s="238"/>
      <c r="L177" s="243"/>
      <c r="M177" s="244"/>
      <c r="N177" s="245"/>
      <c r="O177" s="245"/>
      <c r="P177" s="245"/>
      <c r="Q177" s="245"/>
      <c r="R177" s="245"/>
      <c r="S177" s="245"/>
      <c r="T177" s="246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7" t="s">
        <v>144</v>
      </c>
      <c r="AU177" s="247" t="s">
        <v>84</v>
      </c>
      <c r="AV177" s="14" t="s">
        <v>84</v>
      </c>
      <c r="AW177" s="14" t="s">
        <v>32</v>
      </c>
      <c r="AX177" s="14" t="s">
        <v>82</v>
      </c>
      <c r="AY177" s="247" t="s">
        <v>131</v>
      </c>
    </row>
    <row r="178" s="2" customFormat="1" ht="24.15" customHeight="1">
      <c r="A178" s="38"/>
      <c r="B178" s="39"/>
      <c r="C178" s="212" t="s">
        <v>202</v>
      </c>
      <c r="D178" s="212" t="s">
        <v>134</v>
      </c>
      <c r="E178" s="213" t="s">
        <v>203</v>
      </c>
      <c r="F178" s="214" t="s">
        <v>204</v>
      </c>
      <c r="G178" s="215" t="s">
        <v>205</v>
      </c>
      <c r="H178" s="216">
        <v>0.19700000000000001</v>
      </c>
      <c r="I178" s="217"/>
      <c r="J178" s="218">
        <f>ROUND(I178*H178,2)</f>
        <v>0</v>
      </c>
      <c r="K178" s="219"/>
      <c r="L178" s="44"/>
      <c r="M178" s="220" t="s">
        <v>1</v>
      </c>
      <c r="N178" s="221" t="s">
        <v>42</v>
      </c>
      <c r="O178" s="91"/>
      <c r="P178" s="222">
        <f>O178*H178</f>
        <v>0</v>
      </c>
      <c r="Q178" s="222">
        <v>2.3010199999999998</v>
      </c>
      <c r="R178" s="222">
        <f>Q178*H178</f>
        <v>0.45330093999999999</v>
      </c>
      <c r="S178" s="222">
        <v>0</v>
      </c>
      <c r="T178" s="223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4" t="s">
        <v>138</v>
      </c>
      <c r="AT178" s="224" t="s">
        <v>134</v>
      </c>
      <c r="AU178" s="224" t="s">
        <v>84</v>
      </c>
      <c r="AY178" s="17" t="s">
        <v>131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7" t="s">
        <v>82</v>
      </c>
      <c r="BK178" s="225">
        <f>ROUND(I178*H178,2)</f>
        <v>0</v>
      </c>
      <c r="BL178" s="17" t="s">
        <v>138</v>
      </c>
      <c r="BM178" s="224" t="s">
        <v>206</v>
      </c>
    </row>
    <row r="179" s="13" customFormat="1">
      <c r="A179" s="13"/>
      <c r="B179" s="226"/>
      <c r="C179" s="227"/>
      <c r="D179" s="228" t="s">
        <v>144</v>
      </c>
      <c r="E179" s="229" t="s">
        <v>1</v>
      </c>
      <c r="F179" s="230" t="s">
        <v>207</v>
      </c>
      <c r="G179" s="227"/>
      <c r="H179" s="229" t="s">
        <v>1</v>
      </c>
      <c r="I179" s="231"/>
      <c r="J179" s="227"/>
      <c r="K179" s="227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144</v>
      </c>
      <c r="AU179" s="236" t="s">
        <v>84</v>
      </c>
      <c r="AV179" s="13" t="s">
        <v>82</v>
      </c>
      <c r="AW179" s="13" t="s">
        <v>32</v>
      </c>
      <c r="AX179" s="13" t="s">
        <v>77</v>
      </c>
      <c r="AY179" s="236" t="s">
        <v>131</v>
      </c>
    </row>
    <row r="180" s="14" customFormat="1">
      <c r="A180" s="14"/>
      <c r="B180" s="237"/>
      <c r="C180" s="238"/>
      <c r="D180" s="228" t="s">
        <v>144</v>
      </c>
      <c r="E180" s="239" t="s">
        <v>1</v>
      </c>
      <c r="F180" s="240" t="s">
        <v>208</v>
      </c>
      <c r="G180" s="238"/>
      <c r="H180" s="241">
        <v>0.19700000000000001</v>
      </c>
      <c r="I180" s="242"/>
      <c r="J180" s="238"/>
      <c r="K180" s="238"/>
      <c r="L180" s="243"/>
      <c r="M180" s="244"/>
      <c r="N180" s="245"/>
      <c r="O180" s="245"/>
      <c r="P180" s="245"/>
      <c r="Q180" s="245"/>
      <c r="R180" s="245"/>
      <c r="S180" s="245"/>
      <c r="T180" s="246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7" t="s">
        <v>144</v>
      </c>
      <c r="AU180" s="247" t="s">
        <v>84</v>
      </c>
      <c r="AV180" s="14" t="s">
        <v>84</v>
      </c>
      <c r="AW180" s="14" t="s">
        <v>32</v>
      </c>
      <c r="AX180" s="14" t="s">
        <v>82</v>
      </c>
      <c r="AY180" s="247" t="s">
        <v>131</v>
      </c>
    </row>
    <row r="181" s="2" customFormat="1" ht="21.75" customHeight="1">
      <c r="A181" s="38"/>
      <c r="B181" s="39"/>
      <c r="C181" s="212" t="s">
        <v>209</v>
      </c>
      <c r="D181" s="212" t="s">
        <v>134</v>
      </c>
      <c r="E181" s="213" t="s">
        <v>210</v>
      </c>
      <c r="F181" s="214" t="s">
        <v>211</v>
      </c>
      <c r="G181" s="215" t="s">
        <v>137</v>
      </c>
      <c r="H181" s="216">
        <v>7</v>
      </c>
      <c r="I181" s="217"/>
      <c r="J181" s="218">
        <f>ROUND(I181*H181,2)</f>
        <v>0</v>
      </c>
      <c r="K181" s="219"/>
      <c r="L181" s="44"/>
      <c r="M181" s="220" t="s">
        <v>1</v>
      </c>
      <c r="N181" s="221" t="s">
        <v>42</v>
      </c>
      <c r="O181" s="91"/>
      <c r="P181" s="222">
        <f>O181*H181</f>
        <v>0</v>
      </c>
      <c r="Q181" s="222">
        <v>0.04684</v>
      </c>
      <c r="R181" s="222">
        <f>Q181*H181</f>
        <v>0.32788</v>
      </c>
      <c r="S181" s="222">
        <v>0</v>
      </c>
      <c r="T181" s="223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4" t="s">
        <v>138</v>
      </c>
      <c r="AT181" s="224" t="s">
        <v>134</v>
      </c>
      <c r="AU181" s="224" t="s">
        <v>84</v>
      </c>
      <c r="AY181" s="17" t="s">
        <v>131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7" t="s">
        <v>82</v>
      </c>
      <c r="BK181" s="225">
        <f>ROUND(I181*H181,2)</f>
        <v>0</v>
      </c>
      <c r="BL181" s="17" t="s">
        <v>138</v>
      </c>
      <c r="BM181" s="224" t="s">
        <v>212</v>
      </c>
    </row>
    <row r="182" s="2" customFormat="1" ht="24.15" customHeight="1">
      <c r="A182" s="38"/>
      <c r="B182" s="39"/>
      <c r="C182" s="259" t="s">
        <v>8</v>
      </c>
      <c r="D182" s="259" t="s">
        <v>213</v>
      </c>
      <c r="E182" s="260" t="s">
        <v>214</v>
      </c>
      <c r="F182" s="261" t="s">
        <v>215</v>
      </c>
      <c r="G182" s="262" t="s">
        <v>137</v>
      </c>
      <c r="H182" s="263">
        <v>2</v>
      </c>
      <c r="I182" s="264"/>
      <c r="J182" s="265">
        <f>ROUND(I182*H182,2)</f>
        <v>0</v>
      </c>
      <c r="K182" s="266"/>
      <c r="L182" s="267"/>
      <c r="M182" s="268" t="s">
        <v>1</v>
      </c>
      <c r="N182" s="269" t="s">
        <v>42</v>
      </c>
      <c r="O182" s="91"/>
      <c r="P182" s="222">
        <f>O182*H182</f>
        <v>0</v>
      </c>
      <c r="Q182" s="222">
        <v>0.01272</v>
      </c>
      <c r="R182" s="222">
        <f>Q182*H182</f>
        <v>0.025440000000000001</v>
      </c>
      <c r="S182" s="222">
        <v>0</v>
      </c>
      <c r="T182" s="223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4" t="s">
        <v>175</v>
      </c>
      <c r="AT182" s="224" t="s">
        <v>213</v>
      </c>
      <c r="AU182" s="224" t="s">
        <v>84</v>
      </c>
      <c r="AY182" s="17" t="s">
        <v>131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7" t="s">
        <v>82</v>
      </c>
      <c r="BK182" s="225">
        <f>ROUND(I182*H182,2)</f>
        <v>0</v>
      </c>
      <c r="BL182" s="17" t="s">
        <v>138</v>
      </c>
      <c r="BM182" s="224" t="s">
        <v>216</v>
      </c>
    </row>
    <row r="183" s="2" customFormat="1" ht="24.15" customHeight="1">
      <c r="A183" s="38"/>
      <c r="B183" s="39"/>
      <c r="C183" s="259" t="s">
        <v>178</v>
      </c>
      <c r="D183" s="259" t="s">
        <v>213</v>
      </c>
      <c r="E183" s="260" t="s">
        <v>217</v>
      </c>
      <c r="F183" s="261" t="s">
        <v>218</v>
      </c>
      <c r="G183" s="262" t="s">
        <v>137</v>
      </c>
      <c r="H183" s="263">
        <v>5</v>
      </c>
      <c r="I183" s="264"/>
      <c r="J183" s="265">
        <f>ROUND(I183*H183,2)</f>
        <v>0</v>
      </c>
      <c r="K183" s="266"/>
      <c r="L183" s="267"/>
      <c r="M183" s="268" t="s">
        <v>1</v>
      </c>
      <c r="N183" s="269" t="s">
        <v>42</v>
      </c>
      <c r="O183" s="91"/>
      <c r="P183" s="222">
        <f>O183*H183</f>
        <v>0</v>
      </c>
      <c r="Q183" s="222">
        <v>0.01553</v>
      </c>
      <c r="R183" s="222">
        <f>Q183*H183</f>
        <v>0.077649999999999997</v>
      </c>
      <c r="S183" s="222">
        <v>0</v>
      </c>
      <c r="T183" s="22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4" t="s">
        <v>175</v>
      </c>
      <c r="AT183" s="224" t="s">
        <v>213</v>
      </c>
      <c r="AU183" s="224" t="s">
        <v>84</v>
      </c>
      <c r="AY183" s="17" t="s">
        <v>131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7" t="s">
        <v>82</v>
      </c>
      <c r="BK183" s="225">
        <f>ROUND(I183*H183,2)</f>
        <v>0</v>
      </c>
      <c r="BL183" s="17" t="s">
        <v>138</v>
      </c>
      <c r="BM183" s="224" t="s">
        <v>219</v>
      </c>
    </row>
    <row r="184" s="12" customFormat="1" ht="22.8" customHeight="1">
      <c r="A184" s="12"/>
      <c r="B184" s="196"/>
      <c r="C184" s="197"/>
      <c r="D184" s="198" t="s">
        <v>76</v>
      </c>
      <c r="E184" s="210" t="s">
        <v>180</v>
      </c>
      <c r="F184" s="210" t="s">
        <v>220</v>
      </c>
      <c r="G184" s="197"/>
      <c r="H184" s="197"/>
      <c r="I184" s="200"/>
      <c r="J184" s="211">
        <f>BK184</f>
        <v>0</v>
      </c>
      <c r="K184" s="197"/>
      <c r="L184" s="202"/>
      <c r="M184" s="203"/>
      <c r="N184" s="204"/>
      <c r="O184" s="204"/>
      <c r="P184" s="205">
        <f>SUM(P185:P195)</f>
        <v>0</v>
      </c>
      <c r="Q184" s="204"/>
      <c r="R184" s="205">
        <f>SUM(R185:R195)</f>
        <v>0.0054100000000000007</v>
      </c>
      <c r="S184" s="204"/>
      <c r="T184" s="206">
        <f>SUM(T185:T195)</f>
        <v>3.8447249999999999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7" t="s">
        <v>82</v>
      </c>
      <c r="AT184" s="208" t="s">
        <v>76</v>
      </c>
      <c r="AU184" s="208" t="s">
        <v>82</v>
      </c>
      <c r="AY184" s="207" t="s">
        <v>131</v>
      </c>
      <c r="BK184" s="209">
        <f>SUM(BK185:BK195)</f>
        <v>0</v>
      </c>
    </row>
    <row r="185" s="2" customFormat="1" ht="24.15" customHeight="1">
      <c r="A185" s="38"/>
      <c r="B185" s="39"/>
      <c r="C185" s="212" t="s">
        <v>221</v>
      </c>
      <c r="D185" s="212" t="s">
        <v>134</v>
      </c>
      <c r="E185" s="213" t="s">
        <v>222</v>
      </c>
      <c r="F185" s="214" t="s">
        <v>223</v>
      </c>
      <c r="G185" s="215" t="s">
        <v>142</v>
      </c>
      <c r="H185" s="216">
        <v>135.25</v>
      </c>
      <c r="I185" s="217"/>
      <c r="J185" s="218">
        <f>ROUND(I185*H185,2)</f>
        <v>0</v>
      </c>
      <c r="K185" s="219"/>
      <c r="L185" s="44"/>
      <c r="M185" s="220" t="s">
        <v>1</v>
      </c>
      <c r="N185" s="221" t="s">
        <v>42</v>
      </c>
      <c r="O185" s="91"/>
      <c r="P185" s="222">
        <f>O185*H185</f>
        <v>0</v>
      </c>
      <c r="Q185" s="222">
        <v>4.0000000000000003E-05</v>
      </c>
      <c r="R185" s="222">
        <f>Q185*H185</f>
        <v>0.0054100000000000007</v>
      </c>
      <c r="S185" s="222">
        <v>0</v>
      </c>
      <c r="T185" s="223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4" t="s">
        <v>138</v>
      </c>
      <c r="AT185" s="224" t="s">
        <v>134</v>
      </c>
      <c r="AU185" s="224" t="s">
        <v>84</v>
      </c>
      <c r="AY185" s="17" t="s">
        <v>131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7" t="s">
        <v>82</v>
      </c>
      <c r="BK185" s="225">
        <f>ROUND(I185*H185,2)</f>
        <v>0</v>
      </c>
      <c r="BL185" s="17" t="s">
        <v>138</v>
      </c>
      <c r="BM185" s="224" t="s">
        <v>224</v>
      </c>
    </row>
    <row r="186" s="14" customFormat="1">
      <c r="A186" s="14"/>
      <c r="B186" s="237"/>
      <c r="C186" s="238"/>
      <c r="D186" s="228" t="s">
        <v>144</v>
      </c>
      <c r="E186" s="239" t="s">
        <v>1</v>
      </c>
      <c r="F186" s="240" t="s">
        <v>165</v>
      </c>
      <c r="G186" s="238"/>
      <c r="H186" s="241">
        <v>135.25</v>
      </c>
      <c r="I186" s="242"/>
      <c r="J186" s="238"/>
      <c r="K186" s="238"/>
      <c r="L186" s="243"/>
      <c r="M186" s="244"/>
      <c r="N186" s="245"/>
      <c r="O186" s="245"/>
      <c r="P186" s="245"/>
      <c r="Q186" s="245"/>
      <c r="R186" s="245"/>
      <c r="S186" s="245"/>
      <c r="T186" s="246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7" t="s">
        <v>144</v>
      </c>
      <c r="AU186" s="247" t="s">
        <v>84</v>
      </c>
      <c r="AV186" s="14" t="s">
        <v>84</v>
      </c>
      <c r="AW186" s="14" t="s">
        <v>32</v>
      </c>
      <c r="AX186" s="14" t="s">
        <v>82</v>
      </c>
      <c r="AY186" s="247" t="s">
        <v>131</v>
      </c>
    </row>
    <row r="187" s="2" customFormat="1" ht="21.75" customHeight="1">
      <c r="A187" s="38"/>
      <c r="B187" s="39"/>
      <c r="C187" s="212" t="s">
        <v>225</v>
      </c>
      <c r="D187" s="212" t="s">
        <v>134</v>
      </c>
      <c r="E187" s="213" t="s">
        <v>226</v>
      </c>
      <c r="F187" s="214" t="s">
        <v>227</v>
      </c>
      <c r="G187" s="215" t="s">
        <v>142</v>
      </c>
      <c r="H187" s="216">
        <v>22.024999999999999</v>
      </c>
      <c r="I187" s="217"/>
      <c r="J187" s="218">
        <f>ROUND(I187*H187,2)</f>
        <v>0</v>
      </c>
      <c r="K187" s="219"/>
      <c r="L187" s="44"/>
      <c r="M187" s="220" t="s">
        <v>1</v>
      </c>
      <c r="N187" s="221" t="s">
        <v>42</v>
      </c>
      <c r="O187" s="91"/>
      <c r="P187" s="222">
        <f>O187*H187</f>
        <v>0</v>
      </c>
      <c r="Q187" s="222">
        <v>0</v>
      </c>
      <c r="R187" s="222">
        <f>Q187*H187</f>
        <v>0</v>
      </c>
      <c r="S187" s="222">
        <v>0.11700000000000001</v>
      </c>
      <c r="T187" s="223">
        <f>S187*H187</f>
        <v>2.5769250000000001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4" t="s">
        <v>138</v>
      </c>
      <c r="AT187" s="224" t="s">
        <v>134</v>
      </c>
      <c r="AU187" s="224" t="s">
        <v>84</v>
      </c>
      <c r="AY187" s="17" t="s">
        <v>131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7" t="s">
        <v>82</v>
      </c>
      <c r="BK187" s="225">
        <f>ROUND(I187*H187,2)</f>
        <v>0</v>
      </c>
      <c r="BL187" s="17" t="s">
        <v>138</v>
      </c>
      <c r="BM187" s="224" t="s">
        <v>228</v>
      </c>
    </row>
    <row r="188" s="14" customFormat="1">
      <c r="A188" s="14"/>
      <c r="B188" s="237"/>
      <c r="C188" s="238"/>
      <c r="D188" s="228" t="s">
        <v>144</v>
      </c>
      <c r="E188" s="239" t="s">
        <v>1</v>
      </c>
      <c r="F188" s="240" t="s">
        <v>229</v>
      </c>
      <c r="G188" s="238"/>
      <c r="H188" s="241">
        <v>22.024999999999999</v>
      </c>
      <c r="I188" s="242"/>
      <c r="J188" s="238"/>
      <c r="K188" s="238"/>
      <c r="L188" s="243"/>
      <c r="M188" s="244"/>
      <c r="N188" s="245"/>
      <c r="O188" s="245"/>
      <c r="P188" s="245"/>
      <c r="Q188" s="245"/>
      <c r="R188" s="245"/>
      <c r="S188" s="245"/>
      <c r="T188" s="246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7" t="s">
        <v>144</v>
      </c>
      <c r="AU188" s="247" t="s">
        <v>84</v>
      </c>
      <c r="AV188" s="14" t="s">
        <v>84</v>
      </c>
      <c r="AW188" s="14" t="s">
        <v>32</v>
      </c>
      <c r="AX188" s="14" t="s">
        <v>82</v>
      </c>
      <c r="AY188" s="247" t="s">
        <v>131</v>
      </c>
    </row>
    <row r="189" s="2" customFormat="1" ht="21.75" customHeight="1">
      <c r="A189" s="38"/>
      <c r="B189" s="39"/>
      <c r="C189" s="212" t="s">
        <v>230</v>
      </c>
      <c r="D189" s="212" t="s">
        <v>134</v>
      </c>
      <c r="E189" s="213" t="s">
        <v>231</v>
      </c>
      <c r="F189" s="214" t="s">
        <v>232</v>
      </c>
      <c r="G189" s="215" t="s">
        <v>142</v>
      </c>
      <c r="H189" s="216">
        <v>12.6</v>
      </c>
      <c r="I189" s="217"/>
      <c r="J189" s="218">
        <f>ROUND(I189*H189,2)</f>
        <v>0</v>
      </c>
      <c r="K189" s="219"/>
      <c r="L189" s="44"/>
      <c r="M189" s="220" t="s">
        <v>1</v>
      </c>
      <c r="N189" s="221" t="s">
        <v>42</v>
      </c>
      <c r="O189" s="91"/>
      <c r="P189" s="222">
        <f>O189*H189</f>
        <v>0</v>
      </c>
      <c r="Q189" s="222">
        <v>0</v>
      </c>
      <c r="R189" s="222">
        <f>Q189*H189</f>
        <v>0</v>
      </c>
      <c r="S189" s="222">
        <v>0.075999999999999998</v>
      </c>
      <c r="T189" s="223">
        <f>S189*H189</f>
        <v>0.9575999999999999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4" t="s">
        <v>138</v>
      </c>
      <c r="AT189" s="224" t="s">
        <v>134</v>
      </c>
      <c r="AU189" s="224" t="s">
        <v>84</v>
      </c>
      <c r="AY189" s="17" t="s">
        <v>131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7" t="s">
        <v>82</v>
      </c>
      <c r="BK189" s="225">
        <f>ROUND(I189*H189,2)</f>
        <v>0</v>
      </c>
      <c r="BL189" s="17" t="s">
        <v>138</v>
      </c>
      <c r="BM189" s="224" t="s">
        <v>233</v>
      </c>
    </row>
    <row r="190" s="14" customFormat="1">
      <c r="A190" s="14"/>
      <c r="B190" s="237"/>
      <c r="C190" s="238"/>
      <c r="D190" s="228" t="s">
        <v>144</v>
      </c>
      <c r="E190" s="239" t="s">
        <v>1</v>
      </c>
      <c r="F190" s="240" t="s">
        <v>234</v>
      </c>
      <c r="G190" s="238"/>
      <c r="H190" s="241">
        <v>12.6</v>
      </c>
      <c r="I190" s="242"/>
      <c r="J190" s="238"/>
      <c r="K190" s="238"/>
      <c r="L190" s="243"/>
      <c r="M190" s="244"/>
      <c r="N190" s="245"/>
      <c r="O190" s="245"/>
      <c r="P190" s="245"/>
      <c r="Q190" s="245"/>
      <c r="R190" s="245"/>
      <c r="S190" s="245"/>
      <c r="T190" s="246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7" t="s">
        <v>144</v>
      </c>
      <c r="AU190" s="247" t="s">
        <v>84</v>
      </c>
      <c r="AV190" s="14" t="s">
        <v>84</v>
      </c>
      <c r="AW190" s="14" t="s">
        <v>32</v>
      </c>
      <c r="AX190" s="14" t="s">
        <v>82</v>
      </c>
      <c r="AY190" s="247" t="s">
        <v>131</v>
      </c>
    </row>
    <row r="191" s="2" customFormat="1" ht="24.15" customHeight="1">
      <c r="A191" s="38"/>
      <c r="B191" s="39"/>
      <c r="C191" s="212" t="s">
        <v>235</v>
      </c>
      <c r="D191" s="212" t="s">
        <v>134</v>
      </c>
      <c r="E191" s="213" t="s">
        <v>236</v>
      </c>
      <c r="F191" s="214" t="s">
        <v>237</v>
      </c>
      <c r="G191" s="215" t="s">
        <v>154</v>
      </c>
      <c r="H191" s="216">
        <v>28.199999999999999</v>
      </c>
      <c r="I191" s="217"/>
      <c r="J191" s="218">
        <f>ROUND(I191*H191,2)</f>
        <v>0</v>
      </c>
      <c r="K191" s="219"/>
      <c r="L191" s="44"/>
      <c r="M191" s="220" t="s">
        <v>1</v>
      </c>
      <c r="N191" s="221" t="s">
        <v>42</v>
      </c>
      <c r="O191" s="91"/>
      <c r="P191" s="222">
        <f>O191*H191</f>
        <v>0</v>
      </c>
      <c r="Q191" s="222">
        <v>0</v>
      </c>
      <c r="R191" s="222">
        <f>Q191*H191</f>
        <v>0</v>
      </c>
      <c r="S191" s="222">
        <v>0.010999999999999999</v>
      </c>
      <c r="T191" s="223">
        <f>S191*H191</f>
        <v>0.31019999999999998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4" t="s">
        <v>138</v>
      </c>
      <c r="AT191" s="224" t="s">
        <v>134</v>
      </c>
      <c r="AU191" s="224" t="s">
        <v>84</v>
      </c>
      <c r="AY191" s="17" t="s">
        <v>131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7" t="s">
        <v>82</v>
      </c>
      <c r="BK191" s="225">
        <f>ROUND(I191*H191,2)</f>
        <v>0</v>
      </c>
      <c r="BL191" s="17" t="s">
        <v>138</v>
      </c>
      <c r="BM191" s="224" t="s">
        <v>238</v>
      </c>
    </row>
    <row r="192" s="13" customFormat="1">
      <c r="A192" s="13"/>
      <c r="B192" s="226"/>
      <c r="C192" s="227"/>
      <c r="D192" s="228" t="s">
        <v>144</v>
      </c>
      <c r="E192" s="229" t="s">
        <v>1</v>
      </c>
      <c r="F192" s="230" t="s">
        <v>207</v>
      </c>
      <c r="G192" s="227"/>
      <c r="H192" s="229" t="s">
        <v>1</v>
      </c>
      <c r="I192" s="231"/>
      <c r="J192" s="227"/>
      <c r="K192" s="227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144</v>
      </c>
      <c r="AU192" s="236" t="s">
        <v>84</v>
      </c>
      <c r="AV192" s="13" t="s">
        <v>82</v>
      </c>
      <c r="AW192" s="13" t="s">
        <v>32</v>
      </c>
      <c r="AX192" s="13" t="s">
        <v>77</v>
      </c>
      <c r="AY192" s="236" t="s">
        <v>131</v>
      </c>
    </row>
    <row r="193" s="14" customFormat="1">
      <c r="A193" s="14"/>
      <c r="B193" s="237"/>
      <c r="C193" s="238"/>
      <c r="D193" s="228" t="s">
        <v>144</v>
      </c>
      <c r="E193" s="239" t="s">
        <v>1</v>
      </c>
      <c r="F193" s="240" t="s">
        <v>239</v>
      </c>
      <c r="G193" s="238"/>
      <c r="H193" s="241">
        <v>28.199999999999999</v>
      </c>
      <c r="I193" s="242"/>
      <c r="J193" s="238"/>
      <c r="K193" s="238"/>
      <c r="L193" s="243"/>
      <c r="M193" s="244"/>
      <c r="N193" s="245"/>
      <c r="O193" s="245"/>
      <c r="P193" s="245"/>
      <c r="Q193" s="245"/>
      <c r="R193" s="245"/>
      <c r="S193" s="245"/>
      <c r="T193" s="246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7" t="s">
        <v>144</v>
      </c>
      <c r="AU193" s="247" t="s">
        <v>84</v>
      </c>
      <c r="AV193" s="14" t="s">
        <v>84</v>
      </c>
      <c r="AW193" s="14" t="s">
        <v>32</v>
      </c>
      <c r="AX193" s="14" t="s">
        <v>82</v>
      </c>
      <c r="AY193" s="247" t="s">
        <v>131</v>
      </c>
    </row>
    <row r="194" s="2" customFormat="1" ht="16.5" customHeight="1">
      <c r="A194" s="38"/>
      <c r="B194" s="39"/>
      <c r="C194" s="212" t="s">
        <v>7</v>
      </c>
      <c r="D194" s="212" t="s">
        <v>134</v>
      </c>
      <c r="E194" s="213" t="s">
        <v>240</v>
      </c>
      <c r="F194" s="214" t="s">
        <v>241</v>
      </c>
      <c r="G194" s="215" t="s">
        <v>242</v>
      </c>
      <c r="H194" s="216">
        <v>25</v>
      </c>
      <c r="I194" s="217"/>
      <c r="J194" s="218">
        <f>ROUND(I194*H194,2)</f>
        <v>0</v>
      </c>
      <c r="K194" s="219"/>
      <c r="L194" s="44"/>
      <c r="M194" s="220" t="s">
        <v>1</v>
      </c>
      <c r="N194" s="221" t="s">
        <v>42</v>
      </c>
      <c r="O194" s="91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4" t="s">
        <v>138</v>
      </c>
      <c r="AT194" s="224" t="s">
        <v>134</v>
      </c>
      <c r="AU194" s="224" t="s">
        <v>84</v>
      </c>
      <c r="AY194" s="17" t="s">
        <v>131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7" t="s">
        <v>82</v>
      </c>
      <c r="BK194" s="225">
        <f>ROUND(I194*H194,2)</f>
        <v>0</v>
      </c>
      <c r="BL194" s="17" t="s">
        <v>138</v>
      </c>
      <c r="BM194" s="224" t="s">
        <v>243</v>
      </c>
    </row>
    <row r="195" s="2" customFormat="1" ht="16.5" customHeight="1">
      <c r="A195" s="38"/>
      <c r="B195" s="39"/>
      <c r="C195" s="212" t="s">
        <v>244</v>
      </c>
      <c r="D195" s="212" t="s">
        <v>134</v>
      </c>
      <c r="E195" s="213" t="s">
        <v>245</v>
      </c>
      <c r="F195" s="214" t="s">
        <v>246</v>
      </c>
      <c r="G195" s="215" t="s">
        <v>242</v>
      </c>
      <c r="H195" s="216">
        <v>16</v>
      </c>
      <c r="I195" s="217"/>
      <c r="J195" s="218">
        <f>ROUND(I195*H195,2)</f>
        <v>0</v>
      </c>
      <c r="K195" s="219"/>
      <c r="L195" s="44"/>
      <c r="M195" s="220" t="s">
        <v>1</v>
      </c>
      <c r="N195" s="221" t="s">
        <v>42</v>
      </c>
      <c r="O195" s="91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4" t="s">
        <v>138</v>
      </c>
      <c r="AT195" s="224" t="s">
        <v>134</v>
      </c>
      <c r="AU195" s="224" t="s">
        <v>84</v>
      </c>
      <c r="AY195" s="17" t="s">
        <v>131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7" t="s">
        <v>82</v>
      </c>
      <c r="BK195" s="225">
        <f>ROUND(I195*H195,2)</f>
        <v>0</v>
      </c>
      <c r="BL195" s="17" t="s">
        <v>138</v>
      </c>
      <c r="BM195" s="224" t="s">
        <v>247</v>
      </c>
    </row>
    <row r="196" s="12" customFormat="1" ht="22.8" customHeight="1">
      <c r="A196" s="12"/>
      <c r="B196" s="196"/>
      <c r="C196" s="197"/>
      <c r="D196" s="198" t="s">
        <v>76</v>
      </c>
      <c r="E196" s="210" t="s">
        <v>248</v>
      </c>
      <c r="F196" s="210" t="s">
        <v>249</v>
      </c>
      <c r="G196" s="197"/>
      <c r="H196" s="197"/>
      <c r="I196" s="200"/>
      <c r="J196" s="211">
        <f>BK196</f>
        <v>0</v>
      </c>
      <c r="K196" s="197"/>
      <c r="L196" s="202"/>
      <c r="M196" s="203"/>
      <c r="N196" s="204"/>
      <c r="O196" s="204"/>
      <c r="P196" s="205">
        <f>SUM(P197:P202)</f>
        <v>0</v>
      </c>
      <c r="Q196" s="204"/>
      <c r="R196" s="205">
        <f>SUM(R197:R202)</f>
        <v>0</v>
      </c>
      <c r="S196" s="204"/>
      <c r="T196" s="206">
        <f>SUM(T197:T202)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7" t="s">
        <v>82</v>
      </c>
      <c r="AT196" s="208" t="s">
        <v>76</v>
      </c>
      <c r="AU196" s="208" t="s">
        <v>82</v>
      </c>
      <c r="AY196" s="207" t="s">
        <v>131</v>
      </c>
      <c r="BK196" s="209">
        <f>SUM(BK197:BK202)</f>
        <v>0</v>
      </c>
    </row>
    <row r="197" s="2" customFormat="1" ht="16.5" customHeight="1">
      <c r="A197" s="38"/>
      <c r="B197" s="39"/>
      <c r="C197" s="212" t="s">
        <v>250</v>
      </c>
      <c r="D197" s="212" t="s">
        <v>134</v>
      </c>
      <c r="E197" s="213" t="s">
        <v>251</v>
      </c>
      <c r="F197" s="214" t="s">
        <v>252</v>
      </c>
      <c r="G197" s="215" t="s">
        <v>253</v>
      </c>
      <c r="H197" s="216">
        <v>5.8600000000000003</v>
      </c>
      <c r="I197" s="217"/>
      <c r="J197" s="218">
        <f>ROUND(I197*H197,2)</f>
        <v>0</v>
      </c>
      <c r="K197" s="219"/>
      <c r="L197" s="44"/>
      <c r="M197" s="220" t="s">
        <v>1</v>
      </c>
      <c r="N197" s="221" t="s">
        <v>42</v>
      </c>
      <c r="O197" s="91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4" t="s">
        <v>138</v>
      </c>
      <c r="AT197" s="224" t="s">
        <v>134</v>
      </c>
      <c r="AU197" s="224" t="s">
        <v>84</v>
      </c>
      <c r="AY197" s="17" t="s">
        <v>131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7" t="s">
        <v>82</v>
      </c>
      <c r="BK197" s="225">
        <f>ROUND(I197*H197,2)</f>
        <v>0</v>
      </c>
      <c r="BL197" s="17" t="s">
        <v>138</v>
      </c>
      <c r="BM197" s="224" t="s">
        <v>254</v>
      </c>
    </row>
    <row r="198" s="2" customFormat="1" ht="33" customHeight="1">
      <c r="A198" s="38"/>
      <c r="B198" s="39"/>
      <c r="C198" s="212" t="s">
        <v>255</v>
      </c>
      <c r="D198" s="212" t="s">
        <v>134</v>
      </c>
      <c r="E198" s="213" t="s">
        <v>256</v>
      </c>
      <c r="F198" s="214" t="s">
        <v>257</v>
      </c>
      <c r="G198" s="215" t="s">
        <v>253</v>
      </c>
      <c r="H198" s="216">
        <v>5.8600000000000003</v>
      </c>
      <c r="I198" s="217"/>
      <c r="J198" s="218">
        <f>ROUND(I198*H198,2)</f>
        <v>0</v>
      </c>
      <c r="K198" s="219"/>
      <c r="L198" s="44"/>
      <c r="M198" s="220" t="s">
        <v>1</v>
      </c>
      <c r="N198" s="221" t="s">
        <v>42</v>
      </c>
      <c r="O198" s="91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4" t="s">
        <v>138</v>
      </c>
      <c r="AT198" s="224" t="s">
        <v>134</v>
      </c>
      <c r="AU198" s="224" t="s">
        <v>84</v>
      </c>
      <c r="AY198" s="17" t="s">
        <v>131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7" t="s">
        <v>82</v>
      </c>
      <c r="BK198" s="225">
        <f>ROUND(I198*H198,2)</f>
        <v>0</v>
      </c>
      <c r="BL198" s="17" t="s">
        <v>138</v>
      </c>
      <c r="BM198" s="224" t="s">
        <v>258</v>
      </c>
    </row>
    <row r="199" s="2" customFormat="1" ht="24.15" customHeight="1">
      <c r="A199" s="38"/>
      <c r="B199" s="39"/>
      <c r="C199" s="212" t="s">
        <v>259</v>
      </c>
      <c r="D199" s="212" t="s">
        <v>134</v>
      </c>
      <c r="E199" s="213" t="s">
        <v>260</v>
      </c>
      <c r="F199" s="214" t="s">
        <v>261</v>
      </c>
      <c r="G199" s="215" t="s">
        <v>253</v>
      </c>
      <c r="H199" s="216">
        <v>5.8600000000000003</v>
      </c>
      <c r="I199" s="217"/>
      <c r="J199" s="218">
        <f>ROUND(I199*H199,2)</f>
        <v>0</v>
      </c>
      <c r="K199" s="219"/>
      <c r="L199" s="44"/>
      <c r="M199" s="220" t="s">
        <v>1</v>
      </c>
      <c r="N199" s="221" t="s">
        <v>42</v>
      </c>
      <c r="O199" s="91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4" t="s">
        <v>138</v>
      </c>
      <c r="AT199" s="224" t="s">
        <v>134</v>
      </c>
      <c r="AU199" s="224" t="s">
        <v>84</v>
      </c>
      <c r="AY199" s="17" t="s">
        <v>131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7" t="s">
        <v>82</v>
      </c>
      <c r="BK199" s="225">
        <f>ROUND(I199*H199,2)</f>
        <v>0</v>
      </c>
      <c r="BL199" s="17" t="s">
        <v>138</v>
      </c>
      <c r="BM199" s="224" t="s">
        <v>262</v>
      </c>
    </row>
    <row r="200" s="2" customFormat="1" ht="24.15" customHeight="1">
      <c r="A200" s="38"/>
      <c r="B200" s="39"/>
      <c r="C200" s="212" t="s">
        <v>263</v>
      </c>
      <c r="D200" s="212" t="s">
        <v>134</v>
      </c>
      <c r="E200" s="213" t="s">
        <v>264</v>
      </c>
      <c r="F200" s="214" t="s">
        <v>265</v>
      </c>
      <c r="G200" s="215" t="s">
        <v>253</v>
      </c>
      <c r="H200" s="216">
        <v>70.319999999999993</v>
      </c>
      <c r="I200" s="217"/>
      <c r="J200" s="218">
        <f>ROUND(I200*H200,2)</f>
        <v>0</v>
      </c>
      <c r="K200" s="219"/>
      <c r="L200" s="44"/>
      <c r="M200" s="220" t="s">
        <v>1</v>
      </c>
      <c r="N200" s="221" t="s">
        <v>42</v>
      </c>
      <c r="O200" s="91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4" t="s">
        <v>138</v>
      </c>
      <c r="AT200" s="224" t="s">
        <v>134</v>
      </c>
      <c r="AU200" s="224" t="s">
        <v>84</v>
      </c>
      <c r="AY200" s="17" t="s">
        <v>131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7" t="s">
        <v>82</v>
      </c>
      <c r="BK200" s="225">
        <f>ROUND(I200*H200,2)</f>
        <v>0</v>
      </c>
      <c r="BL200" s="17" t="s">
        <v>138</v>
      </c>
      <c r="BM200" s="224" t="s">
        <v>266</v>
      </c>
    </row>
    <row r="201" s="14" customFormat="1">
      <c r="A201" s="14"/>
      <c r="B201" s="237"/>
      <c r="C201" s="238"/>
      <c r="D201" s="228" t="s">
        <v>144</v>
      </c>
      <c r="E201" s="238"/>
      <c r="F201" s="240" t="s">
        <v>267</v>
      </c>
      <c r="G201" s="238"/>
      <c r="H201" s="241">
        <v>70.319999999999993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144</v>
      </c>
      <c r="AU201" s="247" t="s">
        <v>84</v>
      </c>
      <c r="AV201" s="14" t="s">
        <v>84</v>
      </c>
      <c r="AW201" s="14" t="s">
        <v>4</v>
      </c>
      <c r="AX201" s="14" t="s">
        <v>82</v>
      </c>
      <c r="AY201" s="247" t="s">
        <v>131</v>
      </c>
    </row>
    <row r="202" s="2" customFormat="1" ht="33" customHeight="1">
      <c r="A202" s="38"/>
      <c r="B202" s="39"/>
      <c r="C202" s="212" t="s">
        <v>268</v>
      </c>
      <c r="D202" s="212" t="s">
        <v>134</v>
      </c>
      <c r="E202" s="213" t="s">
        <v>269</v>
      </c>
      <c r="F202" s="214" t="s">
        <v>270</v>
      </c>
      <c r="G202" s="215" t="s">
        <v>253</v>
      </c>
      <c r="H202" s="216">
        <v>1.885</v>
      </c>
      <c r="I202" s="217"/>
      <c r="J202" s="218">
        <f>ROUND(I202*H202,2)</f>
        <v>0</v>
      </c>
      <c r="K202" s="219"/>
      <c r="L202" s="44"/>
      <c r="M202" s="220" t="s">
        <v>1</v>
      </c>
      <c r="N202" s="221" t="s">
        <v>42</v>
      </c>
      <c r="O202" s="91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4" t="s">
        <v>138</v>
      </c>
      <c r="AT202" s="224" t="s">
        <v>134</v>
      </c>
      <c r="AU202" s="224" t="s">
        <v>84</v>
      </c>
      <c r="AY202" s="17" t="s">
        <v>131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7" t="s">
        <v>82</v>
      </c>
      <c r="BK202" s="225">
        <f>ROUND(I202*H202,2)</f>
        <v>0</v>
      </c>
      <c r="BL202" s="17" t="s">
        <v>138</v>
      </c>
      <c r="BM202" s="224" t="s">
        <v>271</v>
      </c>
    </row>
    <row r="203" s="12" customFormat="1" ht="22.8" customHeight="1">
      <c r="A203" s="12"/>
      <c r="B203" s="196"/>
      <c r="C203" s="197"/>
      <c r="D203" s="198" t="s">
        <v>76</v>
      </c>
      <c r="E203" s="210" t="s">
        <v>272</v>
      </c>
      <c r="F203" s="210" t="s">
        <v>273</v>
      </c>
      <c r="G203" s="197"/>
      <c r="H203" s="197"/>
      <c r="I203" s="200"/>
      <c r="J203" s="211">
        <f>BK203</f>
        <v>0</v>
      </c>
      <c r="K203" s="197"/>
      <c r="L203" s="202"/>
      <c r="M203" s="203"/>
      <c r="N203" s="204"/>
      <c r="O203" s="204"/>
      <c r="P203" s="205">
        <f>P204</f>
        <v>0</v>
      </c>
      <c r="Q203" s="204"/>
      <c r="R203" s="205">
        <f>R204</f>
        <v>0</v>
      </c>
      <c r="S203" s="204"/>
      <c r="T203" s="206">
        <f>T204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7" t="s">
        <v>82</v>
      </c>
      <c r="AT203" s="208" t="s">
        <v>76</v>
      </c>
      <c r="AU203" s="208" t="s">
        <v>82</v>
      </c>
      <c r="AY203" s="207" t="s">
        <v>131</v>
      </c>
      <c r="BK203" s="209">
        <f>BK204</f>
        <v>0</v>
      </c>
    </row>
    <row r="204" s="2" customFormat="1" ht="21.75" customHeight="1">
      <c r="A204" s="38"/>
      <c r="B204" s="39"/>
      <c r="C204" s="212" t="s">
        <v>274</v>
      </c>
      <c r="D204" s="212" t="s">
        <v>134</v>
      </c>
      <c r="E204" s="213" t="s">
        <v>275</v>
      </c>
      <c r="F204" s="214" t="s">
        <v>276</v>
      </c>
      <c r="G204" s="215" t="s">
        <v>253</v>
      </c>
      <c r="H204" s="216">
        <v>3.8340000000000001</v>
      </c>
      <c r="I204" s="217"/>
      <c r="J204" s="218">
        <f>ROUND(I204*H204,2)</f>
        <v>0</v>
      </c>
      <c r="K204" s="219"/>
      <c r="L204" s="44"/>
      <c r="M204" s="220" t="s">
        <v>1</v>
      </c>
      <c r="N204" s="221" t="s">
        <v>42</v>
      </c>
      <c r="O204" s="91"/>
      <c r="P204" s="222">
        <f>O204*H204</f>
        <v>0</v>
      </c>
      <c r="Q204" s="222">
        <v>0</v>
      </c>
      <c r="R204" s="222">
        <f>Q204*H204</f>
        <v>0</v>
      </c>
      <c r="S204" s="222">
        <v>0</v>
      </c>
      <c r="T204" s="223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4" t="s">
        <v>138</v>
      </c>
      <c r="AT204" s="224" t="s">
        <v>134</v>
      </c>
      <c r="AU204" s="224" t="s">
        <v>84</v>
      </c>
      <c r="AY204" s="17" t="s">
        <v>131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7" t="s">
        <v>82</v>
      </c>
      <c r="BK204" s="225">
        <f>ROUND(I204*H204,2)</f>
        <v>0</v>
      </c>
      <c r="BL204" s="17" t="s">
        <v>138</v>
      </c>
      <c r="BM204" s="224" t="s">
        <v>277</v>
      </c>
    </row>
    <row r="205" s="12" customFormat="1" ht="25.92" customHeight="1">
      <c r="A205" s="12"/>
      <c r="B205" s="196"/>
      <c r="C205" s="197"/>
      <c r="D205" s="198" t="s">
        <v>76</v>
      </c>
      <c r="E205" s="199" t="s">
        <v>278</v>
      </c>
      <c r="F205" s="199" t="s">
        <v>279</v>
      </c>
      <c r="G205" s="197"/>
      <c r="H205" s="197"/>
      <c r="I205" s="200"/>
      <c r="J205" s="201">
        <f>BK205</f>
        <v>0</v>
      </c>
      <c r="K205" s="197"/>
      <c r="L205" s="202"/>
      <c r="M205" s="203"/>
      <c r="N205" s="204"/>
      <c r="O205" s="204"/>
      <c r="P205" s="205">
        <f>P206+P214+P227+P247+P254+P294+P314+P322+P330+P369+P397+P427+P457</f>
        <v>0</v>
      </c>
      <c r="Q205" s="204"/>
      <c r="R205" s="205">
        <f>R206+R214+R227+R247+R254+R294+R314+R322+R330+R369+R397+R427+R457</f>
        <v>4.7117393599999993</v>
      </c>
      <c r="S205" s="204"/>
      <c r="T205" s="206">
        <f>T206+T214+T227+T247+T254+T294+T314+T322+T330+T369+T397+T427+T457</f>
        <v>2.0156322800000002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7" t="s">
        <v>84</v>
      </c>
      <c r="AT205" s="208" t="s">
        <v>76</v>
      </c>
      <c r="AU205" s="208" t="s">
        <v>77</v>
      </c>
      <c r="AY205" s="207" t="s">
        <v>131</v>
      </c>
      <c r="BK205" s="209">
        <f>BK206+BK214+BK227+BK247+BK254+BK294+BK314+BK322+BK330+BK369+BK397+BK427+BK457</f>
        <v>0</v>
      </c>
    </row>
    <row r="206" s="12" customFormat="1" ht="22.8" customHeight="1">
      <c r="A206" s="12"/>
      <c r="B206" s="196"/>
      <c r="C206" s="197"/>
      <c r="D206" s="198" t="s">
        <v>76</v>
      </c>
      <c r="E206" s="210" t="s">
        <v>280</v>
      </c>
      <c r="F206" s="210" t="s">
        <v>281</v>
      </c>
      <c r="G206" s="197"/>
      <c r="H206" s="197"/>
      <c r="I206" s="200"/>
      <c r="J206" s="211">
        <f>BK206</f>
        <v>0</v>
      </c>
      <c r="K206" s="197"/>
      <c r="L206" s="202"/>
      <c r="M206" s="203"/>
      <c r="N206" s="204"/>
      <c r="O206" s="204"/>
      <c r="P206" s="205">
        <f>SUM(P207:P213)</f>
        <v>0</v>
      </c>
      <c r="Q206" s="204"/>
      <c r="R206" s="205">
        <f>SUM(R207:R213)</f>
        <v>0.056650000000000006</v>
      </c>
      <c r="S206" s="204"/>
      <c r="T206" s="206">
        <f>SUM(T207:T213)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7" t="s">
        <v>84</v>
      </c>
      <c r="AT206" s="208" t="s">
        <v>76</v>
      </c>
      <c r="AU206" s="208" t="s">
        <v>82</v>
      </c>
      <c r="AY206" s="207" t="s">
        <v>131</v>
      </c>
      <c r="BK206" s="209">
        <f>SUM(BK207:BK213)</f>
        <v>0</v>
      </c>
    </row>
    <row r="207" s="2" customFormat="1" ht="16.5" customHeight="1">
      <c r="A207" s="38"/>
      <c r="B207" s="39"/>
      <c r="C207" s="212" t="s">
        <v>282</v>
      </c>
      <c r="D207" s="212" t="s">
        <v>134</v>
      </c>
      <c r="E207" s="213" t="s">
        <v>283</v>
      </c>
      <c r="F207" s="214" t="s">
        <v>284</v>
      </c>
      <c r="G207" s="215" t="s">
        <v>137</v>
      </c>
      <c r="H207" s="216">
        <v>8</v>
      </c>
      <c r="I207" s="217"/>
      <c r="J207" s="218">
        <f>ROUND(I207*H207,2)</f>
        <v>0</v>
      </c>
      <c r="K207" s="219"/>
      <c r="L207" s="44"/>
      <c r="M207" s="220" t="s">
        <v>1</v>
      </c>
      <c r="N207" s="221" t="s">
        <v>42</v>
      </c>
      <c r="O207" s="91"/>
      <c r="P207" s="222">
        <f>O207*H207</f>
        <v>0</v>
      </c>
      <c r="Q207" s="222">
        <v>0.0020200000000000001</v>
      </c>
      <c r="R207" s="222">
        <f>Q207*H207</f>
        <v>0.016160000000000001</v>
      </c>
      <c r="S207" s="222">
        <v>0</v>
      </c>
      <c r="T207" s="223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4" t="s">
        <v>178</v>
      </c>
      <c r="AT207" s="224" t="s">
        <v>134</v>
      </c>
      <c r="AU207" s="224" t="s">
        <v>84</v>
      </c>
      <c r="AY207" s="17" t="s">
        <v>131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7" t="s">
        <v>82</v>
      </c>
      <c r="BK207" s="225">
        <f>ROUND(I207*H207,2)</f>
        <v>0</v>
      </c>
      <c r="BL207" s="17" t="s">
        <v>178</v>
      </c>
      <c r="BM207" s="224" t="s">
        <v>285</v>
      </c>
    </row>
    <row r="208" s="2" customFormat="1" ht="24.15" customHeight="1">
      <c r="A208" s="38"/>
      <c r="B208" s="39"/>
      <c r="C208" s="212" t="s">
        <v>286</v>
      </c>
      <c r="D208" s="212" t="s">
        <v>134</v>
      </c>
      <c r="E208" s="213" t="s">
        <v>287</v>
      </c>
      <c r="F208" s="214" t="s">
        <v>288</v>
      </c>
      <c r="G208" s="215" t="s">
        <v>154</v>
      </c>
      <c r="H208" s="216">
        <v>10</v>
      </c>
      <c r="I208" s="217"/>
      <c r="J208" s="218">
        <f>ROUND(I208*H208,2)</f>
        <v>0</v>
      </c>
      <c r="K208" s="219"/>
      <c r="L208" s="44"/>
      <c r="M208" s="220" t="s">
        <v>1</v>
      </c>
      <c r="N208" s="221" t="s">
        <v>42</v>
      </c>
      <c r="O208" s="91"/>
      <c r="P208" s="222">
        <f>O208*H208</f>
        <v>0</v>
      </c>
      <c r="Q208" s="222">
        <v>0.00044000000000000002</v>
      </c>
      <c r="R208" s="222">
        <f>Q208*H208</f>
        <v>0.0044000000000000003</v>
      </c>
      <c r="S208" s="222">
        <v>0</v>
      </c>
      <c r="T208" s="223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4" t="s">
        <v>178</v>
      </c>
      <c r="AT208" s="224" t="s">
        <v>134</v>
      </c>
      <c r="AU208" s="224" t="s">
        <v>84</v>
      </c>
      <c r="AY208" s="17" t="s">
        <v>131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7" t="s">
        <v>82</v>
      </c>
      <c r="BK208" s="225">
        <f>ROUND(I208*H208,2)</f>
        <v>0</v>
      </c>
      <c r="BL208" s="17" t="s">
        <v>178</v>
      </c>
      <c r="BM208" s="224" t="s">
        <v>289</v>
      </c>
    </row>
    <row r="209" s="2" customFormat="1" ht="24.15" customHeight="1">
      <c r="A209" s="38"/>
      <c r="B209" s="39"/>
      <c r="C209" s="212" t="s">
        <v>290</v>
      </c>
      <c r="D209" s="212" t="s">
        <v>134</v>
      </c>
      <c r="E209" s="213" t="s">
        <v>291</v>
      </c>
      <c r="F209" s="214" t="s">
        <v>292</v>
      </c>
      <c r="G209" s="215" t="s">
        <v>154</v>
      </c>
      <c r="H209" s="216">
        <v>6</v>
      </c>
      <c r="I209" s="217"/>
      <c r="J209" s="218">
        <f>ROUND(I209*H209,2)</f>
        <v>0</v>
      </c>
      <c r="K209" s="219"/>
      <c r="L209" s="44"/>
      <c r="M209" s="220" t="s">
        <v>1</v>
      </c>
      <c r="N209" s="221" t="s">
        <v>42</v>
      </c>
      <c r="O209" s="91"/>
      <c r="P209" s="222">
        <f>O209*H209</f>
        <v>0</v>
      </c>
      <c r="Q209" s="222">
        <v>0.00055000000000000003</v>
      </c>
      <c r="R209" s="222">
        <f>Q209*H209</f>
        <v>0.0033</v>
      </c>
      <c r="S209" s="222">
        <v>0</v>
      </c>
      <c r="T209" s="223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4" t="s">
        <v>178</v>
      </c>
      <c r="AT209" s="224" t="s">
        <v>134</v>
      </c>
      <c r="AU209" s="224" t="s">
        <v>84</v>
      </c>
      <c r="AY209" s="17" t="s">
        <v>131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7" t="s">
        <v>82</v>
      </c>
      <c r="BK209" s="225">
        <f>ROUND(I209*H209,2)</f>
        <v>0</v>
      </c>
      <c r="BL209" s="17" t="s">
        <v>178</v>
      </c>
      <c r="BM209" s="224" t="s">
        <v>293</v>
      </c>
    </row>
    <row r="210" s="2" customFormat="1" ht="24.15" customHeight="1">
      <c r="A210" s="38"/>
      <c r="B210" s="39"/>
      <c r="C210" s="212" t="s">
        <v>294</v>
      </c>
      <c r="D210" s="212" t="s">
        <v>134</v>
      </c>
      <c r="E210" s="213" t="s">
        <v>295</v>
      </c>
      <c r="F210" s="214" t="s">
        <v>296</v>
      </c>
      <c r="G210" s="215" t="s">
        <v>154</v>
      </c>
      <c r="H210" s="216">
        <v>6</v>
      </c>
      <c r="I210" s="217"/>
      <c r="J210" s="218">
        <f>ROUND(I210*H210,2)</f>
        <v>0</v>
      </c>
      <c r="K210" s="219"/>
      <c r="L210" s="44"/>
      <c r="M210" s="220" t="s">
        <v>1</v>
      </c>
      <c r="N210" s="221" t="s">
        <v>42</v>
      </c>
      <c r="O210" s="91"/>
      <c r="P210" s="222">
        <f>O210*H210</f>
        <v>0</v>
      </c>
      <c r="Q210" s="222">
        <v>0.0010399999999999999</v>
      </c>
      <c r="R210" s="222">
        <f>Q210*H210</f>
        <v>0.006239999999999999</v>
      </c>
      <c r="S210" s="222">
        <v>0</v>
      </c>
      <c r="T210" s="223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4" t="s">
        <v>178</v>
      </c>
      <c r="AT210" s="224" t="s">
        <v>134</v>
      </c>
      <c r="AU210" s="224" t="s">
        <v>84</v>
      </c>
      <c r="AY210" s="17" t="s">
        <v>131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7" t="s">
        <v>82</v>
      </c>
      <c r="BK210" s="225">
        <f>ROUND(I210*H210,2)</f>
        <v>0</v>
      </c>
      <c r="BL210" s="17" t="s">
        <v>178</v>
      </c>
      <c r="BM210" s="224" t="s">
        <v>297</v>
      </c>
    </row>
    <row r="211" s="2" customFormat="1" ht="24.15" customHeight="1">
      <c r="A211" s="38"/>
      <c r="B211" s="39"/>
      <c r="C211" s="212" t="s">
        <v>298</v>
      </c>
      <c r="D211" s="212" t="s">
        <v>134</v>
      </c>
      <c r="E211" s="213" t="s">
        <v>299</v>
      </c>
      <c r="F211" s="214" t="s">
        <v>300</v>
      </c>
      <c r="G211" s="215" t="s">
        <v>154</v>
      </c>
      <c r="H211" s="216">
        <v>15</v>
      </c>
      <c r="I211" s="217"/>
      <c r="J211" s="218">
        <f>ROUND(I211*H211,2)</f>
        <v>0</v>
      </c>
      <c r="K211" s="219"/>
      <c r="L211" s="44"/>
      <c r="M211" s="220" t="s">
        <v>1</v>
      </c>
      <c r="N211" s="221" t="s">
        <v>42</v>
      </c>
      <c r="O211" s="91"/>
      <c r="P211" s="222">
        <f>O211*H211</f>
        <v>0</v>
      </c>
      <c r="Q211" s="222">
        <v>0.0017700000000000001</v>
      </c>
      <c r="R211" s="222">
        <f>Q211*H211</f>
        <v>0.026550000000000001</v>
      </c>
      <c r="S211" s="222">
        <v>0</v>
      </c>
      <c r="T211" s="223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4" t="s">
        <v>178</v>
      </c>
      <c r="AT211" s="224" t="s">
        <v>134</v>
      </c>
      <c r="AU211" s="224" t="s">
        <v>84</v>
      </c>
      <c r="AY211" s="17" t="s">
        <v>131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7" t="s">
        <v>82</v>
      </c>
      <c r="BK211" s="225">
        <f>ROUND(I211*H211,2)</f>
        <v>0</v>
      </c>
      <c r="BL211" s="17" t="s">
        <v>178</v>
      </c>
      <c r="BM211" s="224" t="s">
        <v>301</v>
      </c>
    </row>
    <row r="212" s="2" customFormat="1" ht="21.75" customHeight="1">
      <c r="A212" s="38"/>
      <c r="B212" s="39"/>
      <c r="C212" s="212" t="s">
        <v>302</v>
      </c>
      <c r="D212" s="212" t="s">
        <v>134</v>
      </c>
      <c r="E212" s="213" t="s">
        <v>303</v>
      </c>
      <c r="F212" s="214" t="s">
        <v>304</v>
      </c>
      <c r="G212" s="215" t="s">
        <v>154</v>
      </c>
      <c r="H212" s="216">
        <v>37</v>
      </c>
      <c r="I212" s="217"/>
      <c r="J212" s="218">
        <f>ROUND(I212*H212,2)</f>
        <v>0</v>
      </c>
      <c r="K212" s="219"/>
      <c r="L212" s="44"/>
      <c r="M212" s="220" t="s">
        <v>1</v>
      </c>
      <c r="N212" s="221" t="s">
        <v>42</v>
      </c>
      <c r="O212" s="91"/>
      <c r="P212" s="222">
        <f>O212*H212</f>
        <v>0</v>
      </c>
      <c r="Q212" s="222">
        <v>0</v>
      </c>
      <c r="R212" s="222">
        <f>Q212*H212</f>
        <v>0</v>
      </c>
      <c r="S212" s="222">
        <v>0</v>
      </c>
      <c r="T212" s="22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4" t="s">
        <v>178</v>
      </c>
      <c r="AT212" s="224" t="s">
        <v>134</v>
      </c>
      <c r="AU212" s="224" t="s">
        <v>84</v>
      </c>
      <c r="AY212" s="17" t="s">
        <v>131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7" t="s">
        <v>82</v>
      </c>
      <c r="BK212" s="225">
        <f>ROUND(I212*H212,2)</f>
        <v>0</v>
      </c>
      <c r="BL212" s="17" t="s">
        <v>178</v>
      </c>
      <c r="BM212" s="224" t="s">
        <v>305</v>
      </c>
    </row>
    <row r="213" s="2" customFormat="1" ht="24.15" customHeight="1">
      <c r="A213" s="38"/>
      <c r="B213" s="39"/>
      <c r="C213" s="212" t="s">
        <v>306</v>
      </c>
      <c r="D213" s="212" t="s">
        <v>134</v>
      </c>
      <c r="E213" s="213" t="s">
        <v>307</v>
      </c>
      <c r="F213" s="214" t="s">
        <v>308</v>
      </c>
      <c r="G213" s="215" t="s">
        <v>253</v>
      </c>
      <c r="H213" s="216">
        <v>0.057000000000000002</v>
      </c>
      <c r="I213" s="217"/>
      <c r="J213" s="218">
        <f>ROUND(I213*H213,2)</f>
        <v>0</v>
      </c>
      <c r="K213" s="219"/>
      <c r="L213" s="44"/>
      <c r="M213" s="220" t="s">
        <v>1</v>
      </c>
      <c r="N213" s="221" t="s">
        <v>42</v>
      </c>
      <c r="O213" s="91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4" t="s">
        <v>178</v>
      </c>
      <c r="AT213" s="224" t="s">
        <v>134</v>
      </c>
      <c r="AU213" s="224" t="s">
        <v>84</v>
      </c>
      <c r="AY213" s="17" t="s">
        <v>131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7" t="s">
        <v>82</v>
      </c>
      <c r="BK213" s="225">
        <f>ROUND(I213*H213,2)</f>
        <v>0</v>
      </c>
      <c r="BL213" s="17" t="s">
        <v>178</v>
      </c>
      <c r="BM213" s="224" t="s">
        <v>309</v>
      </c>
    </row>
    <row r="214" s="12" customFormat="1" ht="22.8" customHeight="1">
      <c r="A214" s="12"/>
      <c r="B214" s="196"/>
      <c r="C214" s="197"/>
      <c r="D214" s="198" t="s">
        <v>76</v>
      </c>
      <c r="E214" s="210" t="s">
        <v>310</v>
      </c>
      <c r="F214" s="210" t="s">
        <v>311</v>
      </c>
      <c r="G214" s="197"/>
      <c r="H214" s="197"/>
      <c r="I214" s="200"/>
      <c r="J214" s="211">
        <f>BK214</f>
        <v>0</v>
      </c>
      <c r="K214" s="197"/>
      <c r="L214" s="202"/>
      <c r="M214" s="203"/>
      <c r="N214" s="204"/>
      <c r="O214" s="204"/>
      <c r="P214" s="205">
        <f>SUM(P215:P226)</f>
        <v>0</v>
      </c>
      <c r="Q214" s="204"/>
      <c r="R214" s="205">
        <f>SUM(R215:R226)</f>
        <v>0.079528000000000001</v>
      </c>
      <c r="S214" s="204"/>
      <c r="T214" s="206">
        <f>SUM(T215:T226)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7" t="s">
        <v>84</v>
      </c>
      <c r="AT214" s="208" t="s">
        <v>76</v>
      </c>
      <c r="AU214" s="208" t="s">
        <v>82</v>
      </c>
      <c r="AY214" s="207" t="s">
        <v>131</v>
      </c>
      <c r="BK214" s="209">
        <f>SUM(BK215:BK226)</f>
        <v>0</v>
      </c>
    </row>
    <row r="215" s="2" customFormat="1" ht="24.15" customHeight="1">
      <c r="A215" s="38"/>
      <c r="B215" s="39"/>
      <c r="C215" s="212" t="s">
        <v>312</v>
      </c>
      <c r="D215" s="212" t="s">
        <v>134</v>
      </c>
      <c r="E215" s="213" t="s">
        <v>313</v>
      </c>
      <c r="F215" s="214" t="s">
        <v>314</v>
      </c>
      <c r="G215" s="215" t="s">
        <v>154</v>
      </c>
      <c r="H215" s="216">
        <v>22.600000000000001</v>
      </c>
      <c r="I215" s="217"/>
      <c r="J215" s="218">
        <f>ROUND(I215*H215,2)</f>
        <v>0</v>
      </c>
      <c r="K215" s="219"/>
      <c r="L215" s="44"/>
      <c r="M215" s="220" t="s">
        <v>1</v>
      </c>
      <c r="N215" s="221" t="s">
        <v>42</v>
      </c>
      <c r="O215" s="91"/>
      <c r="P215" s="222">
        <f>O215*H215</f>
        <v>0</v>
      </c>
      <c r="Q215" s="222">
        <v>0.00084000000000000003</v>
      </c>
      <c r="R215" s="222">
        <f>Q215*H215</f>
        <v>0.018984000000000001</v>
      </c>
      <c r="S215" s="222">
        <v>0</v>
      </c>
      <c r="T215" s="223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4" t="s">
        <v>178</v>
      </c>
      <c r="AT215" s="224" t="s">
        <v>134</v>
      </c>
      <c r="AU215" s="224" t="s">
        <v>84</v>
      </c>
      <c r="AY215" s="17" t="s">
        <v>131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7" t="s">
        <v>82</v>
      </c>
      <c r="BK215" s="225">
        <f>ROUND(I215*H215,2)</f>
        <v>0</v>
      </c>
      <c r="BL215" s="17" t="s">
        <v>178</v>
      </c>
      <c r="BM215" s="224" t="s">
        <v>315</v>
      </c>
    </row>
    <row r="216" s="13" customFormat="1">
      <c r="A216" s="13"/>
      <c r="B216" s="226"/>
      <c r="C216" s="227"/>
      <c r="D216" s="228" t="s">
        <v>144</v>
      </c>
      <c r="E216" s="229" t="s">
        <v>1</v>
      </c>
      <c r="F216" s="230" t="s">
        <v>316</v>
      </c>
      <c r="G216" s="227"/>
      <c r="H216" s="229" t="s">
        <v>1</v>
      </c>
      <c r="I216" s="231"/>
      <c r="J216" s="227"/>
      <c r="K216" s="227"/>
      <c r="L216" s="232"/>
      <c r="M216" s="233"/>
      <c r="N216" s="234"/>
      <c r="O216" s="234"/>
      <c r="P216" s="234"/>
      <c r="Q216" s="234"/>
      <c r="R216" s="234"/>
      <c r="S216" s="234"/>
      <c r="T216" s="235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6" t="s">
        <v>144</v>
      </c>
      <c r="AU216" s="236" t="s">
        <v>84</v>
      </c>
      <c r="AV216" s="13" t="s">
        <v>82</v>
      </c>
      <c r="AW216" s="13" t="s">
        <v>32</v>
      </c>
      <c r="AX216" s="13" t="s">
        <v>77</v>
      </c>
      <c r="AY216" s="236" t="s">
        <v>131</v>
      </c>
    </row>
    <row r="217" s="14" customFormat="1">
      <c r="A217" s="14"/>
      <c r="B217" s="237"/>
      <c r="C217" s="238"/>
      <c r="D217" s="228" t="s">
        <v>144</v>
      </c>
      <c r="E217" s="239" t="s">
        <v>1</v>
      </c>
      <c r="F217" s="240" t="s">
        <v>317</v>
      </c>
      <c r="G217" s="238"/>
      <c r="H217" s="241">
        <v>22.600000000000001</v>
      </c>
      <c r="I217" s="242"/>
      <c r="J217" s="238"/>
      <c r="K217" s="238"/>
      <c r="L217" s="243"/>
      <c r="M217" s="244"/>
      <c r="N217" s="245"/>
      <c r="O217" s="245"/>
      <c r="P217" s="245"/>
      <c r="Q217" s="245"/>
      <c r="R217" s="245"/>
      <c r="S217" s="245"/>
      <c r="T217" s="246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7" t="s">
        <v>144</v>
      </c>
      <c r="AU217" s="247" t="s">
        <v>84</v>
      </c>
      <c r="AV217" s="14" t="s">
        <v>84</v>
      </c>
      <c r="AW217" s="14" t="s">
        <v>32</v>
      </c>
      <c r="AX217" s="14" t="s">
        <v>82</v>
      </c>
      <c r="AY217" s="247" t="s">
        <v>131</v>
      </c>
    </row>
    <row r="218" s="2" customFormat="1" ht="24.15" customHeight="1">
      <c r="A218" s="38"/>
      <c r="B218" s="39"/>
      <c r="C218" s="212" t="s">
        <v>318</v>
      </c>
      <c r="D218" s="212" t="s">
        <v>134</v>
      </c>
      <c r="E218" s="213" t="s">
        <v>319</v>
      </c>
      <c r="F218" s="214" t="s">
        <v>320</v>
      </c>
      <c r="G218" s="215" t="s">
        <v>154</v>
      </c>
      <c r="H218" s="216">
        <v>36</v>
      </c>
      <c r="I218" s="217"/>
      <c r="J218" s="218">
        <f>ROUND(I218*H218,2)</f>
        <v>0</v>
      </c>
      <c r="K218" s="219"/>
      <c r="L218" s="44"/>
      <c r="M218" s="220" t="s">
        <v>1</v>
      </c>
      <c r="N218" s="221" t="s">
        <v>42</v>
      </c>
      <c r="O218" s="91"/>
      <c r="P218" s="222">
        <f>O218*H218</f>
        <v>0</v>
      </c>
      <c r="Q218" s="222">
        <v>0.00116</v>
      </c>
      <c r="R218" s="222">
        <f>Q218*H218</f>
        <v>0.041759999999999999</v>
      </c>
      <c r="S218" s="222">
        <v>0</v>
      </c>
      <c r="T218" s="223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4" t="s">
        <v>178</v>
      </c>
      <c r="AT218" s="224" t="s">
        <v>134</v>
      </c>
      <c r="AU218" s="224" t="s">
        <v>84</v>
      </c>
      <c r="AY218" s="17" t="s">
        <v>131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7" t="s">
        <v>82</v>
      </c>
      <c r="BK218" s="225">
        <f>ROUND(I218*H218,2)</f>
        <v>0</v>
      </c>
      <c r="BL218" s="17" t="s">
        <v>178</v>
      </c>
      <c r="BM218" s="224" t="s">
        <v>321</v>
      </c>
    </row>
    <row r="219" s="13" customFormat="1">
      <c r="A219" s="13"/>
      <c r="B219" s="226"/>
      <c r="C219" s="227"/>
      <c r="D219" s="228" t="s">
        <v>144</v>
      </c>
      <c r="E219" s="229" t="s">
        <v>1</v>
      </c>
      <c r="F219" s="230" t="s">
        <v>322</v>
      </c>
      <c r="G219" s="227"/>
      <c r="H219" s="229" t="s">
        <v>1</v>
      </c>
      <c r="I219" s="231"/>
      <c r="J219" s="227"/>
      <c r="K219" s="227"/>
      <c r="L219" s="232"/>
      <c r="M219" s="233"/>
      <c r="N219" s="234"/>
      <c r="O219" s="234"/>
      <c r="P219" s="234"/>
      <c r="Q219" s="234"/>
      <c r="R219" s="234"/>
      <c r="S219" s="234"/>
      <c r="T219" s="235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6" t="s">
        <v>144</v>
      </c>
      <c r="AU219" s="236" t="s">
        <v>84</v>
      </c>
      <c r="AV219" s="13" t="s">
        <v>82</v>
      </c>
      <c r="AW219" s="13" t="s">
        <v>32</v>
      </c>
      <c r="AX219" s="13" t="s">
        <v>77</v>
      </c>
      <c r="AY219" s="236" t="s">
        <v>131</v>
      </c>
    </row>
    <row r="220" s="14" customFormat="1">
      <c r="A220" s="14"/>
      <c r="B220" s="237"/>
      <c r="C220" s="238"/>
      <c r="D220" s="228" t="s">
        <v>144</v>
      </c>
      <c r="E220" s="239" t="s">
        <v>1</v>
      </c>
      <c r="F220" s="240" t="s">
        <v>323</v>
      </c>
      <c r="G220" s="238"/>
      <c r="H220" s="241">
        <v>36</v>
      </c>
      <c r="I220" s="242"/>
      <c r="J220" s="238"/>
      <c r="K220" s="238"/>
      <c r="L220" s="243"/>
      <c r="M220" s="244"/>
      <c r="N220" s="245"/>
      <c r="O220" s="245"/>
      <c r="P220" s="245"/>
      <c r="Q220" s="245"/>
      <c r="R220" s="245"/>
      <c r="S220" s="245"/>
      <c r="T220" s="246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7" t="s">
        <v>144</v>
      </c>
      <c r="AU220" s="247" t="s">
        <v>84</v>
      </c>
      <c r="AV220" s="14" t="s">
        <v>84</v>
      </c>
      <c r="AW220" s="14" t="s">
        <v>32</v>
      </c>
      <c r="AX220" s="14" t="s">
        <v>82</v>
      </c>
      <c r="AY220" s="247" t="s">
        <v>131</v>
      </c>
    </row>
    <row r="221" s="2" customFormat="1" ht="37.8" customHeight="1">
      <c r="A221" s="38"/>
      <c r="B221" s="39"/>
      <c r="C221" s="212" t="s">
        <v>324</v>
      </c>
      <c r="D221" s="212" t="s">
        <v>134</v>
      </c>
      <c r="E221" s="213" t="s">
        <v>325</v>
      </c>
      <c r="F221" s="214" t="s">
        <v>326</v>
      </c>
      <c r="G221" s="215" t="s">
        <v>154</v>
      </c>
      <c r="H221" s="216">
        <v>22.600000000000001</v>
      </c>
      <c r="I221" s="217"/>
      <c r="J221" s="218">
        <f>ROUND(I221*H221,2)</f>
        <v>0</v>
      </c>
      <c r="K221" s="219"/>
      <c r="L221" s="44"/>
      <c r="M221" s="220" t="s">
        <v>1</v>
      </c>
      <c r="N221" s="221" t="s">
        <v>42</v>
      </c>
      <c r="O221" s="91"/>
      <c r="P221" s="222">
        <f>O221*H221</f>
        <v>0</v>
      </c>
      <c r="Q221" s="222">
        <v>5.0000000000000002E-05</v>
      </c>
      <c r="R221" s="222">
        <f>Q221*H221</f>
        <v>0.0011300000000000001</v>
      </c>
      <c r="S221" s="222">
        <v>0</v>
      </c>
      <c r="T221" s="223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4" t="s">
        <v>178</v>
      </c>
      <c r="AT221" s="224" t="s">
        <v>134</v>
      </c>
      <c r="AU221" s="224" t="s">
        <v>84</v>
      </c>
      <c r="AY221" s="17" t="s">
        <v>131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7" t="s">
        <v>82</v>
      </c>
      <c r="BK221" s="225">
        <f>ROUND(I221*H221,2)</f>
        <v>0</v>
      </c>
      <c r="BL221" s="17" t="s">
        <v>178</v>
      </c>
      <c r="BM221" s="224" t="s">
        <v>327</v>
      </c>
    </row>
    <row r="222" s="2" customFormat="1" ht="37.8" customHeight="1">
      <c r="A222" s="38"/>
      <c r="B222" s="39"/>
      <c r="C222" s="212" t="s">
        <v>328</v>
      </c>
      <c r="D222" s="212" t="s">
        <v>134</v>
      </c>
      <c r="E222" s="213" t="s">
        <v>329</v>
      </c>
      <c r="F222" s="214" t="s">
        <v>330</v>
      </c>
      <c r="G222" s="215" t="s">
        <v>154</v>
      </c>
      <c r="H222" s="216">
        <v>36</v>
      </c>
      <c r="I222" s="217"/>
      <c r="J222" s="218">
        <f>ROUND(I222*H222,2)</f>
        <v>0</v>
      </c>
      <c r="K222" s="219"/>
      <c r="L222" s="44"/>
      <c r="M222" s="220" t="s">
        <v>1</v>
      </c>
      <c r="N222" s="221" t="s">
        <v>42</v>
      </c>
      <c r="O222" s="91"/>
      <c r="P222" s="222">
        <f>O222*H222</f>
        <v>0</v>
      </c>
      <c r="Q222" s="222">
        <v>6.9999999999999994E-05</v>
      </c>
      <c r="R222" s="222">
        <f>Q222*H222</f>
        <v>0.0025199999999999997</v>
      </c>
      <c r="S222" s="222">
        <v>0</v>
      </c>
      <c r="T222" s="22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4" t="s">
        <v>178</v>
      </c>
      <c r="AT222" s="224" t="s">
        <v>134</v>
      </c>
      <c r="AU222" s="224" t="s">
        <v>84</v>
      </c>
      <c r="AY222" s="17" t="s">
        <v>131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7" t="s">
        <v>82</v>
      </c>
      <c r="BK222" s="225">
        <f>ROUND(I222*H222,2)</f>
        <v>0</v>
      </c>
      <c r="BL222" s="17" t="s">
        <v>178</v>
      </c>
      <c r="BM222" s="224" t="s">
        <v>331</v>
      </c>
    </row>
    <row r="223" s="2" customFormat="1" ht="21.75" customHeight="1">
      <c r="A223" s="38"/>
      <c r="B223" s="39"/>
      <c r="C223" s="212" t="s">
        <v>332</v>
      </c>
      <c r="D223" s="212" t="s">
        <v>134</v>
      </c>
      <c r="E223" s="213" t="s">
        <v>333</v>
      </c>
      <c r="F223" s="214" t="s">
        <v>334</v>
      </c>
      <c r="G223" s="215" t="s">
        <v>137</v>
      </c>
      <c r="H223" s="216">
        <v>8</v>
      </c>
      <c r="I223" s="217"/>
      <c r="J223" s="218">
        <f>ROUND(I223*H223,2)</f>
        <v>0</v>
      </c>
      <c r="K223" s="219"/>
      <c r="L223" s="44"/>
      <c r="M223" s="220" t="s">
        <v>1</v>
      </c>
      <c r="N223" s="221" t="s">
        <v>42</v>
      </c>
      <c r="O223" s="91"/>
      <c r="P223" s="222">
        <f>O223*H223</f>
        <v>0</v>
      </c>
      <c r="Q223" s="222">
        <v>0.00050000000000000001</v>
      </c>
      <c r="R223" s="222">
        <f>Q223*H223</f>
        <v>0.0040000000000000001</v>
      </c>
      <c r="S223" s="222">
        <v>0</v>
      </c>
      <c r="T223" s="223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4" t="s">
        <v>178</v>
      </c>
      <c r="AT223" s="224" t="s">
        <v>134</v>
      </c>
      <c r="AU223" s="224" t="s">
        <v>84</v>
      </c>
      <c r="AY223" s="17" t="s">
        <v>131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7" t="s">
        <v>82</v>
      </c>
      <c r="BK223" s="225">
        <f>ROUND(I223*H223,2)</f>
        <v>0</v>
      </c>
      <c r="BL223" s="17" t="s">
        <v>178</v>
      </c>
      <c r="BM223" s="224" t="s">
        <v>335</v>
      </c>
    </row>
    <row r="224" s="2" customFormat="1" ht="24.15" customHeight="1">
      <c r="A224" s="38"/>
      <c r="B224" s="39"/>
      <c r="C224" s="212" t="s">
        <v>336</v>
      </c>
      <c r="D224" s="212" t="s">
        <v>134</v>
      </c>
      <c r="E224" s="213" t="s">
        <v>337</v>
      </c>
      <c r="F224" s="214" t="s">
        <v>338</v>
      </c>
      <c r="G224" s="215" t="s">
        <v>154</v>
      </c>
      <c r="H224" s="216">
        <v>58.600000000000001</v>
      </c>
      <c r="I224" s="217"/>
      <c r="J224" s="218">
        <f>ROUND(I224*H224,2)</f>
        <v>0</v>
      </c>
      <c r="K224" s="219"/>
      <c r="L224" s="44"/>
      <c r="M224" s="220" t="s">
        <v>1</v>
      </c>
      <c r="N224" s="221" t="s">
        <v>42</v>
      </c>
      <c r="O224" s="91"/>
      <c r="P224" s="222">
        <f>O224*H224</f>
        <v>0</v>
      </c>
      <c r="Q224" s="222">
        <v>0.00019000000000000001</v>
      </c>
      <c r="R224" s="222">
        <f>Q224*H224</f>
        <v>0.011134000000000002</v>
      </c>
      <c r="S224" s="222">
        <v>0</v>
      </c>
      <c r="T224" s="223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4" t="s">
        <v>178</v>
      </c>
      <c r="AT224" s="224" t="s">
        <v>134</v>
      </c>
      <c r="AU224" s="224" t="s">
        <v>84</v>
      </c>
      <c r="AY224" s="17" t="s">
        <v>131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7" t="s">
        <v>82</v>
      </c>
      <c r="BK224" s="225">
        <f>ROUND(I224*H224,2)</f>
        <v>0</v>
      </c>
      <c r="BL224" s="17" t="s">
        <v>178</v>
      </c>
      <c r="BM224" s="224" t="s">
        <v>339</v>
      </c>
    </row>
    <row r="225" s="14" customFormat="1">
      <c r="A225" s="14"/>
      <c r="B225" s="237"/>
      <c r="C225" s="238"/>
      <c r="D225" s="228" t="s">
        <v>144</v>
      </c>
      <c r="E225" s="239" t="s">
        <v>1</v>
      </c>
      <c r="F225" s="240" t="s">
        <v>340</v>
      </c>
      <c r="G225" s="238"/>
      <c r="H225" s="241">
        <v>58.600000000000001</v>
      </c>
      <c r="I225" s="242"/>
      <c r="J225" s="238"/>
      <c r="K225" s="238"/>
      <c r="L225" s="243"/>
      <c r="M225" s="244"/>
      <c r="N225" s="245"/>
      <c r="O225" s="245"/>
      <c r="P225" s="245"/>
      <c r="Q225" s="245"/>
      <c r="R225" s="245"/>
      <c r="S225" s="245"/>
      <c r="T225" s="24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7" t="s">
        <v>144</v>
      </c>
      <c r="AU225" s="247" t="s">
        <v>84</v>
      </c>
      <c r="AV225" s="14" t="s">
        <v>84</v>
      </c>
      <c r="AW225" s="14" t="s">
        <v>32</v>
      </c>
      <c r="AX225" s="14" t="s">
        <v>82</v>
      </c>
      <c r="AY225" s="247" t="s">
        <v>131</v>
      </c>
    </row>
    <row r="226" s="2" customFormat="1" ht="24.15" customHeight="1">
      <c r="A226" s="38"/>
      <c r="B226" s="39"/>
      <c r="C226" s="212" t="s">
        <v>341</v>
      </c>
      <c r="D226" s="212" t="s">
        <v>134</v>
      </c>
      <c r="E226" s="213" t="s">
        <v>342</v>
      </c>
      <c r="F226" s="214" t="s">
        <v>343</v>
      </c>
      <c r="G226" s="215" t="s">
        <v>253</v>
      </c>
      <c r="H226" s="216">
        <v>0.080000000000000002</v>
      </c>
      <c r="I226" s="217"/>
      <c r="J226" s="218">
        <f>ROUND(I226*H226,2)</f>
        <v>0</v>
      </c>
      <c r="K226" s="219"/>
      <c r="L226" s="44"/>
      <c r="M226" s="220" t="s">
        <v>1</v>
      </c>
      <c r="N226" s="221" t="s">
        <v>42</v>
      </c>
      <c r="O226" s="91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4" t="s">
        <v>178</v>
      </c>
      <c r="AT226" s="224" t="s">
        <v>134</v>
      </c>
      <c r="AU226" s="224" t="s">
        <v>84</v>
      </c>
      <c r="AY226" s="17" t="s">
        <v>131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7" t="s">
        <v>82</v>
      </c>
      <c r="BK226" s="225">
        <f>ROUND(I226*H226,2)</f>
        <v>0</v>
      </c>
      <c r="BL226" s="17" t="s">
        <v>178</v>
      </c>
      <c r="BM226" s="224" t="s">
        <v>344</v>
      </c>
    </row>
    <row r="227" s="12" customFormat="1" ht="22.8" customHeight="1">
      <c r="A227" s="12"/>
      <c r="B227" s="196"/>
      <c r="C227" s="197"/>
      <c r="D227" s="198" t="s">
        <v>76</v>
      </c>
      <c r="E227" s="210" t="s">
        <v>345</v>
      </c>
      <c r="F227" s="210" t="s">
        <v>346</v>
      </c>
      <c r="G227" s="197"/>
      <c r="H227" s="197"/>
      <c r="I227" s="200"/>
      <c r="J227" s="211">
        <f>BK227</f>
        <v>0</v>
      </c>
      <c r="K227" s="197"/>
      <c r="L227" s="202"/>
      <c r="M227" s="203"/>
      <c r="N227" s="204"/>
      <c r="O227" s="204"/>
      <c r="P227" s="205">
        <f>SUM(P228:P246)</f>
        <v>0</v>
      </c>
      <c r="Q227" s="204"/>
      <c r="R227" s="205">
        <f>SUM(R228:R246)</f>
        <v>0.027129999999999998</v>
      </c>
      <c r="S227" s="204"/>
      <c r="T227" s="206">
        <f>SUM(T228:T246)</f>
        <v>0.10217999999999999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7" t="s">
        <v>84</v>
      </c>
      <c r="AT227" s="208" t="s">
        <v>76</v>
      </c>
      <c r="AU227" s="208" t="s">
        <v>82</v>
      </c>
      <c r="AY227" s="207" t="s">
        <v>131</v>
      </c>
      <c r="BK227" s="209">
        <f>SUM(BK228:BK246)</f>
        <v>0</v>
      </c>
    </row>
    <row r="228" s="2" customFormat="1" ht="16.5" customHeight="1">
      <c r="A228" s="38"/>
      <c r="B228" s="39"/>
      <c r="C228" s="212" t="s">
        <v>347</v>
      </c>
      <c r="D228" s="212" t="s">
        <v>134</v>
      </c>
      <c r="E228" s="213" t="s">
        <v>348</v>
      </c>
      <c r="F228" s="214" t="s">
        <v>349</v>
      </c>
      <c r="G228" s="215" t="s">
        <v>350</v>
      </c>
      <c r="H228" s="216">
        <v>2</v>
      </c>
      <c r="I228" s="217"/>
      <c r="J228" s="218">
        <f>ROUND(I228*H228,2)</f>
        <v>0</v>
      </c>
      <c r="K228" s="219"/>
      <c r="L228" s="44"/>
      <c r="M228" s="220" t="s">
        <v>1</v>
      </c>
      <c r="N228" s="221" t="s">
        <v>42</v>
      </c>
      <c r="O228" s="91"/>
      <c r="P228" s="222">
        <f>O228*H228</f>
        <v>0</v>
      </c>
      <c r="Q228" s="222">
        <v>0</v>
      </c>
      <c r="R228" s="222">
        <f>Q228*H228</f>
        <v>0</v>
      </c>
      <c r="S228" s="222">
        <v>0.019460000000000002</v>
      </c>
      <c r="T228" s="223">
        <f>S228*H228</f>
        <v>0.038920000000000003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4" t="s">
        <v>178</v>
      </c>
      <c r="AT228" s="224" t="s">
        <v>134</v>
      </c>
      <c r="AU228" s="224" t="s">
        <v>84</v>
      </c>
      <c r="AY228" s="17" t="s">
        <v>131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7" t="s">
        <v>82</v>
      </c>
      <c r="BK228" s="225">
        <f>ROUND(I228*H228,2)</f>
        <v>0</v>
      </c>
      <c r="BL228" s="17" t="s">
        <v>178</v>
      </c>
      <c r="BM228" s="224" t="s">
        <v>351</v>
      </c>
    </row>
    <row r="229" s="2" customFormat="1" ht="24.15" customHeight="1">
      <c r="A229" s="38"/>
      <c r="B229" s="39"/>
      <c r="C229" s="212" t="s">
        <v>352</v>
      </c>
      <c r="D229" s="212" t="s">
        <v>134</v>
      </c>
      <c r="E229" s="213" t="s">
        <v>353</v>
      </c>
      <c r="F229" s="214" t="s">
        <v>354</v>
      </c>
      <c r="G229" s="215" t="s">
        <v>350</v>
      </c>
      <c r="H229" s="216">
        <v>1</v>
      </c>
      <c r="I229" s="217"/>
      <c r="J229" s="218">
        <f>ROUND(I229*H229,2)</f>
        <v>0</v>
      </c>
      <c r="K229" s="219"/>
      <c r="L229" s="44"/>
      <c r="M229" s="220" t="s">
        <v>1</v>
      </c>
      <c r="N229" s="221" t="s">
        <v>42</v>
      </c>
      <c r="O229" s="91"/>
      <c r="P229" s="222">
        <f>O229*H229</f>
        <v>0</v>
      </c>
      <c r="Q229" s="222">
        <v>0.020729999999999998</v>
      </c>
      <c r="R229" s="222">
        <f>Q229*H229</f>
        <v>0.020729999999999998</v>
      </c>
      <c r="S229" s="222">
        <v>0</v>
      </c>
      <c r="T229" s="223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4" t="s">
        <v>178</v>
      </c>
      <c r="AT229" s="224" t="s">
        <v>134</v>
      </c>
      <c r="AU229" s="224" t="s">
        <v>84</v>
      </c>
      <c r="AY229" s="17" t="s">
        <v>131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7" t="s">
        <v>82</v>
      </c>
      <c r="BK229" s="225">
        <f>ROUND(I229*H229,2)</f>
        <v>0</v>
      </c>
      <c r="BL229" s="17" t="s">
        <v>178</v>
      </c>
      <c r="BM229" s="224" t="s">
        <v>355</v>
      </c>
    </row>
    <row r="230" s="2" customFormat="1" ht="24.15" customHeight="1">
      <c r="A230" s="38"/>
      <c r="B230" s="39"/>
      <c r="C230" s="212" t="s">
        <v>356</v>
      </c>
      <c r="D230" s="212" t="s">
        <v>134</v>
      </c>
      <c r="E230" s="213" t="s">
        <v>357</v>
      </c>
      <c r="F230" s="214" t="s">
        <v>358</v>
      </c>
      <c r="G230" s="215" t="s">
        <v>350</v>
      </c>
      <c r="H230" s="216">
        <v>3</v>
      </c>
      <c r="I230" s="217"/>
      <c r="J230" s="218">
        <f>ROUND(I230*H230,2)</f>
        <v>0</v>
      </c>
      <c r="K230" s="219"/>
      <c r="L230" s="44"/>
      <c r="M230" s="220" t="s">
        <v>1</v>
      </c>
      <c r="N230" s="221" t="s">
        <v>42</v>
      </c>
      <c r="O230" s="91"/>
      <c r="P230" s="222">
        <f>O230*H230</f>
        <v>0</v>
      </c>
      <c r="Q230" s="222">
        <v>0</v>
      </c>
      <c r="R230" s="222">
        <f>Q230*H230</f>
        <v>0</v>
      </c>
      <c r="S230" s="222">
        <v>0.017069999999999998</v>
      </c>
      <c r="T230" s="223">
        <f>S230*H230</f>
        <v>0.051209999999999992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4" t="s">
        <v>178</v>
      </c>
      <c r="AT230" s="224" t="s">
        <v>134</v>
      </c>
      <c r="AU230" s="224" t="s">
        <v>84</v>
      </c>
      <c r="AY230" s="17" t="s">
        <v>131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7" t="s">
        <v>82</v>
      </c>
      <c r="BK230" s="225">
        <f>ROUND(I230*H230,2)</f>
        <v>0</v>
      </c>
      <c r="BL230" s="17" t="s">
        <v>178</v>
      </c>
      <c r="BM230" s="224" t="s">
        <v>359</v>
      </c>
    </row>
    <row r="231" s="2" customFormat="1" ht="24.15" customHeight="1">
      <c r="A231" s="38"/>
      <c r="B231" s="39"/>
      <c r="C231" s="212" t="s">
        <v>360</v>
      </c>
      <c r="D231" s="212" t="s">
        <v>134</v>
      </c>
      <c r="E231" s="213" t="s">
        <v>361</v>
      </c>
      <c r="F231" s="214" t="s">
        <v>362</v>
      </c>
      <c r="G231" s="215" t="s">
        <v>350</v>
      </c>
      <c r="H231" s="216">
        <v>14</v>
      </c>
      <c r="I231" s="217"/>
      <c r="J231" s="218">
        <f>ROUND(I231*H231,2)</f>
        <v>0</v>
      </c>
      <c r="K231" s="219"/>
      <c r="L231" s="44"/>
      <c r="M231" s="220" t="s">
        <v>1</v>
      </c>
      <c r="N231" s="221" t="s">
        <v>42</v>
      </c>
      <c r="O231" s="91"/>
      <c r="P231" s="222">
        <f>O231*H231</f>
        <v>0</v>
      </c>
      <c r="Q231" s="222">
        <v>0.00024000000000000001</v>
      </c>
      <c r="R231" s="222">
        <f>Q231*H231</f>
        <v>0.0033600000000000001</v>
      </c>
      <c r="S231" s="222">
        <v>0</v>
      </c>
      <c r="T231" s="223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4" t="s">
        <v>138</v>
      </c>
      <c r="AT231" s="224" t="s">
        <v>134</v>
      </c>
      <c r="AU231" s="224" t="s">
        <v>84</v>
      </c>
      <c r="AY231" s="17" t="s">
        <v>131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7" t="s">
        <v>82</v>
      </c>
      <c r="BK231" s="225">
        <f>ROUND(I231*H231,2)</f>
        <v>0</v>
      </c>
      <c r="BL231" s="17" t="s">
        <v>138</v>
      </c>
      <c r="BM231" s="224" t="s">
        <v>363</v>
      </c>
    </row>
    <row r="232" s="2" customFormat="1" ht="16.5" customHeight="1">
      <c r="A232" s="38"/>
      <c r="B232" s="39"/>
      <c r="C232" s="212" t="s">
        <v>364</v>
      </c>
      <c r="D232" s="212" t="s">
        <v>134</v>
      </c>
      <c r="E232" s="213" t="s">
        <v>365</v>
      </c>
      <c r="F232" s="214" t="s">
        <v>366</v>
      </c>
      <c r="G232" s="215" t="s">
        <v>350</v>
      </c>
      <c r="H232" s="216">
        <v>5</v>
      </c>
      <c r="I232" s="217"/>
      <c r="J232" s="218">
        <f>ROUND(I232*H232,2)</f>
        <v>0</v>
      </c>
      <c r="K232" s="219"/>
      <c r="L232" s="44"/>
      <c r="M232" s="220" t="s">
        <v>1</v>
      </c>
      <c r="N232" s="221" t="s">
        <v>42</v>
      </c>
      <c r="O232" s="91"/>
      <c r="P232" s="222">
        <f>O232*H232</f>
        <v>0</v>
      </c>
      <c r="Q232" s="222">
        <v>0</v>
      </c>
      <c r="R232" s="222">
        <f>Q232*H232</f>
        <v>0</v>
      </c>
      <c r="S232" s="222">
        <v>0.00156</v>
      </c>
      <c r="T232" s="223">
        <f>S232*H232</f>
        <v>0.0077999999999999996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4" t="s">
        <v>178</v>
      </c>
      <c r="AT232" s="224" t="s">
        <v>134</v>
      </c>
      <c r="AU232" s="224" t="s">
        <v>84</v>
      </c>
      <c r="AY232" s="17" t="s">
        <v>131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7" t="s">
        <v>82</v>
      </c>
      <c r="BK232" s="225">
        <f>ROUND(I232*H232,2)</f>
        <v>0</v>
      </c>
      <c r="BL232" s="17" t="s">
        <v>178</v>
      </c>
      <c r="BM232" s="224" t="s">
        <v>367</v>
      </c>
    </row>
    <row r="233" s="13" customFormat="1">
      <c r="A233" s="13"/>
      <c r="B233" s="226"/>
      <c r="C233" s="227"/>
      <c r="D233" s="228" t="s">
        <v>144</v>
      </c>
      <c r="E233" s="229" t="s">
        <v>1</v>
      </c>
      <c r="F233" s="230" t="s">
        <v>368</v>
      </c>
      <c r="G233" s="227"/>
      <c r="H233" s="229" t="s">
        <v>1</v>
      </c>
      <c r="I233" s="231"/>
      <c r="J233" s="227"/>
      <c r="K233" s="227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144</v>
      </c>
      <c r="AU233" s="236" t="s">
        <v>84</v>
      </c>
      <c r="AV233" s="13" t="s">
        <v>82</v>
      </c>
      <c r="AW233" s="13" t="s">
        <v>32</v>
      </c>
      <c r="AX233" s="13" t="s">
        <v>77</v>
      </c>
      <c r="AY233" s="236" t="s">
        <v>131</v>
      </c>
    </row>
    <row r="234" s="14" customFormat="1">
      <c r="A234" s="14"/>
      <c r="B234" s="237"/>
      <c r="C234" s="238"/>
      <c r="D234" s="228" t="s">
        <v>144</v>
      </c>
      <c r="E234" s="239" t="s">
        <v>1</v>
      </c>
      <c r="F234" s="240" t="s">
        <v>84</v>
      </c>
      <c r="G234" s="238"/>
      <c r="H234" s="241">
        <v>2</v>
      </c>
      <c r="I234" s="242"/>
      <c r="J234" s="238"/>
      <c r="K234" s="238"/>
      <c r="L234" s="243"/>
      <c r="M234" s="244"/>
      <c r="N234" s="245"/>
      <c r="O234" s="245"/>
      <c r="P234" s="245"/>
      <c r="Q234" s="245"/>
      <c r="R234" s="245"/>
      <c r="S234" s="245"/>
      <c r="T234" s="246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47" t="s">
        <v>144</v>
      </c>
      <c r="AU234" s="247" t="s">
        <v>84</v>
      </c>
      <c r="AV234" s="14" t="s">
        <v>84</v>
      </c>
      <c r="AW234" s="14" t="s">
        <v>32</v>
      </c>
      <c r="AX234" s="14" t="s">
        <v>77</v>
      </c>
      <c r="AY234" s="247" t="s">
        <v>131</v>
      </c>
    </row>
    <row r="235" s="13" customFormat="1">
      <c r="A235" s="13"/>
      <c r="B235" s="226"/>
      <c r="C235" s="227"/>
      <c r="D235" s="228" t="s">
        <v>144</v>
      </c>
      <c r="E235" s="229" t="s">
        <v>1</v>
      </c>
      <c r="F235" s="230" t="s">
        <v>369</v>
      </c>
      <c r="G235" s="227"/>
      <c r="H235" s="229" t="s">
        <v>1</v>
      </c>
      <c r="I235" s="231"/>
      <c r="J235" s="227"/>
      <c r="K235" s="227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144</v>
      </c>
      <c r="AU235" s="236" t="s">
        <v>84</v>
      </c>
      <c r="AV235" s="13" t="s">
        <v>82</v>
      </c>
      <c r="AW235" s="13" t="s">
        <v>32</v>
      </c>
      <c r="AX235" s="13" t="s">
        <v>77</v>
      </c>
      <c r="AY235" s="236" t="s">
        <v>131</v>
      </c>
    </row>
    <row r="236" s="14" customFormat="1">
      <c r="A236" s="14"/>
      <c r="B236" s="237"/>
      <c r="C236" s="238"/>
      <c r="D236" s="228" t="s">
        <v>144</v>
      </c>
      <c r="E236" s="239" t="s">
        <v>1</v>
      </c>
      <c r="F236" s="240" t="s">
        <v>132</v>
      </c>
      <c r="G236" s="238"/>
      <c r="H236" s="241">
        <v>3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144</v>
      </c>
      <c r="AU236" s="247" t="s">
        <v>84</v>
      </c>
      <c r="AV236" s="14" t="s">
        <v>84</v>
      </c>
      <c r="AW236" s="14" t="s">
        <v>32</v>
      </c>
      <c r="AX236" s="14" t="s">
        <v>77</v>
      </c>
      <c r="AY236" s="247" t="s">
        <v>131</v>
      </c>
    </row>
    <row r="237" s="15" customFormat="1">
      <c r="A237" s="15"/>
      <c r="B237" s="248"/>
      <c r="C237" s="249"/>
      <c r="D237" s="228" t="s">
        <v>144</v>
      </c>
      <c r="E237" s="250" t="s">
        <v>1</v>
      </c>
      <c r="F237" s="251" t="s">
        <v>157</v>
      </c>
      <c r="G237" s="249"/>
      <c r="H237" s="252">
        <v>5</v>
      </c>
      <c r="I237" s="253"/>
      <c r="J237" s="249"/>
      <c r="K237" s="249"/>
      <c r="L237" s="254"/>
      <c r="M237" s="255"/>
      <c r="N237" s="256"/>
      <c r="O237" s="256"/>
      <c r="P237" s="256"/>
      <c r="Q237" s="256"/>
      <c r="R237" s="256"/>
      <c r="S237" s="256"/>
      <c r="T237" s="257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58" t="s">
        <v>144</v>
      </c>
      <c r="AU237" s="258" t="s">
        <v>84</v>
      </c>
      <c r="AV237" s="15" t="s">
        <v>138</v>
      </c>
      <c r="AW237" s="15" t="s">
        <v>32</v>
      </c>
      <c r="AX237" s="15" t="s">
        <v>82</v>
      </c>
      <c r="AY237" s="258" t="s">
        <v>131</v>
      </c>
    </row>
    <row r="238" s="2" customFormat="1" ht="21.75" customHeight="1">
      <c r="A238" s="38"/>
      <c r="B238" s="39"/>
      <c r="C238" s="212" t="s">
        <v>370</v>
      </c>
      <c r="D238" s="212" t="s">
        <v>134</v>
      </c>
      <c r="E238" s="213" t="s">
        <v>371</v>
      </c>
      <c r="F238" s="214" t="s">
        <v>372</v>
      </c>
      <c r="G238" s="215" t="s">
        <v>350</v>
      </c>
      <c r="H238" s="216">
        <v>1</v>
      </c>
      <c r="I238" s="217"/>
      <c r="J238" s="218">
        <f>ROUND(I238*H238,2)</f>
        <v>0</v>
      </c>
      <c r="K238" s="219"/>
      <c r="L238" s="44"/>
      <c r="M238" s="220" t="s">
        <v>1</v>
      </c>
      <c r="N238" s="221" t="s">
        <v>42</v>
      </c>
      <c r="O238" s="91"/>
      <c r="P238" s="222">
        <f>O238*H238</f>
        <v>0</v>
      </c>
      <c r="Q238" s="222">
        <v>0.0018</v>
      </c>
      <c r="R238" s="222">
        <f>Q238*H238</f>
        <v>0.0018</v>
      </c>
      <c r="S238" s="222">
        <v>0</v>
      </c>
      <c r="T238" s="223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4" t="s">
        <v>178</v>
      </c>
      <c r="AT238" s="224" t="s">
        <v>134</v>
      </c>
      <c r="AU238" s="224" t="s">
        <v>84</v>
      </c>
      <c r="AY238" s="17" t="s">
        <v>131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7" t="s">
        <v>82</v>
      </c>
      <c r="BK238" s="225">
        <f>ROUND(I238*H238,2)</f>
        <v>0</v>
      </c>
      <c r="BL238" s="17" t="s">
        <v>178</v>
      </c>
      <c r="BM238" s="224" t="s">
        <v>373</v>
      </c>
    </row>
    <row r="239" s="2" customFormat="1" ht="16.5" customHeight="1">
      <c r="A239" s="38"/>
      <c r="B239" s="39"/>
      <c r="C239" s="212" t="s">
        <v>374</v>
      </c>
      <c r="D239" s="212" t="s">
        <v>134</v>
      </c>
      <c r="E239" s="213" t="s">
        <v>375</v>
      </c>
      <c r="F239" s="214" t="s">
        <v>376</v>
      </c>
      <c r="G239" s="215" t="s">
        <v>137</v>
      </c>
      <c r="H239" s="216">
        <v>5</v>
      </c>
      <c r="I239" s="217"/>
      <c r="J239" s="218">
        <f>ROUND(I239*H239,2)</f>
        <v>0</v>
      </c>
      <c r="K239" s="219"/>
      <c r="L239" s="44"/>
      <c r="M239" s="220" t="s">
        <v>1</v>
      </c>
      <c r="N239" s="221" t="s">
        <v>42</v>
      </c>
      <c r="O239" s="91"/>
      <c r="P239" s="222">
        <f>O239*H239</f>
        <v>0</v>
      </c>
      <c r="Q239" s="222">
        <v>0</v>
      </c>
      <c r="R239" s="222">
        <f>Q239*H239</f>
        <v>0</v>
      </c>
      <c r="S239" s="222">
        <v>0.00084999999999999995</v>
      </c>
      <c r="T239" s="223">
        <f>S239*H239</f>
        <v>0.0042499999999999994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4" t="s">
        <v>178</v>
      </c>
      <c r="AT239" s="224" t="s">
        <v>134</v>
      </c>
      <c r="AU239" s="224" t="s">
        <v>84</v>
      </c>
      <c r="AY239" s="17" t="s">
        <v>131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7" t="s">
        <v>82</v>
      </c>
      <c r="BK239" s="225">
        <f>ROUND(I239*H239,2)</f>
        <v>0</v>
      </c>
      <c r="BL239" s="17" t="s">
        <v>178</v>
      </c>
      <c r="BM239" s="224" t="s">
        <v>377</v>
      </c>
    </row>
    <row r="240" s="13" customFormat="1">
      <c r="A240" s="13"/>
      <c r="B240" s="226"/>
      <c r="C240" s="227"/>
      <c r="D240" s="228" t="s">
        <v>144</v>
      </c>
      <c r="E240" s="229" t="s">
        <v>1</v>
      </c>
      <c r="F240" s="230" t="s">
        <v>368</v>
      </c>
      <c r="G240" s="227"/>
      <c r="H240" s="229" t="s">
        <v>1</v>
      </c>
      <c r="I240" s="231"/>
      <c r="J240" s="227"/>
      <c r="K240" s="227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144</v>
      </c>
      <c r="AU240" s="236" t="s">
        <v>84</v>
      </c>
      <c r="AV240" s="13" t="s">
        <v>82</v>
      </c>
      <c r="AW240" s="13" t="s">
        <v>32</v>
      </c>
      <c r="AX240" s="13" t="s">
        <v>77</v>
      </c>
      <c r="AY240" s="236" t="s">
        <v>131</v>
      </c>
    </row>
    <row r="241" s="14" customFormat="1">
      <c r="A241" s="14"/>
      <c r="B241" s="237"/>
      <c r="C241" s="238"/>
      <c r="D241" s="228" t="s">
        <v>144</v>
      </c>
      <c r="E241" s="239" t="s">
        <v>1</v>
      </c>
      <c r="F241" s="240" t="s">
        <v>84</v>
      </c>
      <c r="G241" s="238"/>
      <c r="H241" s="241">
        <v>2</v>
      </c>
      <c r="I241" s="242"/>
      <c r="J241" s="238"/>
      <c r="K241" s="238"/>
      <c r="L241" s="243"/>
      <c r="M241" s="244"/>
      <c r="N241" s="245"/>
      <c r="O241" s="245"/>
      <c r="P241" s="245"/>
      <c r="Q241" s="245"/>
      <c r="R241" s="245"/>
      <c r="S241" s="245"/>
      <c r="T241" s="246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7" t="s">
        <v>144</v>
      </c>
      <c r="AU241" s="247" t="s">
        <v>84</v>
      </c>
      <c r="AV241" s="14" t="s">
        <v>84</v>
      </c>
      <c r="AW241" s="14" t="s">
        <v>32</v>
      </c>
      <c r="AX241" s="14" t="s">
        <v>77</v>
      </c>
      <c r="AY241" s="247" t="s">
        <v>131</v>
      </c>
    </row>
    <row r="242" s="13" customFormat="1">
      <c r="A242" s="13"/>
      <c r="B242" s="226"/>
      <c r="C242" s="227"/>
      <c r="D242" s="228" t="s">
        <v>144</v>
      </c>
      <c r="E242" s="229" t="s">
        <v>1</v>
      </c>
      <c r="F242" s="230" t="s">
        <v>369</v>
      </c>
      <c r="G242" s="227"/>
      <c r="H242" s="229" t="s">
        <v>1</v>
      </c>
      <c r="I242" s="231"/>
      <c r="J242" s="227"/>
      <c r="K242" s="227"/>
      <c r="L242" s="232"/>
      <c r="M242" s="233"/>
      <c r="N242" s="234"/>
      <c r="O242" s="234"/>
      <c r="P242" s="234"/>
      <c r="Q242" s="234"/>
      <c r="R242" s="234"/>
      <c r="S242" s="234"/>
      <c r="T242" s="235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6" t="s">
        <v>144</v>
      </c>
      <c r="AU242" s="236" t="s">
        <v>84</v>
      </c>
      <c r="AV242" s="13" t="s">
        <v>82</v>
      </c>
      <c r="AW242" s="13" t="s">
        <v>32</v>
      </c>
      <c r="AX242" s="13" t="s">
        <v>77</v>
      </c>
      <c r="AY242" s="236" t="s">
        <v>131</v>
      </c>
    </row>
    <row r="243" s="14" customFormat="1">
      <c r="A243" s="14"/>
      <c r="B243" s="237"/>
      <c r="C243" s="238"/>
      <c r="D243" s="228" t="s">
        <v>144</v>
      </c>
      <c r="E243" s="239" t="s">
        <v>1</v>
      </c>
      <c r="F243" s="240" t="s">
        <v>132</v>
      </c>
      <c r="G243" s="238"/>
      <c r="H243" s="241">
        <v>3</v>
      </c>
      <c r="I243" s="242"/>
      <c r="J243" s="238"/>
      <c r="K243" s="238"/>
      <c r="L243" s="243"/>
      <c r="M243" s="244"/>
      <c r="N243" s="245"/>
      <c r="O243" s="245"/>
      <c r="P243" s="245"/>
      <c r="Q243" s="245"/>
      <c r="R243" s="245"/>
      <c r="S243" s="245"/>
      <c r="T243" s="246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7" t="s">
        <v>144</v>
      </c>
      <c r="AU243" s="247" t="s">
        <v>84</v>
      </c>
      <c r="AV243" s="14" t="s">
        <v>84</v>
      </c>
      <c r="AW243" s="14" t="s">
        <v>32</v>
      </c>
      <c r="AX243" s="14" t="s">
        <v>77</v>
      </c>
      <c r="AY243" s="247" t="s">
        <v>131</v>
      </c>
    </row>
    <row r="244" s="15" customFormat="1">
      <c r="A244" s="15"/>
      <c r="B244" s="248"/>
      <c r="C244" s="249"/>
      <c r="D244" s="228" t="s">
        <v>144</v>
      </c>
      <c r="E244" s="250" t="s">
        <v>1</v>
      </c>
      <c r="F244" s="251" t="s">
        <v>157</v>
      </c>
      <c r="G244" s="249"/>
      <c r="H244" s="252">
        <v>5</v>
      </c>
      <c r="I244" s="253"/>
      <c r="J244" s="249"/>
      <c r="K244" s="249"/>
      <c r="L244" s="254"/>
      <c r="M244" s="255"/>
      <c r="N244" s="256"/>
      <c r="O244" s="256"/>
      <c r="P244" s="256"/>
      <c r="Q244" s="256"/>
      <c r="R244" s="256"/>
      <c r="S244" s="256"/>
      <c r="T244" s="257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58" t="s">
        <v>144</v>
      </c>
      <c r="AU244" s="258" t="s">
        <v>84</v>
      </c>
      <c r="AV244" s="15" t="s">
        <v>138</v>
      </c>
      <c r="AW244" s="15" t="s">
        <v>32</v>
      </c>
      <c r="AX244" s="15" t="s">
        <v>82</v>
      </c>
      <c r="AY244" s="258" t="s">
        <v>131</v>
      </c>
    </row>
    <row r="245" s="2" customFormat="1" ht="16.5" customHeight="1">
      <c r="A245" s="38"/>
      <c r="B245" s="39"/>
      <c r="C245" s="212" t="s">
        <v>378</v>
      </c>
      <c r="D245" s="212" t="s">
        <v>134</v>
      </c>
      <c r="E245" s="213" t="s">
        <v>379</v>
      </c>
      <c r="F245" s="214" t="s">
        <v>380</v>
      </c>
      <c r="G245" s="215" t="s">
        <v>137</v>
      </c>
      <c r="H245" s="216">
        <v>4</v>
      </c>
      <c r="I245" s="217"/>
      <c r="J245" s="218">
        <f>ROUND(I245*H245,2)</f>
        <v>0</v>
      </c>
      <c r="K245" s="219"/>
      <c r="L245" s="44"/>
      <c r="M245" s="220" t="s">
        <v>1</v>
      </c>
      <c r="N245" s="221" t="s">
        <v>42</v>
      </c>
      <c r="O245" s="91"/>
      <c r="P245" s="222">
        <f>O245*H245</f>
        <v>0</v>
      </c>
      <c r="Q245" s="222">
        <v>0.00031</v>
      </c>
      <c r="R245" s="222">
        <f>Q245*H245</f>
        <v>0.00124</v>
      </c>
      <c r="S245" s="222">
        <v>0</v>
      </c>
      <c r="T245" s="223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4" t="s">
        <v>178</v>
      </c>
      <c r="AT245" s="224" t="s">
        <v>134</v>
      </c>
      <c r="AU245" s="224" t="s">
        <v>84</v>
      </c>
      <c r="AY245" s="17" t="s">
        <v>131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7" t="s">
        <v>82</v>
      </c>
      <c r="BK245" s="225">
        <f>ROUND(I245*H245,2)</f>
        <v>0</v>
      </c>
      <c r="BL245" s="17" t="s">
        <v>178</v>
      </c>
      <c r="BM245" s="224" t="s">
        <v>381</v>
      </c>
    </row>
    <row r="246" s="2" customFormat="1" ht="24.15" customHeight="1">
      <c r="A246" s="38"/>
      <c r="B246" s="39"/>
      <c r="C246" s="212" t="s">
        <v>382</v>
      </c>
      <c r="D246" s="212" t="s">
        <v>134</v>
      </c>
      <c r="E246" s="213" t="s">
        <v>383</v>
      </c>
      <c r="F246" s="214" t="s">
        <v>384</v>
      </c>
      <c r="G246" s="215" t="s">
        <v>253</v>
      </c>
      <c r="H246" s="216">
        <v>0.024</v>
      </c>
      <c r="I246" s="217"/>
      <c r="J246" s="218">
        <f>ROUND(I246*H246,2)</f>
        <v>0</v>
      </c>
      <c r="K246" s="219"/>
      <c r="L246" s="44"/>
      <c r="M246" s="220" t="s">
        <v>1</v>
      </c>
      <c r="N246" s="221" t="s">
        <v>42</v>
      </c>
      <c r="O246" s="91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4" t="s">
        <v>178</v>
      </c>
      <c r="AT246" s="224" t="s">
        <v>134</v>
      </c>
      <c r="AU246" s="224" t="s">
        <v>84</v>
      </c>
      <c r="AY246" s="17" t="s">
        <v>131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7" t="s">
        <v>82</v>
      </c>
      <c r="BK246" s="225">
        <f>ROUND(I246*H246,2)</f>
        <v>0</v>
      </c>
      <c r="BL246" s="17" t="s">
        <v>178</v>
      </c>
      <c r="BM246" s="224" t="s">
        <v>385</v>
      </c>
    </row>
    <row r="247" s="12" customFormat="1" ht="22.8" customHeight="1">
      <c r="A247" s="12"/>
      <c r="B247" s="196"/>
      <c r="C247" s="197"/>
      <c r="D247" s="198" t="s">
        <v>76</v>
      </c>
      <c r="E247" s="210" t="s">
        <v>386</v>
      </c>
      <c r="F247" s="210" t="s">
        <v>387</v>
      </c>
      <c r="G247" s="197"/>
      <c r="H247" s="197"/>
      <c r="I247" s="200"/>
      <c r="J247" s="211">
        <f>BK247</f>
        <v>0</v>
      </c>
      <c r="K247" s="197"/>
      <c r="L247" s="202"/>
      <c r="M247" s="203"/>
      <c r="N247" s="204"/>
      <c r="O247" s="204"/>
      <c r="P247" s="205">
        <f>SUM(P248:P253)</f>
        <v>0</v>
      </c>
      <c r="Q247" s="204"/>
      <c r="R247" s="205">
        <f>SUM(R248:R253)</f>
        <v>0.010008</v>
      </c>
      <c r="S247" s="204"/>
      <c r="T247" s="206">
        <f>SUM(T248:T253)</f>
        <v>0.17136000000000001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07" t="s">
        <v>84</v>
      </c>
      <c r="AT247" s="208" t="s">
        <v>76</v>
      </c>
      <c r="AU247" s="208" t="s">
        <v>82</v>
      </c>
      <c r="AY247" s="207" t="s">
        <v>131</v>
      </c>
      <c r="BK247" s="209">
        <f>SUM(BK248:BK253)</f>
        <v>0</v>
      </c>
    </row>
    <row r="248" s="2" customFormat="1" ht="16.5" customHeight="1">
      <c r="A248" s="38"/>
      <c r="B248" s="39"/>
      <c r="C248" s="212" t="s">
        <v>388</v>
      </c>
      <c r="D248" s="212" t="s">
        <v>134</v>
      </c>
      <c r="E248" s="213" t="s">
        <v>389</v>
      </c>
      <c r="F248" s="214" t="s">
        <v>390</v>
      </c>
      <c r="G248" s="215" t="s">
        <v>142</v>
      </c>
      <c r="H248" s="216">
        <v>7.2000000000000002</v>
      </c>
      <c r="I248" s="217"/>
      <c r="J248" s="218">
        <f>ROUND(I248*H248,2)</f>
        <v>0</v>
      </c>
      <c r="K248" s="219"/>
      <c r="L248" s="44"/>
      <c r="M248" s="220" t="s">
        <v>1</v>
      </c>
      <c r="N248" s="221" t="s">
        <v>42</v>
      </c>
      <c r="O248" s="91"/>
      <c r="P248" s="222">
        <f>O248*H248</f>
        <v>0</v>
      </c>
      <c r="Q248" s="222">
        <v>0</v>
      </c>
      <c r="R248" s="222">
        <f>Q248*H248</f>
        <v>0</v>
      </c>
      <c r="S248" s="222">
        <v>0.023800000000000002</v>
      </c>
      <c r="T248" s="223">
        <f>S248*H248</f>
        <v>0.17136000000000001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24" t="s">
        <v>178</v>
      </c>
      <c r="AT248" s="224" t="s">
        <v>134</v>
      </c>
      <c r="AU248" s="224" t="s">
        <v>84</v>
      </c>
      <c r="AY248" s="17" t="s">
        <v>131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7" t="s">
        <v>82</v>
      </c>
      <c r="BK248" s="225">
        <f>ROUND(I248*H248,2)</f>
        <v>0</v>
      </c>
      <c r="BL248" s="17" t="s">
        <v>178</v>
      </c>
      <c r="BM248" s="224" t="s">
        <v>391</v>
      </c>
    </row>
    <row r="249" s="14" customFormat="1">
      <c r="A249" s="14"/>
      <c r="B249" s="237"/>
      <c r="C249" s="238"/>
      <c r="D249" s="228" t="s">
        <v>144</v>
      </c>
      <c r="E249" s="239" t="s">
        <v>1</v>
      </c>
      <c r="F249" s="240" t="s">
        <v>392</v>
      </c>
      <c r="G249" s="238"/>
      <c r="H249" s="241">
        <v>7.2000000000000002</v>
      </c>
      <c r="I249" s="242"/>
      <c r="J249" s="238"/>
      <c r="K249" s="238"/>
      <c r="L249" s="243"/>
      <c r="M249" s="244"/>
      <c r="N249" s="245"/>
      <c r="O249" s="245"/>
      <c r="P249" s="245"/>
      <c r="Q249" s="245"/>
      <c r="R249" s="245"/>
      <c r="S249" s="245"/>
      <c r="T249" s="246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7" t="s">
        <v>144</v>
      </c>
      <c r="AU249" s="247" t="s">
        <v>84</v>
      </c>
      <c r="AV249" s="14" t="s">
        <v>84</v>
      </c>
      <c r="AW249" s="14" t="s">
        <v>32</v>
      </c>
      <c r="AX249" s="14" t="s">
        <v>82</v>
      </c>
      <c r="AY249" s="247" t="s">
        <v>131</v>
      </c>
    </row>
    <row r="250" s="2" customFormat="1" ht="16.5" customHeight="1">
      <c r="A250" s="38"/>
      <c r="B250" s="39"/>
      <c r="C250" s="212" t="s">
        <v>393</v>
      </c>
      <c r="D250" s="212" t="s">
        <v>134</v>
      </c>
      <c r="E250" s="213" t="s">
        <v>394</v>
      </c>
      <c r="F250" s="214" t="s">
        <v>395</v>
      </c>
      <c r="G250" s="215" t="s">
        <v>142</v>
      </c>
      <c r="H250" s="216">
        <v>7.2000000000000002</v>
      </c>
      <c r="I250" s="217"/>
      <c r="J250" s="218">
        <f>ROUND(I250*H250,2)</f>
        <v>0</v>
      </c>
      <c r="K250" s="219"/>
      <c r="L250" s="44"/>
      <c r="M250" s="220" t="s">
        <v>1</v>
      </c>
      <c r="N250" s="221" t="s">
        <v>42</v>
      </c>
      <c r="O250" s="91"/>
      <c r="P250" s="222">
        <f>O250*H250</f>
        <v>0</v>
      </c>
      <c r="Q250" s="222">
        <v>0.00139</v>
      </c>
      <c r="R250" s="222">
        <f>Q250*H250</f>
        <v>0.010008</v>
      </c>
      <c r="S250" s="222">
        <v>0</v>
      </c>
      <c r="T250" s="223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4" t="s">
        <v>178</v>
      </c>
      <c r="AT250" s="224" t="s">
        <v>134</v>
      </c>
      <c r="AU250" s="224" t="s">
        <v>84</v>
      </c>
      <c r="AY250" s="17" t="s">
        <v>131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7" t="s">
        <v>82</v>
      </c>
      <c r="BK250" s="225">
        <f>ROUND(I250*H250,2)</f>
        <v>0</v>
      </c>
      <c r="BL250" s="17" t="s">
        <v>178</v>
      </c>
      <c r="BM250" s="224" t="s">
        <v>396</v>
      </c>
    </row>
    <row r="251" s="2" customFormat="1" ht="16.5" customHeight="1">
      <c r="A251" s="38"/>
      <c r="B251" s="39"/>
      <c r="C251" s="212" t="s">
        <v>397</v>
      </c>
      <c r="D251" s="212" t="s">
        <v>134</v>
      </c>
      <c r="E251" s="213" t="s">
        <v>398</v>
      </c>
      <c r="F251" s="214" t="s">
        <v>399</v>
      </c>
      <c r="G251" s="215" t="s">
        <v>142</v>
      </c>
      <c r="H251" s="216">
        <v>7.2000000000000002</v>
      </c>
      <c r="I251" s="217"/>
      <c r="J251" s="218">
        <f>ROUND(I251*H251,2)</f>
        <v>0</v>
      </c>
      <c r="K251" s="219"/>
      <c r="L251" s="44"/>
      <c r="M251" s="220" t="s">
        <v>1</v>
      </c>
      <c r="N251" s="221" t="s">
        <v>42</v>
      </c>
      <c r="O251" s="91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4" t="s">
        <v>178</v>
      </c>
      <c r="AT251" s="224" t="s">
        <v>134</v>
      </c>
      <c r="AU251" s="224" t="s">
        <v>84</v>
      </c>
      <c r="AY251" s="17" t="s">
        <v>131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7" t="s">
        <v>82</v>
      </c>
      <c r="BK251" s="225">
        <f>ROUND(I251*H251,2)</f>
        <v>0</v>
      </c>
      <c r="BL251" s="17" t="s">
        <v>178</v>
      </c>
      <c r="BM251" s="224" t="s">
        <v>400</v>
      </c>
    </row>
    <row r="252" s="2" customFormat="1" ht="16.5" customHeight="1">
      <c r="A252" s="38"/>
      <c r="B252" s="39"/>
      <c r="C252" s="212" t="s">
        <v>401</v>
      </c>
      <c r="D252" s="212" t="s">
        <v>134</v>
      </c>
      <c r="E252" s="213" t="s">
        <v>402</v>
      </c>
      <c r="F252" s="214" t="s">
        <v>403</v>
      </c>
      <c r="G252" s="215" t="s">
        <v>142</v>
      </c>
      <c r="H252" s="216">
        <v>7.2000000000000002</v>
      </c>
      <c r="I252" s="217"/>
      <c r="J252" s="218">
        <f>ROUND(I252*H252,2)</f>
        <v>0</v>
      </c>
      <c r="K252" s="219"/>
      <c r="L252" s="44"/>
      <c r="M252" s="220" t="s">
        <v>1</v>
      </c>
      <c r="N252" s="221" t="s">
        <v>42</v>
      </c>
      <c r="O252" s="91"/>
      <c r="P252" s="222">
        <f>O252*H252</f>
        <v>0</v>
      </c>
      <c r="Q252" s="222">
        <v>0</v>
      </c>
      <c r="R252" s="222">
        <f>Q252*H252</f>
        <v>0</v>
      </c>
      <c r="S252" s="222">
        <v>0</v>
      </c>
      <c r="T252" s="223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4" t="s">
        <v>178</v>
      </c>
      <c r="AT252" s="224" t="s">
        <v>134</v>
      </c>
      <c r="AU252" s="224" t="s">
        <v>84</v>
      </c>
      <c r="AY252" s="17" t="s">
        <v>131</v>
      </c>
      <c r="BE252" s="225">
        <f>IF(N252="základní",J252,0)</f>
        <v>0</v>
      </c>
      <c r="BF252" s="225">
        <f>IF(N252="snížená",J252,0)</f>
        <v>0</v>
      </c>
      <c r="BG252" s="225">
        <f>IF(N252="zákl. přenesená",J252,0)</f>
        <v>0</v>
      </c>
      <c r="BH252" s="225">
        <f>IF(N252="sníž. přenesená",J252,0)</f>
        <v>0</v>
      </c>
      <c r="BI252" s="225">
        <f>IF(N252="nulová",J252,0)</f>
        <v>0</v>
      </c>
      <c r="BJ252" s="17" t="s">
        <v>82</v>
      </c>
      <c r="BK252" s="225">
        <f>ROUND(I252*H252,2)</f>
        <v>0</v>
      </c>
      <c r="BL252" s="17" t="s">
        <v>178</v>
      </c>
      <c r="BM252" s="224" t="s">
        <v>404</v>
      </c>
    </row>
    <row r="253" s="2" customFormat="1" ht="24.15" customHeight="1">
      <c r="A253" s="38"/>
      <c r="B253" s="39"/>
      <c r="C253" s="212" t="s">
        <v>405</v>
      </c>
      <c r="D253" s="212" t="s">
        <v>134</v>
      </c>
      <c r="E253" s="213" t="s">
        <v>406</v>
      </c>
      <c r="F253" s="214" t="s">
        <v>407</v>
      </c>
      <c r="G253" s="215" t="s">
        <v>253</v>
      </c>
      <c r="H253" s="216">
        <v>0.01</v>
      </c>
      <c r="I253" s="217"/>
      <c r="J253" s="218">
        <f>ROUND(I253*H253,2)</f>
        <v>0</v>
      </c>
      <c r="K253" s="219"/>
      <c r="L253" s="44"/>
      <c r="M253" s="220" t="s">
        <v>1</v>
      </c>
      <c r="N253" s="221" t="s">
        <v>42</v>
      </c>
      <c r="O253" s="91"/>
      <c r="P253" s="222">
        <f>O253*H253</f>
        <v>0</v>
      </c>
      <c r="Q253" s="222">
        <v>0</v>
      </c>
      <c r="R253" s="222">
        <f>Q253*H253</f>
        <v>0</v>
      </c>
      <c r="S253" s="222">
        <v>0</v>
      </c>
      <c r="T253" s="223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4" t="s">
        <v>178</v>
      </c>
      <c r="AT253" s="224" t="s">
        <v>134</v>
      </c>
      <c r="AU253" s="224" t="s">
        <v>84</v>
      </c>
      <c r="AY253" s="17" t="s">
        <v>131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7" t="s">
        <v>82</v>
      </c>
      <c r="BK253" s="225">
        <f>ROUND(I253*H253,2)</f>
        <v>0</v>
      </c>
      <c r="BL253" s="17" t="s">
        <v>178</v>
      </c>
      <c r="BM253" s="224" t="s">
        <v>408</v>
      </c>
    </row>
    <row r="254" s="12" customFormat="1" ht="22.8" customHeight="1">
      <c r="A254" s="12"/>
      <c r="B254" s="196"/>
      <c r="C254" s="197"/>
      <c r="D254" s="198" t="s">
        <v>76</v>
      </c>
      <c r="E254" s="210" t="s">
        <v>409</v>
      </c>
      <c r="F254" s="210" t="s">
        <v>410</v>
      </c>
      <c r="G254" s="197"/>
      <c r="H254" s="197"/>
      <c r="I254" s="200"/>
      <c r="J254" s="211">
        <f>BK254</f>
        <v>0</v>
      </c>
      <c r="K254" s="197"/>
      <c r="L254" s="202"/>
      <c r="M254" s="203"/>
      <c r="N254" s="204"/>
      <c r="O254" s="204"/>
      <c r="P254" s="205">
        <f>SUM(P255:P293)</f>
        <v>0</v>
      </c>
      <c r="Q254" s="204"/>
      <c r="R254" s="205">
        <f>SUM(R255:R293)</f>
        <v>0</v>
      </c>
      <c r="S254" s="204"/>
      <c r="T254" s="206">
        <f>SUM(T255:T293)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7" t="s">
        <v>84</v>
      </c>
      <c r="AT254" s="208" t="s">
        <v>76</v>
      </c>
      <c r="AU254" s="208" t="s">
        <v>82</v>
      </c>
      <c r="AY254" s="207" t="s">
        <v>131</v>
      </c>
      <c r="BK254" s="209">
        <f>SUM(BK255:BK293)</f>
        <v>0</v>
      </c>
    </row>
    <row r="255" s="2" customFormat="1" ht="16.5" customHeight="1">
      <c r="A255" s="38"/>
      <c r="B255" s="39"/>
      <c r="C255" s="212" t="s">
        <v>411</v>
      </c>
      <c r="D255" s="212" t="s">
        <v>134</v>
      </c>
      <c r="E255" s="213" t="s">
        <v>412</v>
      </c>
      <c r="F255" s="214" t="s">
        <v>413</v>
      </c>
      <c r="G255" s="215" t="s">
        <v>414</v>
      </c>
      <c r="H255" s="216">
        <v>5</v>
      </c>
      <c r="I255" s="217"/>
      <c r="J255" s="218">
        <f>ROUND(I255*H255,2)</f>
        <v>0</v>
      </c>
      <c r="K255" s="219"/>
      <c r="L255" s="44"/>
      <c r="M255" s="220" t="s">
        <v>1</v>
      </c>
      <c r="N255" s="221" t="s">
        <v>42</v>
      </c>
      <c r="O255" s="91"/>
      <c r="P255" s="222">
        <f>O255*H255</f>
        <v>0</v>
      </c>
      <c r="Q255" s="222">
        <v>0</v>
      </c>
      <c r="R255" s="222">
        <f>Q255*H255</f>
        <v>0</v>
      </c>
      <c r="S255" s="222">
        <v>0</v>
      </c>
      <c r="T255" s="223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4" t="s">
        <v>138</v>
      </c>
      <c r="AT255" s="224" t="s">
        <v>134</v>
      </c>
      <c r="AU255" s="224" t="s">
        <v>84</v>
      </c>
      <c r="AY255" s="17" t="s">
        <v>131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7" t="s">
        <v>82</v>
      </c>
      <c r="BK255" s="225">
        <f>ROUND(I255*H255,2)</f>
        <v>0</v>
      </c>
      <c r="BL255" s="17" t="s">
        <v>138</v>
      </c>
      <c r="BM255" s="224" t="s">
        <v>415</v>
      </c>
    </row>
    <row r="256" s="2" customFormat="1" ht="16.5" customHeight="1">
      <c r="A256" s="38"/>
      <c r="B256" s="39"/>
      <c r="C256" s="212" t="s">
        <v>416</v>
      </c>
      <c r="D256" s="212" t="s">
        <v>134</v>
      </c>
      <c r="E256" s="213" t="s">
        <v>417</v>
      </c>
      <c r="F256" s="214" t="s">
        <v>418</v>
      </c>
      <c r="G256" s="215" t="s">
        <v>414</v>
      </c>
      <c r="H256" s="216">
        <v>4</v>
      </c>
      <c r="I256" s="217"/>
      <c r="J256" s="218">
        <f>ROUND(I256*H256,2)</f>
        <v>0</v>
      </c>
      <c r="K256" s="219"/>
      <c r="L256" s="44"/>
      <c r="M256" s="220" t="s">
        <v>1</v>
      </c>
      <c r="N256" s="221" t="s">
        <v>42</v>
      </c>
      <c r="O256" s="91"/>
      <c r="P256" s="222">
        <f>O256*H256</f>
        <v>0</v>
      </c>
      <c r="Q256" s="222">
        <v>0</v>
      </c>
      <c r="R256" s="222">
        <f>Q256*H256</f>
        <v>0</v>
      </c>
      <c r="S256" s="222">
        <v>0</v>
      </c>
      <c r="T256" s="223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4" t="s">
        <v>138</v>
      </c>
      <c r="AT256" s="224" t="s">
        <v>134</v>
      </c>
      <c r="AU256" s="224" t="s">
        <v>84</v>
      </c>
      <c r="AY256" s="17" t="s">
        <v>131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7" t="s">
        <v>82</v>
      </c>
      <c r="BK256" s="225">
        <f>ROUND(I256*H256,2)</f>
        <v>0</v>
      </c>
      <c r="BL256" s="17" t="s">
        <v>138</v>
      </c>
      <c r="BM256" s="224" t="s">
        <v>419</v>
      </c>
    </row>
    <row r="257" s="2" customFormat="1" ht="16.5" customHeight="1">
      <c r="A257" s="38"/>
      <c r="B257" s="39"/>
      <c r="C257" s="212" t="s">
        <v>420</v>
      </c>
      <c r="D257" s="212" t="s">
        <v>134</v>
      </c>
      <c r="E257" s="213" t="s">
        <v>421</v>
      </c>
      <c r="F257" s="214" t="s">
        <v>422</v>
      </c>
      <c r="G257" s="215" t="s">
        <v>414</v>
      </c>
      <c r="H257" s="216">
        <v>6</v>
      </c>
      <c r="I257" s="217"/>
      <c r="J257" s="218">
        <f>ROUND(I257*H257,2)</f>
        <v>0</v>
      </c>
      <c r="K257" s="219"/>
      <c r="L257" s="44"/>
      <c r="M257" s="220" t="s">
        <v>1</v>
      </c>
      <c r="N257" s="221" t="s">
        <v>42</v>
      </c>
      <c r="O257" s="91"/>
      <c r="P257" s="222">
        <f>O257*H257</f>
        <v>0</v>
      </c>
      <c r="Q257" s="222">
        <v>0</v>
      </c>
      <c r="R257" s="222">
        <f>Q257*H257</f>
        <v>0</v>
      </c>
      <c r="S257" s="222">
        <v>0</v>
      </c>
      <c r="T257" s="223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4" t="s">
        <v>138</v>
      </c>
      <c r="AT257" s="224" t="s">
        <v>134</v>
      </c>
      <c r="AU257" s="224" t="s">
        <v>84</v>
      </c>
      <c r="AY257" s="17" t="s">
        <v>131</v>
      </c>
      <c r="BE257" s="225">
        <f>IF(N257="základní",J257,0)</f>
        <v>0</v>
      </c>
      <c r="BF257" s="225">
        <f>IF(N257="snížená",J257,0)</f>
        <v>0</v>
      </c>
      <c r="BG257" s="225">
        <f>IF(N257="zákl. přenesená",J257,0)</f>
        <v>0</v>
      </c>
      <c r="BH257" s="225">
        <f>IF(N257="sníž. přenesená",J257,0)</f>
        <v>0</v>
      </c>
      <c r="BI257" s="225">
        <f>IF(N257="nulová",J257,0)</f>
        <v>0</v>
      </c>
      <c r="BJ257" s="17" t="s">
        <v>82</v>
      </c>
      <c r="BK257" s="225">
        <f>ROUND(I257*H257,2)</f>
        <v>0</v>
      </c>
      <c r="BL257" s="17" t="s">
        <v>138</v>
      </c>
      <c r="BM257" s="224" t="s">
        <v>423</v>
      </c>
    </row>
    <row r="258" s="2" customFormat="1" ht="16.5" customHeight="1">
      <c r="A258" s="38"/>
      <c r="B258" s="39"/>
      <c r="C258" s="212" t="s">
        <v>424</v>
      </c>
      <c r="D258" s="212" t="s">
        <v>134</v>
      </c>
      <c r="E258" s="213" t="s">
        <v>425</v>
      </c>
      <c r="F258" s="214" t="s">
        <v>426</v>
      </c>
      <c r="G258" s="215" t="s">
        <v>414</v>
      </c>
      <c r="H258" s="216">
        <v>4</v>
      </c>
      <c r="I258" s="217"/>
      <c r="J258" s="218">
        <f>ROUND(I258*H258,2)</f>
        <v>0</v>
      </c>
      <c r="K258" s="219"/>
      <c r="L258" s="44"/>
      <c r="M258" s="220" t="s">
        <v>1</v>
      </c>
      <c r="N258" s="221" t="s">
        <v>42</v>
      </c>
      <c r="O258" s="91"/>
      <c r="P258" s="222">
        <f>O258*H258</f>
        <v>0</v>
      </c>
      <c r="Q258" s="222">
        <v>0</v>
      </c>
      <c r="R258" s="222">
        <f>Q258*H258</f>
        <v>0</v>
      </c>
      <c r="S258" s="222">
        <v>0</v>
      </c>
      <c r="T258" s="223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4" t="s">
        <v>138</v>
      </c>
      <c r="AT258" s="224" t="s">
        <v>134</v>
      </c>
      <c r="AU258" s="224" t="s">
        <v>84</v>
      </c>
      <c r="AY258" s="17" t="s">
        <v>131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7" t="s">
        <v>82</v>
      </c>
      <c r="BK258" s="225">
        <f>ROUND(I258*H258,2)</f>
        <v>0</v>
      </c>
      <c r="BL258" s="17" t="s">
        <v>138</v>
      </c>
      <c r="BM258" s="224" t="s">
        <v>427</v>
      </c>
    </row>
    <row r="259" s="2" customFormat="1" ht="16.5" customHeight="1">
      <c r="A259" s="38"/>
      <c r="B259" s="39"/>
      <c r="C259" s="212" t="s">
        <v>428</v>
      </c>
      <c r="D259" s="212" t="s">
        <v>134</v>
      </c>
      <c r="E259" s="213" t="s">
        <v>429</v>
      </c>
      <c r="F259" s="214" t="s">
        <v>430</v>
      </c>
      <c r="G259" s="215" t="s">
        <v>414</v>
      </c>
      <c r="H259" s="216">
        <v>4</v>
      </c>
      <c r="I259" s="217"/>
      <c r="J259" s="218">
        <f>ROUND(I259*H259,2)</f>
        <v>0</v>
      </c>
      <c r="K259" s="219"/>
      <c r="L259" s="44"/>
      <c r="M259" s="220" t="s">
        <v>1</v>
      </c>
      <c r="N259" s="221" t="s">
        <v>42</v>
      </c>
      <c r="O259" s="91"/>
      <c r="P259" s="222">
        <f>O259*H259</f>
        <v>0</v>
      </c>
      <c r="Q259" s="222">
        <v>0</v>
      </c>
      <c r="R259" s="222">
        <f>Q259*H259</f>
        <v>0</v>
      </c>
      <c r="S259" s="222">
        <v>0</v>
      </c>
      <c r="T259" s="223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4" t="s">
        <v>138</v>
      </c>
      <c r="AT259" s="224" t="s">
        <v>134</v>
      </c>
      <c r="AU259" s="224" t="s">
        <v>84</v>
      </c>
      <c r="AY259" s="17" t="s">
        <v>131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7" t="s">
        <v>82</v>
      </c>
      <c r="BK259" s="225">
        <f>ROUND(I259*H259,2)</f>
        <v>0</v>
      </c>
      <c r="BL259" s="17" t="s">
        <v>138</v>
      </c>
      <c r="BM259" s="224" t="s">
        <v>431</v>
      </c>
    </row>
    <row r="260" s="2" customFormat="1" ht="21.75" customHeight="1">
      <c r="A260" s="38"/>
      <c r="B260" s="39"/>
      <c r="C260" s="212" t="s">
        <v>432</v>
      </c>
      <c r="D260" s="212" t="s">
        <v>134</v>
      </c>
      <c r="E260" s="213" t="s">
        <v>433</v>
      </c>
      <c r="F260" s="214" t="s">
        <v>434</v>
      </c>
      <c r="G260" s="215" t="s">
        <v>414</v>
      </c>
      <c r="H260" s="216">
        <v>2</v>
      </c>
      <c r="I260" s="217"/>
      <c r="J260" s="218">
        <f>ROUND(I260*H260,2)</f>
        <v>0</v>
      </c>
      <c r="K260" s="219"/>
      <c r="L260" s="44"/>
      <c r="M260" s="220" t="s">
        <v>1</v>
      </c>
      <c r="N260" s="221" t="s">
        <v>42</v>
      </c>
      <c r="O260" s="91"/>
      <c r="P260" s="222">
        <f>O260*H260</f>
        <v>0</v>
      </c>
      <c r="Q260" s="222">
        <v>0</v>
      </c>
      <c r="R260" s="222">
        <f>Q260*H260</f>
        <v>0</v>
      </c>
      <c r="S260" s="222">
        <v>0</v>
      </c>
      <c r="T260" s="223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4" t="s">
        <v>138</v>
      </c>
      <c r="AT260" s="224" t="s">
        <v>134</v>
      </c>
      <c r="AU260" s="224" t="s">
        <v>84</v>
      </c>
      <c r="AY260" s="17" t="s">
        <v>131</v>
      </c>
      <c r="BE260" s="225">
        <f>IF(N260="základní",J260,0)</f>
        <v>0</v>
      </c>
      <c r="BF260" s="225">
        <f>IF(N260="snížená",J260,0)</f>
        <v>0</v>
      </c>
      <c r="BG260" s="225">
        <f>IF(N260="zákl. přenesená",J260,0)</f>
        <v>0</v>
      </c>
      <c r="BH260" s="225">
        <f>IF(N260="sníž. přenesená",J260,0)</f>
        <v>0</v>
      </c>
      <c r="BI260" s="225">
        <f>IF(N260="nulová",J260,0)</f>
        <v>0</v>
      </c>
      <c r="BJ260" s="17" t="s">
        <v>82</v>
      </c>
      <c r="BK260" s="225">
        <f>ROUND(I260*H260,2)</f>
        <v>0</v>
      </c>
      <c r="BL260" s="17" t="s">
        <v>138</v>
      </c>
      <c r="BM260" s="224" t="s">
        <v>435</v>
      </c>
    </row>
    <row r="261" s="2" customFormat="1" ht="16.5" customHeight="1">
      <c r="A261" s="38"/>
      <c r="B261" s="39"/>
      <c r="C261" s="212" t="s">
        <v>436</v>
      </c>
      <c r="D261" s="212" t="s">
        <v>134</v>
      </c>
      <c r="E261" s="213" t="s">
        <v>437</v>
      </c>
      <c r="F261" s="214" t="s">
        <v>438</v>
      </c>
      <c r="G261" s="215" t="s">
        <v>414</v>
      </c>
      <c r="H261" s="216">
        <v>6</v>
      </c>
      <c r="I261" s="217"/>
      <c r="J261" s="218">
        <f>ROUND(I261*H261,2)</f>
        <v>0</v>
      </c>
      <c r="K261" s="219"/>
      <c r="L261" s="44"/>
      <c r="M261" s="220" t="s">
        <v>1</v>
      </c>
      <c r="N261" s="221" t="s">
        <v>42</v>
      </c>
      <c r="O261" s="91"/>
      <c r="P261" s="222">
        <f>O261*H261</f>
        <v>0</v>
      </c>
      <c r="Q261" s="222">
        <v>0</v>
      </c>
      <c r="R261" s="222">
        <f>Q261*H261</f>
        <v>0</v>
      </c>
      <c r="S261" s="222">
        <v>0</v>
      </c>
      <c r="T261" s="223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4" t="s">
        <v>138</v>
      </c>
      <c r="AT261" s="224" t="s">
        <v>134</v>
      </c>
      <c r="AU261" s="224" t="s">
        <v>84</v>
      </c>
      <c r="AY261" s="17" t="s">
        <v>131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7" t="s">
        <v>82</v>
      </c>
      <c r="BK261" s="225">
        <f>ROUND(I261*H261,2)</f>
        <v>0</v>
      </c>
      <c r="BL261" s="17" t="s">
        <v>138</v>
      </c>
      <c r="BM261" s="224" t="s">
        <v>439</v>
      </c>
    </row>
    <row r="262" s="2" customFormat="1" ht="16.5" customHeight="1">
      <c r="A262" s="38"/>
      <c r="B262" s="39"/>
      <c r="C262" s="212" t="s">
        <v>440</v>
      </c>
      <c r="D262" s="212" t="s">
        <v>134</v>
      </c>
      <c r="E262" s="213" t="s">
        <v>441</v>
      </c>
      <c r="F262" s="214" t="s">
        <v>442</v>
      </c>
      <c r="G262" s="215" t="s">
        <v>414</v>
      </c>
      <c r="H262" s="216">
        <v>3</v>
      </c>
      <c r="I262" s="217"/>
      <c r="J262" s="218">
        <f>ROUND(I262*H262,2)</f>
        <v>0</v>
      </c>
      <c r="K262" s="219"/>
      <c r="L262" s="44"/>
      <c r="M262" s="220" t="s">
        <v>1</v>
      </c>
      <c r="N262" s="221" t="s">
        <v>42</v>
      </c>
      <c r="O262" s="91"/>
      <c r="P262" s="222">
        <f>O262*H262</f>
        <v>0</v>
      </c>
      <c r="Q262" s="222">
        <v>0</v>
      </c>
      <c r="R262" s="222">
        <f>Q262*H262</f>
        <v>0</v>
      </c>
      <c r="S262" s="222">
        <v>0</v>
      </c>
      <c r="T262" s="223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24" t="s">
        <v>138</v>
      </c>
      <c r="AT262" s="224" t="s">
        <v>134</v>
      </c>
      <c r="AU262" s="224" t="s">
        <v>84</v>
      </c>
      <c r="AY262" s="17" t="s">
        <v>131</v>
      </c>
      <c r="BE262" s="225">
        <f>IF(N262="základní",J262,0)</f>
        <v>0</v>
      </c>
      <c r="BF262" s="225">
        <f>IF(N262="snížená",J262,0)</f>
        <v>0</v>
      </c>
      <c r="BG262" s="225">
        <f>IF(N262="zákl. přenesená",J262,0)</f>
        <v>0</v>
      </c>
      <c r="BH262" s="225">
        <f>IF(N262="sníž. přenesená",J262,0)</f>
        <v>0</v>
      </c>
      <c r="BI262" s="225">
        <f>IF(N262="nulová",J262,0)</f>
        <v>0</v>
      </c>
      <c r="BJ262" s="17" t="s">
        <v>82</v>
      </c>
      <c r="BK262" s="225">
        <f>ROUND(I262*H262,2)</f>
        <v>0</v>
      </c>
      <c r="BL262" s="17" t="s">
        <v>138</v>
      </c>
      <c r="BM262" s="224" t="s">
        <v>443</v>
      </c>
    </row>
    <row r="263" s="2" customFormat="1" ht="16.5" customHeight="1">
      <c r="A263" s="38"/>
      <c r="B263" s="39"/>
      <c r="C263" s="212" t="s">
        <v>444</v>
      </c>
      <c r="D263" s="212" t="s">
        <v>134</v>
      </c>
      <c r="E263" s="213" t="s">
        <v>445</v>
      </c>
      <c r="F263" s="214" t="s">
        <v>446</v>
      </c>
      <c r="G263" s="215" t="s">
        <v>414</v>
      </c>
      <c r="H263" s="216">
        <v>7</v>
      </c>
      <c r="I263" s="217"/>
      <c r="J263" s="218">
        <f>ROUND(I263*H263,2)</f>
        <v>0</v>
      </c>
      <c r="K263" s="219"/>
      <c r="L263" s="44"/>
      <c r="M263" s="220" t="s">
        <v>1</v>
      </c>
      <c r="N263" s="221" t="s">
        <v>42</v>
      </c>
      <c r="O263" s="91"/>
      <c r="P263" s="222">
        <f>O263*H263</f>
        <v>0</v>
      </c>
      <c r="Q263" s="222">
        <v>0</v>
      </c>
      <c r="R263" s="222">
        <f>Q263*H263</f>
        <v>0</v>
      </c>
      <c r="S263" s="222">
        <v>0</v>
      </c>
      <c r="T263" s="223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4" t="s">
        <v>138</v>
      </c>
      <c r="AT263" s="224" t="s">
        <v>134</v>
      </c>
      <c r="AU263" s="224" t="s">
        <v>84</v>
      </c>
      <c r="AY263" s="17" t="s">
        <v>131</v>
      </c>
      <c r="BE263" s="225">
        <f>IF(N263="základní",J263,0)</f>
        <v>0</v>
      </c>
      <c r="BF263" s="225">
        <f>IF(N263="snížená",J263,0)</f>
        <v>0</v>
      </c>
      <c r="BG263" s="225">
        <f>IF(N263="zákl. přenesená",J263,0)</f>
        <v>0</v>
      </c>
      <c r="BH263" s="225">
        <f>IF(N263="sníž. přenesená",J263,0)</f>
        <v>0</v>
      </c>
      <c r="BI263" s="225">
        <f>IF(N263="nulová",J263,0)</f>
        <v>0</v>
      </c>
      <c r="BJ263" s="17" t="s">
        <v>82</v>
      </c>
      <c r="BK263" s="225">
        <f>ROUND(I263*H263,2)</f>
        <v>0</v>
      </c>
      <c r="BL263" s="17" t="s">
        <v>138</v>
      </c>
      <c r="BM263" s="224" t="s">
        <v>447</v>
      </c>
    </row>
    <row r="264" s="2" customFormat="1" ht="16.5" customHeight="1">
      <c r="A264" s="38"/>
      <c r="B264" s="39"/>
      <c r="C264" s="212" t="s">
        <v>448</v>
      </c>
      <c r="D264" s="212" t="s">
        <v>134</v>
      </c>
      <c r="E264" s="213" t="s">
        <v>449</v>
      </c>
      <c r="F264" s="214" t="s">
        <v>450</v>
      </c>
      <c r="G264" s="215" t="s">
        <v>414</v>
      </c>
      <c r="H264" s="216">
        <v>4</v>
      </c>
      <c r="I264" s="217"/>
      <c r="J264" s="218">
        <f>ROUND(I264*H264,2)</f>
        <v>0</v>
      </c>
      <c r="K264" s="219"/>
      <c r="L264" s="44"/>
      <c r="M264" s="220" t="s">
        <v>1</v>
      </c>
      <c r="N264" s="221" t="s">
        <v>42</v>
      </c>
      <c r="O264" s="91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4" t="s">
        <v>138</v>
      </c>
      <c r="AT264" s="224" t="s">
        <v>134</v>
      </c>
      <c r="AU264" s="224" t="s">
        <v>84</v>
      </c>
      <c r="AY264" s="17" t="s">
        <v>131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7" t="s">
        <v>82</v>
      </c>
      <c r="BK264" s="225">
        <f>ROUND(I264*H264,2)</f>
        <v>0</v>
      </c>
      <c r="BL264" s="17" t="s">
        <v>138</v>
      </c>
      <c r="BM264" s="224" t="s">
        <v>451</v>
      </c>
    </row>
    <row r="265" s="2" customFormat="1" ht="16.5" customHeight="1">
      <c r="A265" s="38"/>
      <c r="B265" s="39"/>
      <c r="C265" s="212" t="s">
        <v>452</v>
      </c>
      <c r="D265" s="212" t="s">
        <v>134</v>
      </c>
      <c r="E265" s="213" t="s">
        <v>453</v>
      </c>
      <c r="F265" s="214" t="s">
        <v>454</v>
      </c>
      <c r="G265" s="215" t="s">
        <v>414</v>
      </c>
      <c r="H265" s="216">
        <v>5</v>
      </c>
      <c r="I265" s="217"/>
      <c r="J265" s="218">
        <f>ROUND(I265*H265,2)</f>
        <v>0</v>
      </c>
      <c r="K265" s="219"/>
      <c r="L265" s="44"/>
      <c r="M265" s="220" t="s">
        <v>1</v>
      </c>
      <c r="N265" s="221" t="s">
        <v>42</v>
      </c>
      <c r="O265" s="91"/>
      <c r="P265" s="222">
        <f>O265*H265</f>
        <v>0</v>
      </c>
      <c r="Q265" s="222">
        <v>0</v>
      </c>
      <c r="R265" s="222">
        <f>Q265*H265</f>
        <v>0</v>
      </c>
      <c r="S265" s="222">
        <v>0</v>
      </c>
      <c r="T265" s="223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4" t="s">
        <v>138</v>
      </c>
      <c r="AT265" s="224" t="s">
        <v>134</v>
      </c>
      <c r="AU265" s="224" t="s">
        <v>84</v>
      </c>
      <c r="AY265" s="17" t="s">
        <v>131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7" t="s">
        <v>82</v>
      </c>
      <c r="BK265" s="225">
        <f>ROUND(I265*H265,2)</f>
        <v>0</v>
      </c>
      <c r="BL265" s="17" t="s">
        <v>138</v>
      </c>
      <c r="BM265" s="224" t="s">
        <v>455</v>
      </c>
    </row>
    <row r="266" s="2" customFormat="1" ht="16.5" customHeight="1">
      <c r="A266" s="38"/>
      <c r="B266" s="39"/>
      <c r="C266" s="212" t="s">
        <v>456</v>
      </c>
      <c r="D266" s="212" t="s">
        <v>134</v>
      </c>
      <c r="E266" s="213" t="s">
        <v>457</v>
      </c>
      <c r="F266" s="214" t="s">
        <v>458</v>
      </c>
      <c r="G266" s="215" t="s">
        <v>414</v>
      </c>
      <c r="H266" s="216">
        <v>128</v>
      </c>
      <c r="I266" s="217"/>
      <c r="J266" s="218">
        <f>ROUND(I266*H266,2)</f>
        <v>0</v>
      </c>
      <c r="K266" s="219"/>
      <c r="L266" s="44"/>
      <c r="M266" s="220" t="s">
        <v>1</v>
      </c>
      <c r="N266" s="221" t="s">
        <v>42</v>
      </c>
      <c r="O266" s="91"/>
      <c r="P266" s="222">
        <f>O266*H266</f>
        <v>0</v>
      </c>
      <c r="Q266" s="222">
        <v>0</v>
      </c>
      <c r="R266" s="222">
        <f>Q266*H266</f>
        <v>0</v>
      </c>
      <c r="S266" s="222">
        <v>0</v>
      </c>
      <c r="T266" s="223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4" t="s">
        <v>138</v>
      </c>
      <c r="AT266" s="224" t="s">
        <v>134</v>
      </c>
      <c r="AU266" s="224" t="s">
        <v>84</v>
      </c>
      <c r="AY266" s="17" t="s">
        <v>131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7" t="s">
        <v>82</v>
      </c>
      <c r="BK266" s="225">
        <f>ROUND(I266*H266,2)</f>
        <v>0</v>
      </c>
      <c r="BL266" s="17" t="s">
        <v>138</v>
      </c>
      <c r="BM266" s="224" t="s">
        <v>459</v>
      </c>
    </row>
    <row r="267" s="2" customFormat="1" ht="16.5" customHeight="1">
      <c r="A267" s="38"/>
      <c r="B267" s="39"/>
      <c r="C267" s="212" t="s">
        <v>460</v>
      </c>
      <c r="D267" s="212" t="s">
        <v>134</v>
      </c>
      <c r="E267" s="213" t="s">
        <v>461</v>
      </c>
      <c r="F267" s="214" t="s">
        <v>462</v>
      </c>
      <c r="G267" s="215" t="s">
        <v>414</v>
      </c>
      <c r="H267" s="216">
        <v>17</v>
      </c>
      <c r="I267" s="217"/>
      <c r="J267" s="218">
        <f>ROUND(I267*H267,2)</f>
        <v>0</v>
      </c>
      <c r="K267" s="219"/>
      <c r="L267" s="44"/>
      <c r="M267" s="220" t="s">
        <v>1</v>
      </c>
      <c r="N267" s="221" t="s">
        <v>42</v>
      </c>
      <c r="O267" s="91"/>
      <c r="P267" s="222">
        <f>O267*H267</f>
        <v>0</v>
      </c>
      <c r="Q267" s="222">
        <v>0</v>
      </c>
      <c r="R267" s="222">
        <f>Q267*H267</f>
        <v>0</v>
      </c>
      <c r="S267" s="222">
        <v>0</v>
      </c>
      <c r="T267" s="223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4" t="s">
        <v>138</v>
      </c>
      <c r="AT267" s="224" t="s">
        <v>134</v>
      </c>
      <c r="AU267" s="224" t="s">
        <v>84</v>
      </c>
      <c r="AY267" s="17" t="s">
        <v>131</v>
      </c>
      <c r="BE267" s="225">
        <f>IF(N267="základní",J267,0)</f>
        <v>0</v>
      </c>
      <c r="BF267" s="225">
        <f>IF(N267="snížená",J267,0)</f>
        <v>0</v>
      </c>
      <c r="BG267" s="225">
        <f>IF(N267="zákl. přenesená",J267,0)</f>
        <v>0</v>
      </c>
      <c r="BH267" s="225">
        <f>IF(N267="sníž. přenesená",J267,0)</f>
        <v>0</v>
      </c>
      <c r="BI267" s="225">
        <f>IF(N267="nulová",J267,0)</f>
        <v>0</v>
      </c>
      <c r="BJ267" s="17" t="s">
        <v>82</v>
      </c>
      <c r="BK267" s="225">
        <f>ROUND(I267*H267,2)</f>
        <v>0</v>
      </c>
      <c r="BL267" s="17" t="s">
        <v>138</v>
      </c>
      <c r="BM267" s="224" t="s">
        <v>463</v>
      </c>
    </row>
    <row r="268" s="2" customFormat="1" ht="16.5" customHeight="1">
      <c r="A268" s="38"/>
      <c r="B268" s="39"/>
      <c r="C268" s="212" t="s">
        <v>464</v>
      </c>
      <c r="D268" s="212" t="s">
        <v>134</v>
      </c>
      <c r="E268" s="213" t="s">
        <v>465</v>
      </c>
      <c r="F268" s="214" t="s">
        <v>466</v>
      </c>
      <c r="G268" s="215" t="s">
        <v>414</v>
      </c>
      <c r="H268" s="216">
        <v>2</v>
      </c>
      <c r="I268" s="217"/>
      <c r="J268" s="218">
        <f>ROUND(I268*H268,2)</f>
        <v>0</v>
      </c>
      <c r="K268" s="219"/>
      <c r="L268" s="44"/>
      <c r="M268" s="220" t="s">
        <v>1</v>
      </c>
      <c r="N268" s="221" t="s">
        <v>42</v>
      </c>
      <c r="O268" s="91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4" t="s">
        <v>138</v>
      </c>
      <c r="AT268" s="224" t="s">
        <v>134</v>
      </c>
      <c r="AU268" s="224" t="s">
        <v>84</v>
      </c>
      <c r="AY268" s="17" t="s">
        <v>131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7" t="s">
        <v>82</v>
      </c>
      <c r="BK268" s="225">
        <f>ROUND(I268*H268,2)</f>
        <v>0</v>
      </c>
      <c r="BL268" s="17" t="s">
        <v>138</v>
      </c>
      <c r="BM268" s="224" t="s">
        <v>467</v>
      </c>
    </row>
    <row r="269" s="2" customFormat="1" ht="16.5" customHeight="1">
      <c r="A269" s="38"/>
      <c r="B269" s="39"/>
      <c r="C269" s="212" t="s">
        <v>468</v>
      </c>
      <c r="D269" s="212" t="s">
        <v>134</v>
      </c>
      <c r="E269" s="213" t="s">
        <v>469</v>
      </c>
      <c r="F269" s="214" t="s">
        <v>470</v>
      </c>
      <c r="G269" s="215" t="s">
        <v>414</v>
      </c>
      <c r="H269" s="216">
        <v>42</v>
      </c>
      <c r="I269" s="217"/>
      <c r="J269" s="218">
        <f>ROUND(I269*H269,2)</f>
        <v>0</v>
      </c>
      <c r="K269" s="219"/>
      <c r="L269" s="44"/>
      <c r="M269" s="220" t="s">
        <v>1</v>
      </c>
      <c r="N269" s="221" t="s">
        <v>42</v>
      </c>
      <c r="O269" s="91"/>
      <c r="P269" s="222">
        <f>O269*H269</f>
        <v>0</v>
      </c>
      <c r="Q269" s="222">
        <v>0</v>
      </c>
      <c r="R269" s="222">
        <f>Q269*H269</f>
        <v>0</v>
      </c>
      <c r="S269" s="222">
        <v>0</v>
      </c>
      <c r="T269" s="223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4" t="s">
        <v>138</v>
      </c>
      <c r="AT269" s="224" t="s">
        <v>134</v>
      </c>
      <c r="AU269" s="224" t="s">
        <v>84</v>
      </c>
      <c r="AY269" s="17" t="s">
        <v>131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7" t="s">
        <v>82</v>
      </c>
      <c r="BK269" s="225">
        <f>ROUND(I269*H269,2)</f>
        <v>0</v>
      </c>
      <c r="BL269" s="17" t="s">
        <v>138</v>
      </c>
      <c r="BM269" s="224" t="s">
        <v>471</v>
      </c>
    </row>
    <row r="270" s="2" customFormat="1" ht="16.5" customHeight="1">
      <c r="A270" s="38"/>
      <c r="B270" s="39"/>
      <c r="C270" s="212" t="s">
        <v>472</v>
      </c>
      <c r="D270" s="212" t="s">
        <v>134</v>
      </c>
      <c r="E270" s="213" t="s">
        <v>473</v>
      </c>
      <c r="F270" s="214" t="s">
        <v>474</v>
      </c>
      <c r="G270" s="215" t="s">
        <v>414</v>
      </c>
      <c r="H270" s="216">
        <v>1</v>
      </c>
      <c r="I270" s="217"/>
      <c r="J270" s="218">
        <f>ROUND(I270*H270,2)</f>
        <v>0</v>
      </c>
      <c r="K270" s="219"/>
      <c r="L270" s="44"/>
      <c r="M270" s="220" t="s">
        <v>1</v>
      </c>
      <c r="N270" s="221" t="s">
        <v>42</v>
      </c>
      <c r="O270" s="91"/>
      <c r="P270" s="222">
        <f>O270*H270</f>
        <v>0</v>
      </c>
      <c r="Q270" s="222">
        <v>0</v>
      </c>
      <c r="R270" s="222">
        <f>Q270*H270</f>
        <v>0</v>
      </c>
      <c r="S270" s="222">
        <v>0</v>
      </c>
      <c r="T270" s="223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4" t="s">
        <v>138</v>
      </c>
      <c r="AT270" s="224" t="s">
        <v>134</v>
      </c>
      <c r="AU270" s="224" t="s">
        <v>84</v>
      </c>
      <c r="AY270" s="17" t="s">
        <v>131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7" t="s">
        <v>82</v>
      </c>
      <c r="BK270" s="225">
        <f>ROUND(I270*H270,2)</f>
        <v>0</v>
      </c>
      <c r="BL270" s="17" t="s">
        <v>138</v>
      </c>
      <c r="BM270" s="224" t="s">
        <v>475</v>
      </c>
    </row>
    <row r="271" s="2" customFormat="1" ht="16.5" customHeight="1">
      <c r="A271" s="38"/>
      <c r="B271" s="39"/>
      <c r="C271" s="212" t="s">
        <v>476</v>
      </c>
      <c r="D271" s="212" t="s">
        <v>134</v>
      </c>
      <c r="E271" s="213" t="s">
        <v>477</v>
      </c>
      <c r="F271" s="214" t="s">
        <v>478</v>
      </c>
      <c r="G271" s="215" t="s">
        <v>414</v>
      </c>
      <c r="H271" s="216">
        <v>7</v>
      </c>
      <c r="I271" s="217"/>
      <c r="J271" s="218">
        <f>ROUND(I271*H271,2)</f>
        <v>0</v>
      </c>
      <c r="K271" s="219"/>
      <c r="L271" s="44"/>
      <c r="M271" s="220" t="s">
        <v>1</v>
      </c>
      <c r="N271" s="221" t="s">
        <v>42</v>
      </c>
      <c r="O271" s="91"/>
      <c r="P271" s="222">
        <f>O271*H271</f>
        <v>0</v>
      </c>
      <c r="Q271" s="222">
        <v>0</v>
      </c>
      <c r="R271" s="222">
        <f>Q271*H271</f>
        <v>0</v>
      </c>
      <c r="S271" s="222">
        <v>0</v>
      </c>
      <c r="T271" s="223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4" t="s">
        <v>138</v>
      </c>
      <c r="AT271" s="224" t="s">
        <v>134</v>
      </c>
      <c r="AU271" s="224" t="s">
        <v>84</v>
      </c>
      <c r="AY271" s="17" t="s">
        <v>131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7" t="s">
        <v>82</v>
      </c>
      <c r="BK271" s="225">
        <f>ROUND(I271*H271,2)</f>
        <v>0</v>
      </c>
      <c r="BL271" s="17" t="s">
        <v>138</v>
      </c>
      <c r="BM271" s="224" t="s">
        <v>479</v>
      </c>
    </row>
    <row r="272" s="2" customFormat="1" ht="16.5" customHeight="1">
      <c r="A272" s="38"/>
      <c r="B272" s="39"/>
      <c r="C272" s="212" t="s">
        <v>480</v>
      </c>
      <c r="D272" s="212" t="s">
        <v>134</v>
      </c>
      <c r="E272" s="213" t="s">
        <v>481</v>
      </c>
      <c r="F272" s="214" t="s">
        <v>482</v>
      </c>
      <c r="G272" s="215" t="s">
        <v>154</v>
      </c>
      <c r="H272" s="216">
        <v>200</v>
      </c>
      <c r="I272" s="217"/>
      <c r="J272" s="218">
        <f>ROUND(I272*H272,2)</f>
        <v>0</v>
      </c>
      <c r="K272" s="219"/>
      <c r="L272" s="44"/>
      <c r="M272" s="220" t="s">
        <v>1</v>
      </c>
      <c r="N272" s="221" t="s">
        <v>42</v>
      </c>
      <c r="O272" s="91"/>
      <c r="P272" s="222">
        <f>O272*H272</f>
        <v>0</v>
      </c>
      <c r="Q272" s="222">
        <v>0</v>
      </c>
      <c r="R272" s="222">
        <f>Q272*H272</f>
        <v>0</v>
      </c>
      <c r="S272" s="222">
        <v>0</v>
      </c>
      <c r="T272" s="223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4" t="s">
        <v>138</v>
      </c>
      <c r="AT272" s="224" t="s">
        <v>134</v>
      </c>
      <c r="AU272" s="224" t="s">
        <v>84</v>
      </c>
      <c r="AY272" s="17" t="s">
        <v>131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7" t="s">
        <v>82</v>
      </c>
      <c r="BK272" s="225">
        <f>ROUND(I272*H272,2)</f>
        <v>0</v>
      </c>
      <c r="BL272" s="17" t="s">
        <v>138</v>
      </c>
      <c r="BM272" s="224" t="s">
        <v>483</v>
      </c>
    </row>
    <row r="273" s="2" customFormat="1" ht="16.5" customHeight="1">
      <c r="A273" s="38"/>
      <c r="B273" s="39"/>
      <c r="C273" s="212" t="s">
        <v>484</v>
      </c>
      <c r="D273" s="212" t="s">
        <v>134</v>
      </c>
      <c r="E273" s="213" t="s">
        <v>485</v>
      </c>
      <c r="F273" s="214" t="s">
        <v>486</v>
      </c>
      <c r="G273" s="215" t="s">
        <v>154</v>
      </c>
      <c r="H273" s="216">
        <v>72</v>
      </c>
      <c r="I273" s="217"/>
      <c r="J273" s="218">
        <f>ROUND(I273*H273,2)</f>
        <v>0</v>
      </c>
      <c r="K273" s="219"/>
      <c r="L273" s="44"/>
      <c r="M273" s="220" t="s">
        <v>1</v>
      </c>
      <c r="N273" s="221" t="s">
        <v>42</v>
      </c>
      <c r="O273" s="91"/>
      <c r="P273" s="222">
        <f>O273*H273</f>
        <v>0</v>
      </c>
      <c r="Q273" s="222">
        <v>0</v>
      </c>
      <c r="R273" s="222">
        <f>Q273*H273</f>
        <v>0</v>
      </c>
      <c r="S273" s="222">
        <v>0</v>
      </c>
      <c r="T273" s="223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24" t="s">
        <v>138</v>
      </c>
      <c r="AT273" s="224" t="s">
        <v>134</v>
      </c>
      <c r="AU273" s="224" t="s">
        <v>84</v>
      </c>
      <c r="AY273" s="17" t="s">
        <v>131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7" t="s">
        <v>82</v>
      </c>
      <c r="BK273" s="225">
        <f>ROUND(I273*H273,2)</f>
        <v>0</v>
      </c>
      <c r="BL273" s="17" t="s">
        <v>138</v>
      </c>
      <c r="BM273" s="224" t="s">
        <v>487</v>
      </c>
    </row>
    <row r="274" s="2" customFormat="1" ht="16.5" customHeight="1">
      <c r="A274" s="38"/>
      <c r="B274" s="39"/>
      <c r="C274" s="212" t="s">
        <v>488</v>
      </c>
      <c r="D274" s="212" t="s">
        <v>134</v>
      </c>
      <c r="E274" s="213" t="s">
        <v>489</v>
      </c>
      <c r="F274" s="214" t="s">
        <v>490</v>
      </c>
      <c r="G274" s="215" t="s">
        <v>154</v>
      </c>
      <c r="H274" s="216">
        <v>280</v>
      </c>
      <c r="I274" s="217"/>
      <c r="J274" s="218">
        <f>ROUND(I274*H274,2)</f>
        <v>0</v>
      </c>
      <c r="K274" s="219"/>
      <c r="L274" s="44"/>
      <c r="M274" s="220" t="s">
        <v>1</v>
      </c>
      <c r="N274" s="221" t="s">
        <v>42</v>
      </c>
      <c r="O274" s="91"/>
      <c r="P274" s="222">
        <f>O274*H274</f>
        <v>0</v>
      </c>
      <c r="Q274" s="222">
        <v>0</v>
      </c>
      <c r="R274" s="222">
        <f>Q274*H274</f>
        <v>0</v>
      </c>
      <c r="S274" s="222">
        <v>0</v>
      </c>
      <c r="T274" s="223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4" t="s">
        <v>138</v>
      </c>
      <c r="AT274" s="224" t="s">
        <v>134</v>
      </c>
      <c r="AU274" s="224" t="s">
        <v>84</v>
      </c>
      <c r="AY274" s="17" t="s">
        <v>131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7" t="s">
        <v>82</v>
      </c>
      <c r="BK274" s="225">
        <f>ROUND(I274*H274,2)</f>
        <v>0</v>
      </c>
      <c r="BL274" s="17" t="s">
        <v>138</v>
      </c>
      <c r="BM274" s="224" t="s">
        <v>491</v>
      </c>
    </row>
    <row r="275" s="2" customFormat="1" ht="16.5" customHeight="1">
      <c r="A275" s="38"/>
      <c r="B275" s="39"/>
      <c r="C275" s="212" t="s">
        <v>492</v>
      </c>
      <c r="D275" s="212" t="s">
        <v>134</v>
      </c>
      <c r="E275" s="213" t="s">
        <v>493</v>
      </c>
      <c r="F275" s="214" t="s">
        <v>494</v>
      </c>
      <c r="G275" s="215" t="s">
        <v>154</v>
      </c>
      <c r="H275" s="216">
        <v>100</v>
      </c>
      <c r="I275" s="217"/>
      <c r="J275" s="218">
        <f>ROUND(I275*H275,2)</f>
        <v>0</v>
      </c>
      <c r="K275" s="219"/>
      <c r="L275" s="44"/>
      <c r="M275" s="220" t="s">
        <v>1</v>
      </c>
      <c r="N275" s="221" t="s">
        <v>42</v>
      </c>
      <c r="O275" s="91"/>
      <c r="P275" s="222">
        <f>O275*H275</f>
        <v>0</v>
      </c>
      <c r="Q275" s="222">
        <v>0</v>
      </c>
      <c r="R275" s="222">
        <f>Q275*H275</f>
        <v>0</v>
      </c>
      <c r="S275" s="222">
        <v>0</v>
      </c>
      <c r="T275" s="223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4" t="s">
        <v>138</v>
      </c>
      <c r="AT275" s="224" t="s">
        <v>134</v>
      </c>
      <c r="AU275" s="224" t="s">
        <v>84</v>
      </c>
      <c r="AY275" s="17" t="s">
        <v>131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7" t="s">
        <v>82</v>
      </c>
      <c r="BK275" s="225">
        <f>ROUND(I275*H275,2)</f>
        <v>0</v>
      </c>
      <c r="BL275" s="17" t="s">
        <v>138</v>
      </c>
      <c r="BM275" s="224" t="s">
        <v>495</v>
      </c>
    </row>
    <row r="276" s="2" customFormat="1" ht="16.5" customHeight="1">
      <c r="A276" s="38"/>
      <c r="B276" s="39"/>
      <c r="C276" s="212" t="s">
        <v>496</v>
      </c>
      <c r="D276" s="212" t="s">
        <v>134</v>
      </c>
      <c r="E276" s="213" t="s">
        <v>497</v>
      </c>
      <c r="F276" s="214" t="s">
        <v>498</v>
      </c>
      <c r="G276" s="215" t="s">
        <v>154</v>
      </c>
      <c r="H276" s="216">
        <v>150</v>
      </c>
      <c r="I276" s="217"/>
      <c r="J276" s="218">
        <f>ROUND(I276*H276,2)</f>
        <v>0</v>
      </c>
      <c r="K276" s="219"/>
      <c r="L276" s="44"/>
      <c r="M276" s="220" t="s">
        <v>1</v>
      </c>
      <c r="N276" s="221" t="s">
        <v>42</v>
      </c>
      <c r="O276" s="91"/>
      <c r="P276" s="222">
        <f>O276*H276</f>
        <v>0</v>
      </c>
      <c r="Q276" s="222">
        <v>0</v>
      </c>
      <c r="R276" s="222">
        <f>Q276*H276</f>
        <v>0</v>
      </c>
      <c r="S276" s="222">
        <v>0</v>
      </c>
      <c r="T276" s="223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4" t="s">
        <v>138</v>
      </c>
      <c r="AT276" s="224" t="s">
        <v>134</v>
      </c>
      <c r="AU276" s="224" t="s">
        <v>84</v>
      </c>
      <c r="AY276" s="17" t="s">
        <v>131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7" t="s">
        <v>82</v>
      </c>
      <c r="BK276" s="225">
        <f>ROUND(I276*H276,2)</f>
        <v>0</v>
      </c>
      <c r="BL276" s="17" t="s">
        <v>138</v>
      </c>
      <c r="BM276" s="224" t="s">
        <v>499</v>
      </c>
    </row>
    <row r="277" s="2" customFormat="1" ht="16.5" customHeight="1">
      <c r="A277" s="38"/>
      <c r="B277" s="39"/>
      <c r="C277" s="212" t="s">
        <v>500</v>
      </c>
      <c r="D277" s="212" t="s">
        <v>134</v>
      </c>
      <c r="E277" s="213" t="s">
        <v>501</v>
      </c>
      <c r="F277" s="214" t="s">
        <v>502</v>
      </c>
      <c r="G277" s="215" t="s">
        <v>154</v>
      </c>
      <c r="H277" s="216">
        <v>550</v>
      </c>
      <c r="I277" s="217"/>
      <c r="J277" s="218">
        <f>ROUND(I277*H277,2)</f>
        <v>0</v>
      </c>
      <c r="K277" s="219"/>
      <c r="L277" s="44"/>
      <c r="M277" s="220" t="s">
        <v>1</v>
      </c>
      <c r="N277" s="221" t="s">
        <v>42</v>
      </c>
      <c r="O277" s="91"/>
      <c r="P277" s="222">
        <f>O277*H277</f>
        <v>0</v>
      </c>
      <c r="Q277" s="222">
        <v>0</v>
      </c>
      <c r="R277" s="222">
        <f>Q277*H277</f>
        <v>0</v>
      </c>
      <c r="S277" s="222">
        <v>0</v>
      </c>
      <c r="T277" s="223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4" t="s">
        <v>138</v>
      </c>
      <c r="AT277" s="224" t="s">
        <v>134</v>
      </c>
      <c r="AU277" s="224" t="s">
        <v>84</v>
      </c>
      <c r="AY277" s="17" t="s">
        <v>131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7" t="s">
        <v>82</v>
      </c>
      <c r="BK277" s="225">
        <f>ROUND(I277*H277,2)</f>
        <v>0</v>
      </c>
      <c r="BL277" s="17" t="s">
        <v>138</v>
      </c>
      <c r="BM277" s="224" t="s">
        <v>503</v>
      </c>
    </row>
    <row r="278" s="2" customFormat="1" ht="16.5" customHeight="1">
      <c r="A278" s="38"/>
      <c r="B278" s="39"/>
      <c r="C278" s="212" t="s">
        <v>504</v>
      </c>
      <c r="D278" s="212" t="s">
        <v>134</v>
      </c>
      <c r="E278" s="213" t="s">
        <v>505</v>
      </c>
      <c r="F278" s="214" t="s">
        <v>506</v>
      </c>
      <c r="G278" s="215" t="s">
        <v>414</v>
      </c>
      <c r="H278" s="216">
        <v>4</v>
      </c>
      <c r="I278" s="217"/>
      <c r="J278" s="218">
        <f>ROUND(I278*H278,2)</f>
        <v>0</v>
      </c>
      <c r="K278" s="219"/>
      <c r="L278" s="44"/>
      <c r="M278" s="220" t="s">
        <v>1</v>
      </c>
      <c r="N278" s="221" t="s">
        <v>42</v>
      </c>
      <c r="O278" s="91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4" t="s">
        <v>138</v>
      </c>
      <c r="AT278" s="224" t="s">
        <v>134</v>
      </c>
      <c r="AU278" s="224" t="s">
        <v>84</v>
      </c>
      <c r="AY278" s="17" t="s">
        <v>131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7" t="s">
        <v>82</v>
      </c>
      <c r="BK278" s="225">
        <f>ROUND(I278*H278,2)</f>
        <v>0</v>
      </c>
      <c r="BL278" s="17" t="s">
        <v>138</v>
      </c>
      <c r="BM278" s="224" t="s">
        <v>507</v>
      </c>
    </row>
    <row r="279" s="2" customFormat="1" ht="16.5" customHeight="1">
      <c r="A279" s="38"/>
      <c r="B279" s="39"/>
      <c r="C279" s="212" t="s">
        <v>508</v>
      </c>
      <c r="D279" s="212" t="s">
        <v>134</v>
      </c>
      <c r="E279" s="213" t="s">
        <v>509</v>
      </c>
      <c r="F279" s="214" t="s">
        <v>510</v>
      </c>
      <c r="G279" s="215" t="s">
        <v>154</v>
      </c>
      <c r="H279" s="216">
        <v>40</v>
      </c>
      <c r="I279" s="217"/>
      <c r="J279" s="218">
        <f>ROUND(I279*H279,2)</f>
        <v>0</v>
      </c>
      <c r="K279" s="219"/>
      <c r="L279" s="44"/>
      <c r="M279" s="220" t="s">
        <v>1</v>
      </c>
      <c r="N279" s="221" t="s">
        <v>42</v>
      </c>
      <c r="O279" s="91"/>
      <c r="P279" s="222">
        <f>O279*H279</f>
        <v>0</v>
      </c>
      <c r="Q279" s="222">
        <v>0</v>
      </c>
      <c r="R279" s="222">
        <f>Q279*H279</f>
        <v>0</v>
      </c>
      <c r="S279" s="222">
        <v>0</v>
      </c>
      <c r="T279" s="223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4" t="s">
        <v>138</v>
      </c>
      <c r="AT279" s="224" t="s">
        <v>134</v>
      </c>
      <c r="AU279" s="224" t="s">
        <v>84</v>
      </c>
      <c r="AY279" s="17" t="s">
        <v>131</v>
      </c>
      <c r="BE279" s="225">
        <f>IF(N279="základní",J279,0)</f>
        <v>0</v>
      </c>
      <c r="BF279" s="225">
        <f>IF(N279="snížená",J279,0)</f>
        <v>0</v>
      </c>
      <c r="BG279" s="225">
        <f>IF(N279="zákl. přenesená",J279,0)</f>
        <v>0</v>
      </c>
      <c r="BH279" s="225">
        <f>IF(N279="sníž. přenesená",J279,0)</f>
        <v>0</v>
      </c>
      <c r="BI279" s="225">
        <f>IF(N279="nulová",J279,0)</f>
        <v>0</v>
      </c>
      <c r="BJ279" s="17" t="s">
        <v>82</v>
      </c>
      <c r="BK279" s="225">
        <f>ROUND(I279*H279,2)</f>
        <v>0</v>
      </c>
      <c r="BL279" s="17" t="s">
        <v>138</v>
      </c>
      <c r="BM279" s="224" t="s">
        <v>511</v>
      </c>
    </row>
    <row r="280" s="2" customFormat="1" ht="16.5" customHeight="1">
      <c r="A280" s="38"/>
      <c r="B280" s="39"/>
      <c r="C280" s="212" t="s">
        <v>512</v>
      </c>
      <c r="D280" s="212" t="s">
        <v>134</v>
      </c>
      <c r="E280" s="213" t="s">
        <v>513</v>
      </c>
      <c r="F280" s="214" t="s">
        <v>514</v>
      </c>
      <c r="G280" s="215" t="s">
        <v>154</v>
      </c>
      <c r="H280" s="216">
        <v>370</v>
      </c>
      <c r="I280" s="217"/>
      <c r="J280" s="218">
        <f>ROUND(I280*H280,2)</f>
        <v>0</v>
      </c>
      <c r="K280" s="219"/>
      <c r="L280" s="44"/>
      <c r="M280" s="220" t="s">
        <v>1</v>
      </c>
      <c r="N280" s="221" t="s">
        <v>42</v>
      </c>
      <c r="O280" s="91"/>
      <c r="P280" s="222">
        <f>O280*H280</f>
        <v>0</v>
      </c>
      <c r="Q280" s="222">
        <v>0</v>
      </c>
      <c r="R280" s="222">
        <f>Q280*H280</f>
        <v>0</v>
      </c>
      <c r="S280" s="222">
        <v>0</v>
      </c>
      <c r="T280" s="223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4" t="s">
        <v>138</v>
      </c>
      <c r="AT280" s="224" t="s">
        <v>134</v>
      </c>
      <c r="AU280" s="224" t="s">
        <v>84</v>
      </c>
      <c r="AY280" s="17" t="s">
        <v>131</v>
      </c>
      <c r="BE280" s="225">
        <f>IF(N280="základní",J280,0)</f>
        <v>0</v>
      </c>
      <c r="BF280" s="225">
        <f>IF(N280="snížená",J280,0)</f>
        <v>0</v>
      </c>
      <c r="BG280" s="225">
        <f>IF(N280="zákl. přenesená",J280,0)</f>
        <v>0</v>
      </c>
      <c r="BH280" s="225">
        <f>IF(N280="sníž. přenesená",J280,0)</f>
        <v>0</v>
      </c>
      <c r="BI280" s="225">
        <f>IF(N280="nulová",J280,0)</f>
        <v>0</v>
      </c>
      <c r="BJ280" s="17" t="s">
        <v>82</v>
      </c>
      <c r="BK280" s="225">
        <f>ROUND(I280*H280,2)</f>
        <v>0</v>
      </c>
      <c r="BL280" s="17" t="s">
        <v>138</v>
      </c>
      <c r="BM280" s="224" t="s">
        <v>515</v>
      </c>
    </row>
    <row r="281" s="2" customFormat="1" ht="16.5" customHeight="1">
      <c r="A281" s="38"/>
      <c r="B281" s="39"/>
      <c r="C281" s="212" t="s">
        <v>516</v>
      </c>
      <c r="D281" s="212" t="s">
        <v>134</v>
      </c>
      <c r="E281" s="213" t="s">
        <v>517</v>
      </c>
      <c r="F281" s="214" t="s">
        <v>518</v>
      </c>
      <c r="G281" s="215" t="s">
        <v>154</v>
      </c>
      <c r="H281" s="216">
        <v>220</v>
      </c>
      <c r="I281" s="217"/>
      <c r="J281" s="218">
        <f>ROUND(I281*H281,2)</f>
        <v>0</v>
      </c>
      <c r="K281" s="219"/>
      <c r="L281" s="44"/>
      <c r="M281" s="220" t="s">
        <v>1</v>
      </c>
      <c r="N281" s="221" t="s">
        <v>42</v>
      </c>
      <c r="O281" s="91"/>
      <c r="P281" s="222">
        <f>O281*H281</f>
        <v>0</v>
      </c>
      <c r="Q281" s="222">
        <v>0</v>
      </c>
      <c r="R281" s="222">
        <f>Q281*H281</f>
        <v>0</v>
      </c>
      <c r="S281" s="222">
        <v>0</v>
      </c>
      <c r="T281" s="223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4" t="s">
        <v>138</v>
      </c>
      <c r="AT281" s="224" t="s">
        <v>134</v>
      </c>
      <c r="AU281" s="224" t="s">
        <v>84</v>
      </c>
      <c r="AY281" s="17" t="s">
        <v>131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7" t="s">
        <v>82</v>
      </c>
      <c r="BK281" s="225">
        <f>ROUND(I281*H281,2)</f>
        <v>0</v>
      </c>
      <c r="BL281" s="17" t="s">
        <v>138</v>
      </c>
      <c r="BM281" s="224" t="s">
        <v>519</v>
      </c>
    </row>
    <row r="282" s="2" customFormat="1" ht="16.5" customHeight="1">
      <c r="A282" s="38"/>
      <c r="B282" s="39"/>
      <c r="C282" s="212" t="s">
        <v>520</v>
      </c>
      <c r="D282" s="212" t="s">
        <v>134</v>
      </c>
      <c r="E282" s="213" t="s">
        <v>521</v>
      </c>
      <c r="F282" s="214" t="s">
        <v>522</v>
      </c>
      <c r="G282" s="215" t="s">
        <v>154</v>
      </c>
      <c r="H282" s="216">
        <v>35</v>
      </c>
      <c r="I282" s="217"/>
      <c r="J282" s="218">
        <f>ROUND(I282*H282,2)</f>
        <v>0</v>
      </c>
      <c r="K282" s="219"/>
      <c r="L282" s="44"/>
      <c r="M282" s="220" t="s">
        <v>1</v>
      </c>
      <c r="N282" s="221" t="s">
        <v>42</v>
      </c>
      <c r="O282" s="91"/>
      <c r="P282" s="222">
        <f>O282*H282</f>
        <v>0</v>
      </c>
      <c r="Q282" s="222">
        <v>0</v>
      </c>
      <c r="R282" s="222">
        <f>Q282*H282</f>
        <v>0</v>
      </c>
      <c r="S282" s="222">
        <v>0</v>
      </c>
      <c r="T282" s="223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4" t="s">
        <v>138</v>
      </c>
      <c r="AT282" s="224" t="s">
        <v>134</v>
      </c>
      <c r="AU282" s="224" t="s">
        <v>84</v>
      </c>
      <c r="AY282" s="17" t="s">
        <v>131</v>
      </c>
      <c r="BE282" s="225">
        <f>IF(N282="základní",J282,0)</f>
        <v>0</v>
      </c>
      <c r="BF282" s="225">
        <f>IF(N282="snížená",J282,0)</f>
        <v>0</v>
      </c>
      <c r="BG282" s="225">
        <f>IF(N282="zákl. přenesená",J282,0)</f>
        <v>0</v>
      </c>
      <c r="BH282" s="225">
        <f>IF(N282="sníž. přenesená",J282,0)</f>
        <v>0</v>
      </c>
      <c r="BI282" s="225">
        <f>IF(N282="nulová",J282,0)</f>
        <v>0</v>
      </c>
      <c r="BJ282" s="17" t="s">
        <v>82</v>
      </c>
      <c r="BK282" s="225">
        <f>ROUND(I282*H282,2)</f>
        <v>0</v>
      </c>
      <c r="BL282" s="17" t="s">
        <v>138</v>
      </c>
      <c r="BM282" s="224" t="s">
        <v>523</v>
      </c>
    </row>
    <row r="283" s="2" customFormat="1" ht="16.5" customHeight="1">
      <c r="A283" s="38"/>
      <c r="B283" s="39"/>
      <c r="C283" s="212" t="s">
        <v>524</v>
      </c>
      <c r="D283" s="212" t="s">
        <v>134</v>
      </c>
      <c r="E283" s="213" t="s">
        <v>525</v>
      </c>
      <c r="F283" s="214" t="s">
        <v>526</v>
      </c>
      <c r="G283" s="215" t="s">
        <v>527</v>
      </c>
      <c r="H283" s="216">
        <v>30</v>
      </c>
      <c r="I283" s="217"/>
      <c r="J283" s="218">
        <f>ROUND(I283*H283,2)</f>
        <v>0</v>
      </c>
      <c r="K283" s="219"/>
      <c r="L283" s="44"/>
      <c r="M283" s="220" t="s">
        <v>1</v>
      </c>
      <c r="N283" s="221" t="s">
        <v>42</v>
      </c>
      <c r="O283" s="91"/>
      <c r="P283" s="222">
        <f>O283*H283</f>
        <v>0</v>
      </c>
      <c r="Q283" s="222">
        <v>0</v>
      </c>
      <c r="R283" s="222">
        <f>Q283*H283</f>
        <v>0</v>
      </c>
      <c r="S283" s="222">
        <v>0</v>
      </c>
      <c r="T283" s="223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4" t="s">
        <v>138</v>
      </c>
      <c r="AT283" s="224" t="s">
        <v>134</v>
      </c>
      <c r="AU283" s="224" t="s">
        <v>84</v>
      </c>
      <c r="AY283" s="17" t="s">
        <v>131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7" t="s">
        <v>82</v>
      </c>
      <c r="BK283" s="225">
        <f>ROUND(I283*H283,2)</f>
        <v>0</v>
      </c>
      <c r="BL283" s="17" t="s">
        <v>138</v>
      </c>
      <c r="BM283" s="224" t="s">
        <v>528</v>
      </c>
    </row>
    <row r="284" s="2" customFormat="1" ht="16.5" customHeight="1">
      <c r="A284" s="38"/>
      <c r="B284" s="39"/>
      <c r="C284" s="212" t="s">
        <v>529</v>
      </c>
      <c r="D284" s="212" t="s">
        <v>134</v>
      </c>
      <c r="E284" s="213" t="s">
        <v>530</v>
      </c>
      <c r="F284" s="214" t="s">
        <v>531</v>
      </c>
      <c r="G284" s="215" t="s">
        <v>527</v>
      </c>
      <c r="H284" s="216">
        <v>300</v>
      </c>
      <c r="I284" s="217"/>
      <c r="J284" s="218">
        <f>ROUND(I284*H284,2)</f>
        <v>0</v>
      </c>
      <c r="K284" s="219"/>
      <c r="L284" s="44"/>
      <c r="M284" s="220" t="s">
        <v>1</v>
      </c>
      <c r="N284" s="221" t="s">
        <v>42</v>
      </c>
      <c r="O284" s="91"/>
      <c r="P284" s="222">
        <f>O284*H284</f>
        <v>0</v>
      </c>
      <c r="Q284" s="222">
        <v>0</v>
      </c>
      <c r="R284" s="222">
        <f>Q284*H284</f>
        <v>0</v>
      </c>
      <c r="S284" s="222">
        <v>0</v>
      </c>
      <c r="T284" s="223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4" t="s">
        <v>138</v>
      </c>
      <c r="AT284" s="224" t="s">
        <v>134</v>
      </c>
      <c r="AU284" s="224" t="s">
        <v>84</v>
      </c>
      <c r="AY284" s="17" t="s">
        <v>131</v>
      </c>
      <c r="BE284" s="225">
        <f>IF(N284="základní",J284,0)</f>
        <v>0</v>
      </c>
      <c r="BF284" s="225">
        <f>IF(N284="snížená",J284,0)</f>
        <v>0</v>
      </c>
      <c r="BG284" s="225">
        <f>IF(N284="zákl. přenesená",J284,0)</f>
        <v>0</v>
      </c>
      <c r="BH284" s="225">
        <f>IF(N284="sníž. přenesená",J284,0)</f>
        <v>0</v>
      </c>
      <c r="BI284" s="225">
        <f>IF(N284="nulová",J284,0)</f>
        <v>0</v>
      </c>
      <c r="BJ284" s="17" t="s">
        <v>82</v>
      </c>
      <c r="BK284" s="225">
        <f>ROUND(I284*H284,2)</f>
        <v>0</v>
      </c>
      <c r="BL284" s="17" t="s">
        <v>138</v>
      </c>
      <c r="BM284" s="224" t="s">
        <v>532</v>
      </c>
    </row>
    <row r="285" s="2" customFormat="1" ht="16.5" customHeight="1">
      <c r="A285" s="38"/>
      <c r="B285" s="39"/>
      <c r="C285" s="212" t="s">
        <v>533</v>
      </c>
      <c r="D285" s="212" t="s">
        <v>134</v>
      </c>
      <c r="E285" s="213" t="s">
        <v>534</v>
      </c>
      <c r="F285" s="214" t="s">
        <v>535</v>
      </c>
      <c r="G285" s="215" t="s">
        <v>414</v>
      </c>
      <c r="H285" s="216">
        <v>1</v>
      </c>
      <c r="I285" s="217"/>
      <c r="J285" s="218">
        <f>ROUND(I285*H285,2)</f>
        <v>0</v>
      </c>
      <c r="K285" s="219"/>
      <c r="L285" s="44"/>
      <c r="M285" s="220" t="s">
        <v>1</v>
      </c>
      <c r="N285" s="221" t="s">
        <v>42</v>
      </c>
      <c r="O285" s="91"/>
      <c r="P285" s="222">
        <f>O285*H285</f>
        <v>0</v>
      </c>
      <c r="Q285" s="222">
        <v>0</v>
      </c>
      <c r="R285" s="222">
        <f>Q285*H285</f>
        <v>0</v>
      </c>
      <c r="S285" s="222">
        <v>0</v>
      </c>
      <c r="T285" s="223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4" t="s">
        <v>138</v>
      </c>
      <c r="AT285" s="224" t="s">
        <v>134</v>
      </c>
      <c r="AU285" s="224" t="s">
        <v>84</v>
      </c>
      <c r="AY285" s="17" t="s">
        <v>131</v>
      </c>
      <c r="BE285" s="225">
        <f>IF(N285="základní",J285,0)</f>
        <v>0</v>
      </c>
      <c r="BF285" s="225">
        <f>IF(N285="snížená",J285,0)</f>
        <v>0</v>
      </c>
      <c r="BG285" s="225">
        <f>IF(N285="zákl. přenesená",J285,0)</f>
        <v>0</v>
      </c>
      <c r="BH285" s="225">
        <f>IF(N285="sníž. přenesená",J285,0)</f>
        <v>0</v>
      </c>
      <c r="BI285" s="225">
        <f>IF(N285="nulová",J285,0)</f>
        <v>0</v>
      </c>
      <c r="BJ285" s="17" t="s">
        <v>82</v>
      </c>
      <c r="BK285" s="225">
        <f>ROUND(I285*H285,2)</f>
        <v>0</v>
      </c>
      <c r="BL285" s="17" t="s">
        <v>138</v>
      </c>
      <c r="BM285" s="224" t="s">
        <v>536</v>
      </c>
    </row>
    <row r="286" s="2" customFormat="1" ht="16.5" customHeight="1">
      <c r="A286" s="38"/>
      <c r="B286" s="39"/>
      <c r="C286" s="212" t="s">
        <v>537</v>
      </c>
      <c r="D286" s="212" t="s">
        <v>134</v>
      </c>
      <c r="E286" s="213" t="s">
        <v>538</v>
      </c>
      <c r="F286" s="214" t="s">
        <v>539</v>
      </c>
      <c r="G286" s="215" t="s">
        <v>414</v>
      </c>
      <c r="H286" s="216">
        <v>1</v>
      </c>
      <c r="I286" s="217"/>
      <c r="J286" s="218">
        <f>ROUND(I286*H286,2)</f>
        <v>0</v>
      </c>
      <c r="K286" s="219"/>
      <c r="L286" s="44"/>
      <c r="M286" s="220" t="s">
        <v>1</v>
      </c>
      <c r="N286" s="221" t="s">
        <v>42</v>
      </c>
      <c r="O286" s="91"/>
      <c r="P286" s="222">
        <f>O286*H286</f>
        <v>0</v>
      </c>
      <c r="Q286" s="222">
        <v>0</v>
      </c>
      <c r="R286" s="222">
        <f>Q286*H286</f>
        <v>0</v>
      </c>
      <c r="S286" s="222">
        <v>0</v>
      </c>
      <c r="T286" s="223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24" t="s">
        <v>138</v>
      </c>
      <c r="AT286" s="224" t="s">
        <v>134</v>
      </c>
      <c r="AU286" s="224" t="s">
        <v>84</v>
      </c>
      <c r="AY286" s="17" t="s">
        <v>131</v>
      </c>
      <c r="BE286" s="225">
        <f>IF(N286="základní",J286,0)</f>
        <v>0</v>
      </c>
      <c r="BF286" s="225">
        <f>IF(N286="snížená",J286,0)</f>
        <v>0</v>
      </c>
      <c r="BG286" s="225">
        <f>IF(N286="zákl. přenesená",J286,0)</f>
        <v>0</v>
      </c>
      <c r="BH286" s="225">
        <f>IF(N286="sníž. přenesená",J286,0)</f>
        <v>0</v>
      </c>
      <c r="BI286" s="225">
        <f>IF(N286="nulová",J286,0)</f>
        <v>0</v>
      </c>
      <c r="BJ286" s="17" t="s">
        <v>82</v>
      </c>
      <c r="BK286" s="225">
        <f>ROUND(I286*H286,2)</f>
        <v>0</v>
      </c>
      <c r="BL286" s="17" t="s">
        <v>138</v>
      </c>
      <c r="BM286" s="224" t="s">
        <v>540</v>
      </c>
    </row>
    <row r="287" s="2" customFormat="1" ht="16.5" customHeight="1">
      <c r="A287" s="38"/>
      <c r="B287" s="39"/>
      <c r="C287" s="212" t="s">
        <v>541</v>
      </c>
      <c r="D287" s="212" t="s">
        <v>134</v>
      </c>
      <c r="E287" s="213" t="s">
        <v>542</v>
      </c>
      <c r="F287" s="214" t="s">
        <v>543</v>
      </c>
      <c r="G287" s="215" t="s">
        <v>527</v>
      </c>
      <c r="H287" s="216">
        <v>15</v>
      </c>
      <c r="I287" s="217"/>
      <c r="J287" s="218">
        <f>ROUND(I287*H287,2)</f>
        <v>0</v>
      </c>
      <c r="K287" s="219"/>
      <c r="L287" s="44"/>
      <c r="M287" s="220" t="s">
        <v>1</v>
      </c>
      <c r="N287" s="221" t="s">
        <v>42</v>
      </c>
      <c r="O287" s="91"/>
      <c r="P287" s="222">
        <f>O287*H287</f>
        <v>0</v>
      </c>
      <c r="Q287" s="222">
        <v>0</v>
      </c>
      <c r="R287" s="222">
        <f>Q287*H287</f>
        <v>0</v>
      </c>
      <c r="S287" s="222">
        <v>0</v>
      </c>
      <c r="T287" s="223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4" t="s">
        <v>138</v>
      </c>
      <c r="AT287" s="224" t="s">
        <v>134</v>
      </c>
      <c r="AU287" s="224" t="s">
        <v>84</v>
      </c>
      <c r="AY287" s="17" t="s">
        <v>131</v>
      </c>
      <c r="BE287" s="225">
        <f>IF(N287="základní",J287,0)</f>
        <v>0</v>
      </c>
      <c r="BF287" s="225">
        <f>IF(N287="snížená",J287,0)</f>
        <v>0</v>
      </c>
      <c r="BG287" s="225">
        <f>IF(N287="zákl. přenesená",J287,0)</f>
        <v>0</v>
      </c>
      <c r="BH287" s="225">
        <f>IF(N287="sníž. přenesená",J287,0)</f>
        <v>0</v>
      </c>
      <c r="BI287" s="225">
        <f>IF(N287="nulová",J287,0)</f>
        <v>0</v>
      </c>
      <c r="BJ287" s="17" t="s">
        <v>82</v>
      </c>
      <c r="BK287" s="225">
        <f>ROUND(I287*H287,2)</f>
        <v>0</v>
      </c>
      <c r="BL287" s="17" t="s">
        <v>138</v>
      </c>
      <c r="BM287" s="224" t="s">
        <v>544</v>
      </c>
    </row>
    <row r="288" s="2" customFormat="1" ht="16.5" customHeight="1">
      <c r="A288" s="38"/>
      <c r="B288" s="39"/>
      <c r="C288" s="212" t="s">
        <v>545</v>
      </c>
      <c r="D288" s="212" t="s">
        <v>134</v>
      </c>
      <c r="E288" s="213" t="s">
        <v>546</v>
      </c>
      <c r="F288" s="214" t="s">
        <v>547</v>
      </c>
      <c r="G288" s="215" t="s">
        <v>137</v>
      </c>
      <c r="H288" s="216">
        <v>1</v>
      </c>
      <c r="I288" s="217"/>
      <c r="J288" s="218">
        <f>ROUND(I288*H288,2)</f>
        <v>0</v>
      </c>
      <c r="K288" s="219"/>
      <c r="L288" s="44"/>
      <c r="M288" s="220" t="s">
        <v>1</v>
      </c>
      <c r="N288" s="221" t="s">
        <v>42</v>
      </c>
      <c r="O288" s="91"/>
      <c r="P288" s="222">
        <f>O288*H288</f>
        <v>0</v>
      </c>
      <c r="Q288" s="222">
        <v>0</v>
      </c>
      <c r="R288" s="222">
        <f>Q288*H288</f>
        <v>0</v>
      </c>
      <c r="S288" s="222">
        <v>0</v>
      </c>
      <c r="T288" s="223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24" t="s">
        <v>178</v>
      </c>
      <c r="AT288" s="224" t="s">
        <v>134</v>
      </c>
      <c r="AU288" s="224" t="s">
        <v>84</v>
      </c>
      <c r="AY288" s="17" t="s">
        <v>131</v>
      </c>
      <c r="BE288" s="225">
        <f>IF(N288="základní",J288,0)</f>
        <v>0</v>
      </c>
      <c r="BF288" s="225">
        <f>IF(N288="snížená",J288,0)</f>
        <v>0</v>
      </c>
      <c r="BG288" s="225">
        <f>IF(N288="zákl. přenesená",J288,0)</f>
        <v>0</v>
      </c>
      <c r="BH288" s="225">
        <f>IF(N288="sníž. přenesená",J288,0)</f>
        <v>0</v>
      </c>
      <c r="BI288" s="225">
        <f>IF(N288="nulová",J288,0)</f>
        <v>0</v>
      </c>
      <c r="BJ288" s="17" t="s">
        <v>82</v>
      </c>
      <c r="BK288" s="225">
        <f>ROUND(I288*H288,2)</f>
        <v>0</v>
      </c>
      <c r="BL288" s="17" t="s">
        <v>178</v>
      </c>
      <c r="BM288" s="224" t="s">
        <v>548</v>
      </c>
    </row>
    <row r="289" s="2" customFormat="1" ht="16.5" customHeight="1">
      <c r="A289" s="38"/>
      <c r="B289" s="39"/>
      <c r="C289" s="212" t="s">
        <v>549</v>
      </c>
      <c r="D289" s="212" t="s">
        <v>134</v>
      </c>
      <c r="E289" s="213" t="s">
        <v>550</v>
      </c>
      <c r="F289" s="214" t="s">
        <v>551</v>
      </c>
      <c r="G289" s="215" t="s">
        <v>137</v>
      </c>
      <c r="H289" s="216">
        <v>2</v>
      </c>
      <c r="I289" s="217"/>
      <c r="J289" s="218">
        <f>ROUND(I289*H289,2)</f>
        <v>0</v>
      </c>
      <c r="K289" s="219"/>
      <c r="L289" s="44"/>
      <c r="M289" s="220" t="s">
        <v>1</v>
      </c>
      <c r="N289" s="221" t="s">
        <v>42</v>
      </c>
      <c r="O289" s="91"/>
      <c r="P289" s="222">
        <f>O289*H289</f>
        <v>0</v>
      </c>
      <c r="Q289" s="222">
        <v>0</v>
      </c>
      <c r="R289" s="222">
        <f>Q289*H289</f>
        <v>0</v>
      </c>
      <c r="S289" s="222">
        <v>0</v>
      </c>
      <c r="T289" s="223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4" t="s">
        <v>178</v>
      </c>
      <c r="AT289" s="224" t="s">
        <v>134</v>
      </c>
      <c r="AU289" s="224" t="s">
        <v>84</v>
      </c>
      <c r="AY289" s="17" t="s">
        <v>131</v>
      </c>
      <c r="BE289" s="225">
        <f>IF(N289="základní",J289,0)</f>
        <v>0</v>
      </c>
      <c r="BF289" s="225">
        <f>IF(N289="snížená",J289,0)</f>
        <v>0</v>
      </c>
      <c r="BG289" s="225">
        <f>IF(N289="zákl. přenesená",J289,0)</f>
        <v>0</v>
      </c>
      <c r="BH289" s="225">
        <f>IF(N289="sníž. přenesená",J289,0)</f>
        <v>0</v>
      </c>
      <c r="BI289" s="225">
        <f>IF(N289="nulová",J289,0)</f>
        <v>0</v>
      </c>
      <c r="BJ289" s="17" t="s">
        <v>82</v>
      </c>
      <c r="BK289" s="225">
        <f>ROUND(I289*H289,2)</f>
        <v>0</v>
      </c>
      <c r="BL289" s="17" t="s">
        <v>178</v>
      </c>
      <c r="BM289" s="224" t="s">
        <v>552</v>
      </c>
    </row>
    <row r="290" s="2" customFormat="1" ht="16.5" customHeight="1">
      <c r="A290" s="38"/>
      <c r="B290" s="39"/>
      <c r="C290" s="212" t="s">
        <v>553</v>
      </c>
      <c r="D290" s="212" t="s">
        <v>134</v>
      </c>
      <c r="E290" s="213" t="s">
        <v>554</v>
      </c>
      <c r="F290" s="214" t="s">
        <v>555</v>
      </c>
      <c r="G290" s="215" t="s">
        <v>137</v>
      </c>
      <c r="H290" s="216">
        <v>1</v>
      </c>
      <c r="I290" s="217"/>
      <c r="J290" s="218">
        <f>ROUND(I290*H290,2)</f>
        <v>0</v>
      </c>
      <c r="K290" s="219"/>
      <c r="L290" s="44"/>
      <c r="M290" s="220" t="s">
        <v>1</v>
      </c>
      <c r="N290" s="221" t="s">
        <v>42</v>
      </c>
      <c r="O290" s="91"/>
      <c r="P290" s="222">
        <f>O290*H290</f>
        <v>0</v>
      </c>
      <c r="Q290" s="222">
        <v>0</v>
      </c>
      <c r="R290" s="222">
        <f>Q290*H290</f>
        <v>0</v>
      </c>
      <c r="S290" s="222">
        <v>0</v>
      </c>
      <c r="T290" s="223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4" t="s">
        <v>178</v>
      </c>
      <c r="AT290" s="224" t="s">
        <v>134</v>
      </c>
      <c r="AU290" s="224" t="s">
        <v>84</v>
      </c>
      <c r="AY290" s="17" t="s">
        <v>131</v>
      </c>
      <c r="BE290" s="225">
        <f>IF(N290="základní",J290,0)</f>
        <v>0</v>
      </c>
      <c r="BF290" s="225">
        <f>IF(N290="snížená",J290,0)</f>
        <v>0</v>
      </c>
      <c r="BG290" s="225">
        <f>IF(N290="zákl. přenesená",J290,0)</f>
        <v>0</v>
      </c>
      <c r="BH290" s="225">
        <f>IF(N290="sníž. přenesená",J290,0)</f>
        <v>0</v>
      </c>
      <c r="BI290" s="225">
        <f>IF(N290="nulová",J290,0)</f>
        <v>0</v>
      </c>
      <c r="BJ290" s="17" t="s">
        <v>82</v>
      </c>
      <c r="BK290" s="225">
        <f>ROUND(I290*H290,2)</f>
        <v>0</v>
      </c>
      <c r="BL290" s="17" t="s">
        <v>178</v>
      </c>
      <c r="BM290" s="224" t="s">
        <v>556</v>
      </c>
    </row>
    <row r="291" s="2" customFormat="1" ht="16.5" customHeight="1">
      <c r="A291" s="38"/>
      <c r="B291" s="39"/>
      <c r="C291" s="212" t="s">
        <v>557</v>
      </c>
      <c r="D291" s="212" t="s">
        <v>134</v>
      </c>
      <c r="E291" s="213" t="s">
        <v>558</v>
      </c>
      <c r="F291" s="214" t="s">
        <v>559</v>
      </c>
      <c r="G291" s="215" t="s">
        <v>137</v>
      </c>
      <c r="H291" s="216">
        <v>4</v>
      </c>
      <c r="I291" s="217"/>
      <c r="J291" s="218">
        <f>ROUND(I291*H291,2)</f>
        <v>0</v>
      </c>
      <c r="K291" s="219"/>
      <c r="L291" s="44"/>
      <c r="M291" s="220" t="s">
        <v>1</v>
      </c>
      <c r="N291" s="221" t="s">
        <v>42</v>
      </c>
      <c r="O291" s="91"/>
      <c r="P291" s="222">
        <f>O291*H291</f>
        <v>0</v>
      </c>
      <c r="Q291" s="222">
        <v>0</v>
      </c>
      <c r="R291" s="222">
        <f>Q291*H291</f>
        <v>0</v>
      </c>
      <c r="S291" s="222">
        <v>0</v>
      </c>
      <c r="T291" s="223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4" t="s">
        <v>178</v>
      </c>
      <c r="AT291" s="224" t="s">
        <v>134</v>
      </c>
      <c r="AU291" s="224" t="s">
        <v>84</v>
      </c>
      <c r="AY291" s="17" t="s">
        <v>131</v>
      </c>
      <c r="BE291" s="225">
        <f>IF(N291="základní",J291,0)</f>
        <v>0</v>
      </c>
      <c r="BF291" s="225">
        <f>IF(N291="snížená",J291,0)</f>
        <v>0</v>
      </c>
      <c r="BG291" s="225">
        <f>IF(N291="zákl. přenesená",J291,0)</f>
        <v>0</v>
      </c>
      <c r="BH291" s="225">
        <f>IF(N291="sníž. přenesená",J291,0)</f>
        <v>0</v>
      </c>
      <c r="BI291" s="225">
        <f>IF(N291="nulová",J291,0)</f>
        <v>0</v>
      </c>
      <c r="BJ291" s="17" t="s">
        <v>82</v>
      </c>
      <c r="BK291" s="225">
        <f>ROUND(I291*H291,2)</f>
        <v>0</v>
      </c>
      <c r="BL291" s="17" t="s">
        <v>178</v>
      </c>
      <c r="BM291" s="224" t="s">
        <v>560</v>
      </c>
    </row>
    <row r="292" s="2" customFormat="1" ht="16.5" customHeight="1">
      <c r="A292" s="38"/>
      <c r="B292" s="39"/>
      <c r="C292" s="259" t="s">
        <v>561</v>
      </c>
      <c r="D292" s="259" t="s">
        <v>213</v>
      </c>
      <c r="E292" s="260" t="s">
        <v>562</v>
      </c>
      <c r="F292" s="261" t="s">
        <v>563</v>
      </c>
      <c r="G292" s="262" t="s">
        <v>137</v>
      </c>
      <c r="H292" s="263">
        <v>70</v>
      </c>
      <c r="I292" s="264"/>
      <c r="J292" s="265">
        <f>ROUND(I292*H292,2)</f>
        <v>0</v>
      </c>
      <c r="K292" s="266"/>
      <c r="L292" s="267"/>
      <c r="M292" s="268" t="s">
        <v>1</v>
      </c>
      <c r="N292" s="269" t="s">
        <v>42</v>
      </c>
      <c r="O292" s="91"/>
      <c r="P292" s="222">
        <f>O292*H292</f>
        <v>0</v>
      </c>
      <c r="Q292" s="222">
        <v>0</v>
      </c>
      <c r="R292" s="222">
        <f>Q292*H292</f>
        <v>0</v>
      </c>
      <c r="S292" s="222">
        <v>0</v>
      </c>
      <c r="T292" s="223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24" t="s">
        <v>294</v>
      </c>
      <c r="AT292" s="224" t="s">
        <v>213</v>
      </c>
      <c r="AU292" s="224" t="s">
        <v>84</v>
      </c>
      <c r="AY292" s="17" t="s">
        <v>131</v>
      </c>
      <c r="BE292" s="225">
        <f>IF(N292="základní",J292,0)</f>
        <v>0</v>
      </c>
      <c r="BF292" s="225">
        <f>IF(N292="snížená",J292,0)</f>
        <v>0</v>
      </c>
      <c r="BG292" s="225">
        <f>IF(N292="zákl. přenesená",J292,0)</f>
        <v>0</v>
      </c>
      <c r="BH292" s="225">
        <f>IF(N292="sníž. přenesená",J292,0)</f>
        <v>0</v>
      </c>
      <c r="BI292" s="225">
        <f>IF(N292="nulová",J292,0)</f>
        <v>0</v>
      </c>
      <c r="BJ292" s="17" t="s">
        <v>82</v>
      </c>
      <c r="BK292" s="225">
        <f>ROUND(I292*H292,2)</f>
        <v>0</v>
      </c>
      <c r="BL292" s="17" t="s">
        <v>178</v>
      </c>
      <c r="BM292" s="224" t="s">
        <v>564</v>
      </c>
    </row>
    <row r="293" s="2" customFormat="1" ht="16.5" customHeight="1">
      <c r="A293" s="38"/>
      <c r="B293" s="39"/>
      <c r="C293" s="212" t="s">
        <v>565</v>
      </c>
      <c r="D293" s="212" t="s">
        <v>134</v>
      </c>
      <c r="E293" s="213" t="s">
        <v>566</v>
      </c>
      <c r="F293" s="214" t="s">
        <v>567</v>
      </c>
      <c r="G293" s="215" t="s">
        <v>137</v>
      </c>
      <c r="H293" s="216">
        <v>70</v>
      </c>
      <c r="I293" s="217"/>
      <c r="J293" s="218">
        <f>ROUND(I293*H293,2)</f>
        <v>0</v>
      </c>
      <c r="K293" s="219"/>
      <c r="L293" s="44"/>
      <c r="M293" s="220" t="s">
        <v>1</v>
      </c>
      <c r="N293" s="221" t="s">
        <v>42</v>
      </c>
      <c r="O293" s="91"/>
      <c r="P293" s="222">
        <f>O293*H293</f>
        <v>0</v>
      </c>
      <c r="Q293" s="222">
        <v>0</v>
      </c>
      <c r="R293" s="222">
        <f>Q293*H293</f>
        <v>0</v>
      </c>
      <c r="S293" s="222">
        <v>0</v>
      </c>
      <c r="T293" s="223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4" t="s">
        <v>178</v>
      </c>
      <c r="AT293" s="224" t="s">
        <v>134</v>
      </c>
      <c r="AU293" s="224" t="s">
        <v>84</v>
      </c>
      <c r="AY293" s="17" t="s">
        <v>131</v>
      </c>
      <c r="BE293" s="225">
        <f>IF(N293="základní",J293,0)</f>
        <v>0</v>
      </c>
      <c r="BF293" s="225">
        <f>IF(N293="snížená",J293,0)</f>
        <v>0</v>
      </c>
      <c r="BG293" s="225">
        <f>IF(N293="zákl. přenesená",J293,0)</f>
        <v>0</v>
      </c>
      <c r="BH293" s="225">
        <f>IF(N293="sníž. přenesená",J293,0)</f>
        <v>0</v>
      </c>
      <c r="BI293" s="225">
        <f>IF(N293="nulová",J293,0)</f>
        <v>0</v>
      </c>
      <c r="BJ293" s="17" t="s">
        <v>82</v>
      </c>
      <c r="BK293" s="225">
        <f>ROUND(I293*H293,2)</f>
        <v>0</v>
      </c>
      <c r="BL293" s="17" t="s">
        <v>178</v>
      </c>
      <c r="BM293" s="224" t="s">
        <v>568</v>
      </c>
    </row>
    <row r="294" s="12" customFormat="1" ht="22.8" customHeight="1">
      <c r="A294" s="12"/>
      <c r="B294" s="196"/>
      <c r="C294" s="197"/>
      <c r="D294" s="198" t="s">
        <v>76</v>
      </c>
      <c r="E294" s="210" t="s">
        <v>569</v>
      </c>
      <c r="F294" s="210" t="s">
        <v>570</v>
      </c>
      <c r="G294" s="197"/>
      <c r="H294" s="197"/>
      <c r="I294" s="200"/>
      <c r="J294" s="211">
        <f>BK294</f>
        <v>0</v>
      </c>
      <c r="K294" s="197"/>
      <c r="L294" s="202"/>
      <c r="M294" s="203"/>
      <c r="N294" s="204"/>
      <c r="O294" s="204"/>
      <c r="P294" s="205">
        <f>SUM(P295:P313)</f>
        <v>0</v>
      </c>
      <c r="Q294" s="204"/>
      <c r="R294" s="205">
        <f>SUM(R295:R313)</f>
        <v>0.69052113999999998</v>
      </c>
      <c r="S294" s="204"/>
      <c r="T294" s="206">
        <f>SUM(T295:T313)</f>
        <v>0.50400920000000005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7" t="s">
        <v>84</v>
      </c>
      <c r="AT294" s="208" t="s">
        <v>76</v>
      </c>
      <c r="AU294" s="208" t="s">
        <v>82</v>
      </c>
      <c r="AY294" s="207" t="s">
        <v>131</v>
      </c>
      <c r="BK294" s="209">
        <f>SUM(BK295:BK313)</f>
        <v>0</v>
      </c>
    </row>
    <row r="295" s="2" customFormat="1" ht="24.15" customHeight="1">
      <c r="A295" s="38"/>
      <c r="B295" s="39"/>
      <c r="C295" s="212" t="s">
        <v>571</v>
      </c>
      <c r="D295" s="212" t="s">
        <v>134</v>
      </c>
      <c r="E295" s="213" t="s">
        <v>572</v>
      </c>
      <c r="F295" s="214" t="s">
        <v>573</v>
      </c>
      <c r="G295" s="215" t="s">
        <v>142</v>
      </c>
      <c r="H295" s="216">
        <v>15.039999999999999</v>
      </c>
      <c r="I295" s="217"/>
      <c r="J295" s="218">
        <f>ROUND(I295*H295,2)</f>
        <v>0</v>
      </c>
      <c r="K295" s="219"/>
      <c r="L295" s="44"/>
      <c r="M295" s="220" t="s">
        <v>1</v>
      </c>
      <c r="N295" s="221" t="s">
        <v>42</v>
      </c>
      <c r="O295" s="91"/>
      <c r="P295" s="222">
        <f>O295*H295</f>
        <v>0</v>
      </c>
      <c r="Q295" s="222">
        <v>0.011310000000000001</v>
      </c>
      <c r="R295" s="222">
        <f>Q295*H295</f>
        <v>0.17010239999999999</v>
      </c>
      <c r="S295" s="222">
        <v>0</v>
      </c>
      <c r="T295" s="223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4" t="s">
        <v>178</v>
      </c>
      <c r="AT295" s="224" t="s">
        <v>134</v>
      </c>
      <c r="AU295" s="224" t="s">
        <v>84</v>
      </c>
      <c r="AY295" s="17" t="s">
        <v>131</v>
      </c>
      <c r="BE295" s="225">
        <f>IF(N295="základní",J295,0)</f>
        <v>0</v>
      </c>
      <c r="BF295" s="225">
        <f>IF(N295="snížená",J295,0)</f>
        <v>0</v>
      </c>
      <c r="BG295" s="225">
        <f>IF(N295="zákl. přenesená",J295,0)</f>
        <v>0</v>
      </c>
      <c r="BH295" s="225">
        <f>IF(N295="sníž. přenesená",J295,0)</f>
        <v>0</v>
      </c>
      <c r="BI295" s="225">
        <f>IF(N295="nulová",J295,0)</f>
        <v>0</v>
      </c>
      <c r="BJ295" s="17" t="s">
        <v>82</v>
      </c>
      <c r="BK295" s="225">
        <f>ROUND(I295*H295,2)</f>
        <v>0</v>
      </c>
      <c r="BL295" s="17" t="s">
        <v>178</v>
      </c>
      <c r="BM295" s="224" t="s">
        <v>574</v>
      </c>
    </row>
    <row r="296" s="13" customFormat="1">
      <c r="A296" s="13"/>
      <c r="B296" s="226"/>
      <c r="C296" s="227"/>
      <c r="D296" s="228" t="s">
        <v>144</v>
      </c>
      <c r="E296" s="229" t="s">
        <v>1</v>
      </c>
      <c r="F296" s="230" t="s">
        <v>575</v>
      </c>
      <c r="G296" s="227"/>
      <c r="H296" s="229" t="s">
        <v>1</v>
      </c>
      <c r="I296" s="231"/>
      <c r="J296" s="227"/>
      <c r="K296" s="227"/>
      <c r="L296" s="232"/>
      <c r="M296" s="233"/>
      <c r="N296" s="234"/>
      <c r="O296" s="234"/>
      <c r="P296" s="234"/>
      <c r="Q296" s="234"/>
      <c r="R296" s="234"/>
      <c r="S296" s="234"/>
      <c r="T296" s="23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6" t="s">
        <v>144</v>
      </c>
      <c r="AU296" s="236" t="s">
        <v>84</v>
      </c>
      <c r="AV296" s="13" t="s">
        <v>82</v>
      </c>
      <c r="AW296" s="13" t="s">
        <v>32</v>
      </c>
      <c r="AX296" s="13" t="s">
        <v>77</v>
      </c>
      <c r="AY296" s="236" t="s">
        <v>131</v>
      </c>
    </row>
    <row r="297" s="14" customFormat="1">
      <c r="A297" s="14"/>
      <c r="B297" s="237"/>
      <c r="C297" s="238"/>
      <c r="D297" s="228" t="s">
        <v>144</v>
      </c>
      <c r="E297" s="239" t="s">
        <v>1</v>
      </c>
      <c r="F297" s="240" t="s">
        <v>576</v>
      </c>
      <c r="G297" s="238"/>
      <c r="H297" s="241">
        <v>15.039999999999999</v>
      </c>
      <c r="I297" s="242"/>
      <c r="J297" s="238"/>
      <c r="K297" s="238"/>
      <c r="L297" s="243"/>
      <c r="M297" s="244"/>
      <c r="N297" s="245"/>
      <c r="O297" s="245"/>
      <c r="P297" s="245"/>
      <c r="Q297" s="245"/>
      <c r="R297" s="245"/>
      <c r="S297" s="245"/>
      <c r="T297" s="246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7" t="s">
        <v>144</v>
      </c>
      <c r="AU297" s="247" t="s">
        <v>84</v>
      </c>
      <c r="AV297" s="14" t="s">
        <v>84</v>
      </c>
      <c r="AW297" s="14" t="s">
        <v>32</v>
      </c>
      <c r="AX297" s="14" t="s">
        <v>82</v>
      </c>
      <c r="AY297" s="247" t="s">
        <v>131</v>
      </c>
    </row>
    <row r="298" s="2" customFormat="1" ht="24.15" customHeight="1">
      <c r="A298" s="38"/>
      <c r="B298" s="39"/>
      <c r="C298" s="212" t="s">
        <v>577</v>
      </c>
      <c r="D298" s="212" t="s">
        <v>134</v>
      </c>
      <c r="E298" s="213" t="s">
        <v>578</v>
      </c>
      <c r="F298" s="214" t="s">
        <v>579</v>
      </c>
      <c r="G298" s="215" t="s">
        <v>142</v>
      </c>
      <c r="H298" s="216">
        <v>15.039999999999999</v>
      </c>
      <c r="I298" s="217"/>
      <c r="J298" s="218">
        <f>ROUND(I298*H298,2)</f>
        <v>0</v>
      </c>
      <c r="K298" s="219"/>
      <c r="L298" s="44"/>
      <c r="M298" s="220" t="s">
        <v>1</v>
      </c>
      <c r="N298" s="221" t="s">
        <v>42</v>
      </c>
      <c r="O298" s="91"/>
      <c r="P298" s="222">
        <f>O298*H298</f>
        <v>0</v>
      </c>
      <c r="Q298" s="222">
        <v>0.013899999999999999</v>
      </c>
      <c r="R298" s="222">
        <f>Q298*H298</f>
        <v>0.20905599999999996</v>
      </c>
      <c r="S298" s="222">
        <v>0</v>
      </c>
      <c r="T298" s="223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4" t="s">
        <v>178</v>
      </c>
      <c r="AT298" s="224" t="s">
        <v>134</v>
      </c>
      <c r="AU298" s="224" t="s">
        <v>84</v>
      </c>
      <c r="AY298" s="17" t="s">
        <v>131</v>
      </c>
      <c r="BE298" s="225">
        <f>IF(N298="základní",J298,0)</f>
        <v>0</v>
      </c>
      <c r="BF298" s="225">
        <f>IF(N298="snížená",J298,0)</f>
        <v>0</v>
      </c>
      <c r="BG298" s="225">
        <f>IF(N298="zákl. přenesená",J298,0)</f>
        <v>0</v>
      </c>
      <c r="BH298" s="225">
        <f>IF(N298="sníž. přenesená",J298,0)</f>
        <v>0</v>
      </c>
      <c r="BI298" s="225">
        <f>IF(N298="nulová",J298,0)</f>
        <v>0</v>
      </c>
      <c r="BJ298" s="17" t="s">
        <v>82</v>
      </c>
      <c r="BK298" s="225">
        <f>ROUND(I298*H298,2)</f>
        <v>0</v>
      </c>
      <c r="BL298" s="17" t="s">
        <v>178</v>
      </c>
      <c r="BM298" s="224" t="s">
        <v>580</v>
      </c>
    </row>
    <row r="299" s="13" customFormat="1">
      <c r="A299" s="13"/>
      <c r="B299" s="226"/>
      <c r="C299" s="227"/>
      <c r="D299" s="228" t="s">
        <v>144</v>
      </c>
      <c r="E299" s="229" t="s">
        <v>1</v>
      </c>
      <c r="F299" s="230" t="s">
        <v>575</v>
      </c>
      <c r="G299" s="227"/>
      <c r="H299" s="229" t="s">
        <v>1</v>
      </c>
      <c r="I299" s="231"/>
      <c r="J299" s="227"/>
      <c r="K299" s="227"/>
      <c r="L299" s="232"/>
      <c r="M299" s="233"/>
      <c r="N299" s="234"/>
      <c r="O299" s="234"/>
      <c r="P299" s="234"/>
      <c r="Q299" s="234"/>
      <c r="R299" s="234"/>
      <c r="S299" s="234"/>
      <c r="T299" s="23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6" t="s">
        <v>144</v>
      </c>
      <c r="AU299" s="236" t="s">
        <v>84</v>
      </c>
      <c r="AV299" s="13" t="s">
        <v>82</v>
      </c>
      <c r="AW299" s="13" t="s">
        <v>32</v>
      </c>
      <c r="AX299" s="13" t="s">
        <v>77</v>
      </c>
      <c r="AY299" s="236" t="s">
        <v>131</v>
      </c>
    </row>
    <row r="300" s="14" customFormat="1">
      <c r="A300" s="14"/>
      <c r="B300" s="237"/>
      <c r="C300" s="238"/>
      <c r="D300" s="228" t="s">
        <v>144</v>
      </c>
      <c r="E300" s="239" t="s">
        <v>1</v>
      </c>
      <c r="F300" s="240" t="s">
        <v>576</v>
      </c>
      <c r="G300" s="238"/>
      <c r="H300" s="241">
        <v>15.039999999999999</v>
      </c>
      <c r="I300" s="242"/>
      <c r="J300" s="238"/>
      <c r="K300" s="238"/>
      <c r="L300" s="243"/>
      <c r="M300" s="244"/>
      <c r="N300" s="245"/>
      <c r="O300" s="245"/>
      <c r="P300" s="245"/>
      <c r="Q300" s="245"/>
      <c r="R300" s="245"/>
      <c r="S300" s="245"/>
      <c r="T300" s="24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7" t="s">
        <v>144</v>
      </c>
      <c r="AU300" s="247" t="s">
        <v>84</v>
      </c>
      <c r="AV300" s="14" t="s">
        <v>84</v>
      </c>
      <c r="AW300" s="14" t="s">
        <v>32</v>
      </c>
      <c r="AX300" s="14" t="s">
        <v>82</v>
      </c>
      <c r="AY300" s="247" t="s">
        <v>131</v>
      </c>
    </row>
    <row r="301" s="2" customFormat="1" ht="33" customHeight="1">
      <c r="A301" s="38"/>
      <c r="B301" s="39"/>
      <c r="C301" s="212" t="s">
        <v>581</v>
      </c>
      <c r="D301" s="212" t="s">
        <v>134</v>
      </c>
      <c r="E301" s="213" t="s">
        <v>582</v>
      </c>
      <c r="F301" s="214" t="s">
        <v>583</v>
      </c>
      <c r="G301" s="215" t="s">
        <v>142</v>
      </c>
      <c r="H301" s="216">
        <v>12.58</v>
      </c>
      <c r="I301" s="217"/>
      <c r="J301" s="218">
        <f>ROUND(I301*H301,2)</f>
        <v>0</v>
      </c>
      <c r="K301" s="219"/>
      <c r="L301" s="44"/>
      <c r="M301" s="220" t="s">
        <v>1</v>
      </c>
      <c r="N301" s="221" t="s">
        <v>42</v>
      </c>
      <c r="O301" s="91"/>
      <c r="P301" s="222">
        <f>O301*H301</f>
        <v>0</v>
      </c>
      <c r="Q301" s="222">
        <v>0</v>
      </c>
      <c r="R301" s="222">
        <f>Q301*H301</f>
        <v>0</v>
      </c>
      <c r="S301" s="222">
        <v>0.015740000000000001</v>
      </c>
      <c r="T301" s="223">
        <f>S301*H301</f>
        <v>0.1980092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4" t="s">
        <v>178</v>
      </c>
      <c r="AT301" s="224" t="s">
        <v>134</v>
      </c>
      <c r="AU301" s="224" t="s">
        <v>84</v>
      </c>
      <c r="AY301" s="17" t="s">
        <v>131</v>
      </c>
      <c r="BE301" s="225">
        <f>IF(N301="základní",J301,0)</f>
        <v>0</v>
      </c>
      <c r="BF301" s="225">
        <f>IF(N301="snížená",J301,0)</f>
        <v>0</v>
      </c>
      <c r="BG301" s="225">
        <f>IF(N301="zákl. přenesená",J301,0)</f>
        <v>0</v>
      </c>
      <c r="BH301" s="225">
        <f>IF(N301="sníž. přenesená",J301,0)</f>
        <v>0</v>
      </c>
      <c r="BI301" s="225">
        <f>IF(N301="nulová",J301,0)</f>
        <v>0</v>
      </c>
      <c r="BJ301" s="17" t="s">
        <v>82</v>
      </c>
      <c r="BK301" s="225">
        <f>ROUND(I301*H301,2)</f>
        <v>0</v>
      </c>
      <c r="BL301" s="17" t="s">
        <v>178</v>
      </c>
      <c r="BM301" s="224" t="s">
        <v>584</v>
      </c>
    </row>
    <row r="302" s="13" customFormat="1">
      <c r="A302" s="13"/>
      <c r="B302" s="226"/>
      <c r="C302" s="227"/>
      <c r="D302" s="228" t="s">
        <v>144</v>
      </c>
      <c r="E302" s="229" t="s">
        <v>1</v>
      </c>
      <c r="F302" s="230" t="s">
        <v>585</v>
      </c>
      <c r="G302" s="227"/>
      <c r="H302" s="229" t="s">
        <v>1</v>
      </c>
      <c r="I302" s="231"/>
      <c r="J302" s="227"/>
      <c r="K302" s="227"/>
      <c r="L302" s="232"/>
      <c r="M302" s="233"/>
      <c r="N302" s="234"/>
      <c r="O302" s="234"/>
      <c r="P302" s="234"/>
      <c r="Q302" s="234"/>
      <c r="R302" s="234"/>
      <c r="S302" s="234"/>
      <c r="T302" s="23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6" t="s">
        <v>144</v>
      </c>
      <c r="AU302" s="236" t="s">
        <v>84</v>
      </c>
      <c r="AV302" s="13" t="s">
        <v>82</v>
      </c>
      <c r="AW302" s="13" t="s">
        <v>32</v>
      </c>
      <c r="AX302" s="13" t="s">
        <v>77</v>
      </c>
      <c r="AY302" s="236" t="s">
        <v>131</v>
      </c>
    </row>
    <row r="303" s="14" customFormat="1">
      <c r="A303" s="14"/>
      <c r="B303" s="237"/>
      <c r="C303" s="238"/>
      <c r="D303" s="228" t="s">
        <v>144</v>
      </c>
      <c r="E303" s="239" t="s">
        <v>1</v>
      </c>
      <c r="F303" s="240" t="s">
        <v>586</v>
      </c>
      <c r="G303" s="238"/>
      <c r="H303" s="241">
        <v>12.58</v>
      </c>
      <c r="I303" s="242"/>
      <c r="J303" s="238"/>
      <c r="K303" s="238"/>
      <c r="L303" s="243"/>
      <c r="M303" s="244"/>
      <c r="N303" s="245"/>
      <c r="O303" s="245"/>
      <c r="P303" s="245"/>
      <c r="Q303" s="245"/>
      <c r="R303" s="245"/>
      <c r="S303" s="245"/>
      <c r="T303" s="24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7" t="s">
        <v>144</v>
      </c>
      <c r="AU303" s="247" t="s">
        <v>84</v>
      </c>
      <c r="AV303" s="14" t="s">
        <v>84</v>
      </c>
      <c r="AW303" s="14" t="s">
        <v>32</v>
      </c>
      <c r="AX303" s="14" t="s">
        <v>82</v>
      </c>
      <c r="AY303" s="247" t="s">
        <v>131</v>
      </c>
    </row>
    <row r="304" s="2" customFormat="1" ht="24.15" customHeight="1">
      <c r="A304" s="38"/>
      <c r="B304" s="39"/>
      <c r="C304" s="212" t="s">
        <v>587</v>
      </c>
      <c r="D304" s="212" t="s">
        <v>134</v>
      </c>
      <c r="E304" s="213" t="s">
        <v>588</v>
      </c>
      <c r="F304" s="214" t="s">
        <v>589</v>
      </c>
      <c r="G304" s="215" t="s">
        <v>154</v>
      </c>
      <c r="H304" s="216">
        <v>51</v>
      </c>
      <c r="I304" s="217"/>
      <c r="J304" s="218">
        <f>ROUND(I304*H304,2)</f>
        <v>0</v>
      </c>
      <c r="K304" s="219"/>
      <c r="L304" s="44"/>
      <c r="M304" s="220" t="s">
        <v>1</v>
      </c>
      <c r="N304" s="221" t="s">
        <v>42</v>
      </c>
      <c r="O304" s="91"/>
      <c r="P304" s="222">
        <f>O304*H304</f>
        <v>0</v>
      </c>
      <c r="Q304" s="222">
        <v>0</v>
      </c>
      <c r="R304" s="222">
        <f>Q304*H304</f>
        <v>0</v>
      </c>
      <c r="S304" s="222">
        <v>0.0060000000000000001</v>
      </c>
      <c r="T304" s="223">
        <f>S304*H304</f>
        <v>0.30599999999999999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4" t="s">
        <v>178</v>
      </c>
      <c r="AT304" s="224" t="s">
        <v>134</v>
      </c>
      <c r="AU304" s="224" t="s">
        <v>84</v>
      </c>
      <c r="AY304" s="17" t="s">
        <v>131</v>
      </c>
      <c r="BE304" s="225">
        <f>IF(N304="základní",J304,0)</f>
        <v>0</v>
      </c>
      <c r="BF304" s="225">
        <f>IF(N304="snížená",J304,0)</f>
        <v>0</v>
      </c>
      <c r="BG304" s="225">
        <f>IF(N304="zákl. přenesená",J304,0)</f>
        <v>0</v>
      </c>
      <c r="BH304" s="225">
        <f>IF(N304="sníž. přenesená",J304,0)</f>
        <v>0</v>
      </c>
      <c r="BI304" s="225">
        <f>IF(N304="nulová",J304,0)</f>
        <v>0</v>
      </c>
      <c r="BJ304" s="17" t="s">
        <v>82</v>
      </c>
      <c r="BK304" s="225">
        <f>ROUND(I304*H304,2)</f>
        <v>0</v>
      </c>
      <c r="BL304" s="17" t="s">
        <v>178</v>
      </c>
      <c r="BM304" s="224" t="s">
        <v>590</v>
      </c>
    </row>
    <row r="305" s="13" customFormat="1">
      <c r="A305" s="13"/>
      <c r="B305" s="226"/>
      <c r="C305" s="227"/>
      <c r="D305" s="228" t="s">
        <v>144</v>
      </c>
      <c r="E305" s="229" t="s">
        <v>1</v>
      </c>
      <c r="F305" s="230" t="s">
        <v>585</v>
      </c>
      <c r="G305" s="227"/>
      <c r="H305" s="229" t="s">
        <v>1</v>
      </c>
      <c r="I305" s="231"/>
      <c r="J305" s="227"/>
      <c r="K305" s="227"/>
      <c r="L305" s="232"/>
      <c r="M305" s="233"/>
      <c r="N305" s="234"/>
      <c r="O305" s="234"/>
      <c r="P305" s="234"/>
      <c r="Q305" s="234"/>
      <c r="R305" s="234"/>
      <c r="S305" s="234"/>
      <c r="T305" s="235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6" t="s">
        <v>144</v>
      </c>
      <c r="AU305" s="236" t="s">
        <v>84</v>
      </c>
      <c r="AV305" s="13" t="s">
        <v>82</v>
      </c>
      <c r="AW305" s="13" t="s">
        <v>32</v>
      </c>
      <c r="AX305" s="13" t="s">
        <v>77</v>
      </c>
      <c r="AY305" s="236" t="s">
        <v>131</v>
      </c>
    </row>
    <row r="306" s="14" customFormat="1">
      <c r="A306" s="14"/>
      <c r="B306" s="237"/>
      <c r="C306" s="238"/>
      <c r="D306" s="228" t="s">
        <v>144</v>
      </c>
      <c r="E306" s="239" t="s">
        <v>1</v>
      </c>
      <c r="F306" s="240" t="s">
        <v>591</v>
      </c>
      <c r="G306" s="238"/>
      <c r="H306" s="241">
        <v>51</v>
      </c>
      <c r="I306" s="242"/>
      <c r="J306" s="238"/>
      <c r="K306" s="238"/>
      <c r="L306" s="243"/>
      <c r="M306" s="244"/>
      <c r="N306" s="245"/>
      <c r="O306" s="245"/>
      <c r="P306" s="245"/>
      <c r="Q306" s="245"/>
      <c r="R306" s="245"/>
      <c r="S306" s="245"/>
      <c r="T306" s="24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7" t="s">
        <v>144</v>
      </c>
      <c r="AU306" s="247" t="s">
        <v>84</v>
      </c>
      <c r="AV306" s="14" t="s">
        <v>84</v>
      </c>
      <c r="AW306" s="14" t="s">
        <v>32</v>
      </c>
      <c r="AX306" s="14" t="s">
        <v>82</v>
      </c>
      <c r="AY306" s="247" t="s">
        <v>131</v>
      </c>
    </row>
    <row r="307" s="2" customFormat="1" ht="24.15" customHeight="1">
      <c r="A307" s="38"/>
      <c r="B307" s="39"/>
      <c r="C307" s="212" t="s">
        <v>592</v>
      </c>
      <c r="D307" s="212" t="s">
        <v>134</v>
      </c>
      <c r="E307" s="213" t="s">
        <v>593</v>
      </c>
      <c r="F307" s="214" t="s">
        <v>594</v>
      </c>
      <c r="G307" s="215" t="s">
        <v>154</v>
      </c>
      <c r="H307" s="216">
        <v>61.600000000000001</v>
      </c>
      <c r="I307" s="217"/>
      <c r="J307" s="218">
        <f>ROUND(I307*H307,2)</f>
        <v>0</v>
      </c>
      <c r="K307" s="219"/>
      <c r="L307" s="44"/>
      <c r="M307" s="220" t="s">
        <v>1</v>
      </c>
      <c r="N307" s="221" t="s">
        <v>42</v>
      </c>
      <c r="O307" s="91"/>
      <c r="P307" s="222">
        <f>O307*H307</f>
        <v>0</v>
      </c>
      <c r="Q307" s="222">
        <v>0</v>
      </c>
      <c r="R307" s="222">
        <f>Q307*H307</f>
        <v>0</v>
      </c>
      <c r="S307" s="222">
        <v>0</v>
      </c>
      <c r="T307" s="223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4" t="s">
        <v>178</v>
      </c>
      <c r="AT307" s="224" t="s">
        <v>134</v>
      </c>
      <c r="AU307" s="224" t="s">
        <v>84</v>
      </c>
      <c r="AY307" s="17" t="s">
        <v>131</v>
      </c>
      <c r="BE307" s="225">
        <f>IF(N307="základní",J307,0)</f>
        <v>0</v>
      </c>
      <c r="BF307" s="225">
        <f>IF(N307="snížená",J307,0)</f>
        <v>0</v>
      </c>
      <c r="BG307" s="225">
        <f>IF(N307="zákl. přenesená",J307,0)</f>
        <v>0</v>
      </c>
      <c r="BH307" s="225">
        <f>IF(N307="sníž. přenesená",J307,0)</f>
        <v>0</v>
      </c>
      <c r="BI307" s="225">
        <f>IF(N307="nulová",J307,0)</f>
        <v>0</v>
      </c>
      <c r="BJ307" s="17" t="s">
        <v>82</v>
      </c>
      <c r="BK307" s="225">
        <f>ROUND(I307*H307,2)</f>
        <v>0</v>
      </c>
      <c r="BL307" s="17" t="s">
        <v>178</v>
      </c>
      <c r="BM307" s="224" t="s">
        <v>595</v>
      </c>
    </row>
    <row r="308" s="13" customFormat="1">
      <c r="A308" s="13"/>
      <c r="B308" s="226"/>
      <c r="C308" s="227"/>
      <c r="D308" s="228" t="s">
        <v>144</v>
      </c>
      <c r="E308" s="229" t="s">
        <v>1</v>
      </c>
      <c r="F308" s="230" t="s">
        <v>575</v>
      </c>
      <c r="G308" s="227"/>
      <c r="H308" s="229" t="s">
        <v>1</v>
      </c>
      <c r="I308" s="231"/>
      <c r="J308" s="227"/>
      <c r="K308" s="227"/>
      <c r="L308" s="232"/>
      <c r="M308" s="233"/>
      <c r="N308" s="234"/>
      <c r="O308" s="234"/>
      <c r="P308" s="234"/>
      <c r="Q308" s="234"/>
      <c r="R308" s="234"/>
      <c r="S308" s="234"/>
      <c r="T308" s="235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6" t="s">
        <v>144</v>
      </c>
      <c r="AU308" s="236" t="s">
        <v>84</v>
      </c>
      <c r="AV308" s="13" t="s">
        <v>82</v>
      </c>
      <c r="AW308" s="13" t="s">
        <v>32</v>
      </c>
      <c r="AX308" s="13" t="s">
        <v>77</v>
      </c>
      <c r="AY308" s="236" t="s">
        <v>131</v>
      </c>
    </row>
    <row r="309" s="14" customFormat="1">
      <c r="A309" s="14"/>
      <c r="B309" s="237"/>
      <c r="C309" s="238"/>
      <c r="D309" s="228" t="s">
        <v>144</v>
      </c>
      <c r="E309" s="239" t="s">
        <v>1</v>
      </c>
      <c r="F309" s="240" t="s">
        <v>596</v>
      </c>
      <c r="G309" s="238"/>
      <c r="H309" s="241">
        <v>61.600000000000001</v>
      </c>
      <c r="I309" s="242"/>
      <c r="J309" s="238"/>
      <c r="K309" s="238"/>
      <c r="L309" s="243"/>
      <c r="M309" s="244"/>
      <c r="N309" s="245"/>
      <c r="O309" s="245"/>
      <c r="P309" s="245"/>
      <c r="Q309" s="245"/>
      <c r="R309" s="245"/>
      <c r="S309" s="245"/>
      <c r="T309" s="24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7" t="s">
        <v>144</v>
      </c>
      <c r="AU309" s="247" t="s">
        <v>84</v>
      </c>
      <c r="AV309" s="14" t="s">
        <v>84</v>
      </c>
      <c r="AW309" s="14" t="s">
        <v>32</v>
      </c>
      <c r="AX309" s="14" t="s">
        <v>82</v>
      </c>
      <c r="AY309" s="247" t="s">
        <v>131</v>
      </c>
    </row>
    <row r="310" s="2" customFormat="1" ht="21.75" customHeight="1">
      <c r="A310" s="38"/>
      <c r="B310" s="39"/>
      <c r="C310" s="259" t="s">
        <v>597</v>
      </c>
      <c r="D310" s="259" t="s">
        <v>213</v>
      </c>
      <c r="E310" s="260" t="s">
        <v>598</v>
      </c>
      <c r="F310" s="261" t="s">
        <v>599</v>
      </c>
      <c r="G310" s="262" t="s">
        <v>205</v>
      </c>
      <c r="H310" s="263">
        <v>0.54200000000000004</v>
      </c>
      <c r="I310" s="264"/>
      <c r="J310" s="265">
        <f>ROUND(I310*H310,2)</f>
        <v>0</v>
      </c>
      <c r="K310" s="266"/>
      <c r="L310" s="267"/>
      <c r="M310" s="268" t="s">
        <v>1</v>
      </c>
      <c r="N310" s="269" t="s">
        <v>42</v>
      </c>
      <c r="O310" s="91"/>
      <c r="P310" s="222">
        <f>O310*H310</f>
        <v>0</v>
      </c>
      <c r="Q310" s="222">
        <v>0.55000000000000004</v>
      </c>
      <c r="R310" s="222">
        <f>Q310*H310</f>
        <v>0.29810000000000003</v>
      </c>
      <c r="S310" s="222">
        <v>0</v>
      </c>
      <c r="T310" s="223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4" t="s">
        <v>294</v>
      </c>
      <c r="AT310" s="224" t="s">
        <v>213</v>
      </c>
      <c r="AU310" s="224" t="s">
        <v>84</v>
      </c>
      <c r="AY310" s="17" t="s">
        <v>131</v>
      </c>
      <c r="BE310" s="225">
        <f>IF(N310="základní",J310,0)</f>
        <v>0</v>
      </c>
      <c r="BF310" s="225">
        <f>IF(N310="snížená",J310,0)</f>
        <v>0</v>
      </c>
      <c r="BG310" s="225">
        <f>IF(N310="zákl. přenesená",J310,0)</f>
        <v>0</v>
      </c>
      <c r="BH310" s="225">
        <f>IF(N310="sníž. přenesená",J310,0)</f>
        <v>0</v>
      </c>
      <c r="BI310" s="225">
        <f>IF(N310="nulová",J310,0)</f>
        <v>0</v>
      </c>
      <c r="BJ310" s="17" t="s">
        <v>82</v>
      </c>
      <c r="BK310" s="225">
        <f>ROUND(I310*H310,2)</f>
        <v>0</v>
      </c>
      <c r="BL310" s="17" t="s">
        <v>178</v>
      </c>
      <c r="BM310" s="224" t="s">
        <v>600</v>
      </c>
    </row>
    <row r="311" s="14" customFormat="1">
      <c r="A311" s="14"/>
      <c r="B311" s="237"/>
      <c r="C311" s="238"/>
      <c r="D311" s="228" t="s">
        <v>144</v>
      </c>
      <c r="E311" s="239" t="s">
        <v>1</v>
      </c>
      <c r="F311" s="240" t="s">
        <v>601</v>
      </c>
      <c r="G311" s="238"/>
      <c r="H311" s="241">
        <v>0.54200000000000004</v>
      </c>
      <c r="I311" s="242"/>
      <c r="J311" s="238"/>
      <c r="K311" s="238"/>
      <c r="L311" s="243"/>
      <c r="M311" s="244"/>
      <c r="N311" s="245"/>
      <c r="O311" s="245"/>
      <c r="P311" s="245"/>
      <c r="Q311" s="245"/>
      <c r="R311" s="245"/>
      <c r="S311" s="245"/>
      <c r="T311" s="24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7" t="s">
        <v>144</v>
      </c>
      <c r="AU311" s="247" t="s">
        <v>84</v>
      </c>
      <c r="AV311" s="14" t="s">
        <v>84</v>
      </c>
      <c r="AW311" s="14" t="s">
        <v>32</v>
      </c>
      <c r="AX311" s="14" t="s">
        <v>82</v>
      </c>
      <c r="AY311" s="247" t="s">
        <v>131</v>
      </c>
    </row>
    <row r="312" s="2" customFormat="1" ht="24.15" customHeight="1">
      <c r="A312" s="38"/>
      <c r="B312" s="39"/>
      <c r="C312" s="212" t="s">
        <v>602</v>
      </c>
      <c r="D312" s="212" t="s">
        <v>134</v>
      </c>
      <c r="E312" s="213" t="s">
        <v>603</v>
      </c>
      <c r="F312" s="214" t="s">
        <v>604</v>
      </c>
      <c r="G312" s="215" t="s">
        <v>205</v>
      </c>
      <c r="H312" s="216">
        <v>0.54200000000000004</v>
      </c>
      <c r="I312" s="217"/>
      <c r="J312" s="218">
        <f>ROUND(I312*H312,2)</f>
        <v>0</v>
      </c>
      <c r="K312" s="219"/>
      <c r="L312" s="44"/>
      <c r="M312" s="220" t="s">
        <v>1</v>
      </c>
      <c r="N312" s="221" t="s">
        <v>42</v>
      </c>
      <c r="O312" s="91"/>
      <c r="P312" s="222">
        <f>O312*H312</f>
        <v>0</v>
      </c>
      <c r="Q312" s="222">
        <v>0.024469999999999999</v>
      </c>
      <c r="R312" s="222">
        <f>Q312*H312</f>
        <v>0.01326274</v>
      </c>
      <c r="S312" s="222">
        <v>0</v>
      </c>
      <c r="T312" s="223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24" t="s">
        <v>178</v>
      </c>
      <c r="AT312" s="224" t="s">
        <v>134</v>
      </c>
      <c r="AU312" s="224" t="s">
        <v>84</v>
      </c>
      <c r="AY312" s="17" t="s">
        <v>131</v>
      </c>
      <c r="BE312" s="225">
        <f>IF(N312="základní",J312,0)</f>
        <v>0</v>
      </c>
      <c r="BF312" s="225">
        <f>IF(N312="snížená",J312,0)</f>
        <v>0</v>
      </c>
      <c r="BG312" s="225">
        <f>IF(N312="zákl. přenesená",J312,0)</f>
        <v>0</v>
      </c>
      <c r="BH312" s="225">
        <f>IF(N312="sníž. přenesená",J312,0)</f>
        <v>0</v>
      </c>
      <c r="BI312" s="225">
        <f>IF(N312="nulová",J312,0)</f>
        <v>0</v>
      </c>
      <c r="BJ312" s="17" t="s">
        <v>82</v>
      </c>
      <c r="BK312" s="225">
        <f>ROUND(I312*H312,2)</f>
        <v>0</v>
      </c>
      <c r="BL312" s="17" t="s">
        <v>178</v>
      </c>
      <c r="BM312" s="224" t="s">
        <v>605</v>
      </c>
    </row>
    <row r="313" s="2" customFormat="1" ht="24.15" customHeight="1">
      <c r="A313" s="38"/>
      <c r="B313" s="39"/>
      <c r="C313" s="212" t="s">
        <v>606</v>
      </c>
      <c r="D313" s="212" t="s">
        <v>134</v>
      </c>
      <c r="E313" s="213" t="s">
        <v>607</v>
      </c>
      <c r="F313" s="214" t="s">
        <v>608</v>
      </c>
      <c r="G313" s="215" t="s">
        <v>253</v>
      </c>
      <c r="H313" s="216">
        <v>0.69099999999999995</v>
      </c>
      <c r="I313" s="217"/>
      <c r="J313" s="218">
        <f>ROUND(I313*H313,2)</f>
        <v>0</v>
      </c>
      <c r="K313" s="219"/>
      <c r="L313" s="44"/>
      <c r="M313" s="220" t="s">
        <v>1</v>
      </c>
      <c r="N313" s="221" t="s">
        <v>42</v>
      </c>
      <c r="O313" s="91"/>
      <c r="P313" s="222">
        <f>O313*H313</f>
        <v>0</v>
      </c>
      <c r="Q313" s="222">
        <v>0</v>
      </c>
      <c r="R313" s="222">
        <f>Q313*H313</f>
        <v>0</v>
      </c>
      <c r="S313" s="222">
        <v>0</v>
      </c>
      <c r="T313" s="223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4" t="s">
        <v>178</v>
      </c>
      <c r="AT313" s="224" t="s">
        <v>134</v>
      </c>
      <c r="AU313" s="224" t="s">
        <v>84</v>
      </c>
      <c r="AY313" s="17" t="s">
        <v>131</v>
      </c>
      <c r="BE313" s="225">
        <f>IF(N313="základní",J313,0)</f>
        <v>0</v>
      </c>
      <c r="BF313" s="225">
        <f>IF(N313="snížená",J313,0)</f>
        <v>0</v>
      </c>
      <c r="BG313" s="225">
        <f>IF(N313="zákl. přenesená",J313,0)</f>
        <v>0</v>
      </c>
      <c r="BH313" s="225">
        <f>IF(N313="sníž. přenesená",J313,0)</f>
        <v>0</v>
      </c>
      <c r="BI313" s="225">
        <f>IF(N313="nulová",J313,0)</f>
        <v>0</v>
      </c>
      <c r="BJ313" s="17" t="s">
        <v>82</v>
      </c>
      <c r="BK313" s="225">
        <f>ROUND(I313*H313,2)</f>
        <v>0</v>
      </c>
      <c r="BL313" s="17" t="s">
        <v>178</v>
      </c>
      <c r="BM313" s="224" t="s">
        <v>609</v>
      </c>
    </row>
    <row r="314" s="12" customFormat="1" ht="22.8" customHeight="1">
      <c r="A314" s="12"/>
      <c r="B314" s="196"/>
      <c r="C314" s="197"/>
      <c r="D314" s="198" t="s">
        <v>76</v>
      </c>
      <c r="E314" s="210" t="s">
        <v>610</v>
      </c>
      <c r="F314" s="210" t="s">
        <v>611</v>
      </c>
      <c r="G314" s="197"/>
      <c r="H314" s="197"/>
      <c r="I314" s="200"/>
      <c r="J314" s="211">
        <f>BK314</f>
        <v>0</v>
      </c>
      <c r="K314" s="197"/>
      <c r="L314" s="202"/>
      <c r="M314" s="203"/>
      <c r="N314" s="204"/>
      <c r="O314" s="204"/>
      <c r="P314" s="205">
        <f>SUM(P315:P321)</f>
        <v>0</v>
      </c>
      <c r="Q314" s="204"/>
      <c r="R314" s="205">
        <f>SUM(R315:R321)</f>
        <v>0.3486805</v>
      </c>
      <c r="S314" s="204"/>
      <c r="T314" s="206">
        <f>SUM(T315:T321)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07" t="s">
        <v>84</v>
      </c>
      <c r="AT314" s="208" t="s">
        <v>76</v>
      </c>
      <c r="AU314" s="208" t="s">
        <v>82</v>
      </c>
      <c r="AY314" s="207" t="s">
        <v>131</v>
      </c>
      <c r="BK314" s="209">
        <f>SUM(BK315:BK321)</f>
        <v>0</v>
      </c>
    </row>
    <row r="315" s="2" customFormat="1" ht="24.15" customHeight="1">
      <c r="A315" s="38"/>
      <c r="B315" s="39"/>
      <c r="C315" s="212" t="s">
        <v>612</v>
      </c>
      <c r="D315" s="212" t="s">
        <v>134</v>
      </c>
      <c r="E315" s="213" t="s">
        <v>613</v>
      </c>
      <c r="F315" s="214" t="s">
        <v>614</v>
      </c>
      <c r="G315" s="215" t="s">
        <v>142</v>
      </c>
      <c r="H315" s="216">
        <v>14.300000000000001</v>
      </c>
      <c r="I315" s="217"/>
      <c r="J315" s="218">
        <f>ROUND(I315*H315,2)</f>
        <v>0</v>
      </c>
      <c r="K315" s="219"/>
      <c r="L315" s="44"/>
      <c r="M315" s="220" t="s">
        <v>1</v>
      </c>
      <c r="N315" s="221" t="s">
        <v>42</v>
      </c>
      <c r="O315" s="91"/>
      <c r="P315" s="222">
        <f>O315*H315</f>
        <v>0</v>
      </c>
      <c r="Q315" s="222">
        <v>0.01256</v>
      </c>
      <c r="R315" s="222">
        <f>Q315*H315</f>
        <v>0.17960800000000002</v>
      </c>
      <c r="S315" s="222">
        <v>0</v>
      </c>
      <c r="T315" s="223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4" t="s">
        <v>178</v>
      </c>
      <c r="AT315" s="224" t="s">
        <v>134</v>
      </c>
      <c r="AU315" s="224" t="s">
        <v>84</v>
      </c>
      <c r="AY315" s="17" t="s">
        <v>131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7" t="s">
        <v>82</v>
      </c>
      <c r="BK315" s="225">
        <f>ROUND(I315*H315,2)</f>
        <v>0</v>
      </c>
      <c r="BL315" s="17" t="s">
        <v>178</v>
      </c>
      <c r="BM315" s="224" t="s">
        <v>615</v>
      </c>
    </row>
    <row r="316" s="13" customFormat="1">
      <c r="A316" s="13"/>
      <c r="B316" s="226"/>
      <c r="C316" s="227"/>
      <c r="D316" s="228" t="s">
        <v>144</v>
      </c>
      <c r="E316" s="229" t="s">
        <v>1</v>
      </c>
      <c r="F316" s="230" t="s">
        <v>616</v>
      </c>
      <c r="G316" s="227"/>
      <c r="H316" s="229" t="s">
        <v>1</v>
      </c>
      <c r="I316" s="231"/>
      <c r="J316" s="227"/>
      <c r="K316" s="227"/>
      <c r="L316" s="232"/>
      <c r="M316" s="233"/>
      <c r="N316" s="234"/>
      <c r="O316" s="234"/>
      <c r="P316" s="234"/>
      <c r="Q316" s="234"/>
      <c r="R316" s="234"/>
      <c r="S316" s="234"/>
      <c r="T316" s="23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6" t="s">
        <v>144</v>
      </c>
      <c r="AU316" s="236" t="s">
        <v>84</v>
      </c>
      <c r="AV316" s="13" t="s">
        <v>82</v>
      </c>
      <c r="AW316" s="13" t="s">
        <v>32</v>
      </c>
      <c r="AX316" s="13" t="s">
        <v>77</v>
      </c>
      <c r="AY316" s="236" t="s">
        <v>131</v>
      </c>
    </row>
    <row r="317" s="14" customFormat="1">
      <c r="A317" s="14"/>
      <c r="B317" s="237"/>
      <c r="C317" s="238"/>
      <c r="D317" s="228" t="s">
        <v>144</v>
      </c>
      <c r="E317" s="239" t="s">
        <v>1</v>
      </c>
      <c r="F317" s="240" t="s">
        <v>617</v>
      </c>
      <c r="G317" s="238"/>
      <c r="H317" s="241">
        <v>14.300000000000001</v>
      </c>
      <c r="I317" s="242"/>
      <c r="J317" s="238"/>
      <c r="K317" s="238"/>
      <c r="L317" s="243"/>
      <c r="M317" s="244"/>
      <c r="N317" s="245"/>
      <c r="O317" s="245"/>
      <c r="P317" s="245"/>
      <c r="Q317" s="245"/>
      <c r="R317" s="245"/>
      <c r="S317" s="245"/>
      <c r="T317" s="24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7" t="s">
        <v>144</v>
      </c>
      <c r="AU317" s="247" t="s">
        <v>84</v>
      </c>
      <c r="AV317" s="14" t="s">
        <v>84</v>
      </c>
      <c r="AW317" s="14" t="s">
        <v>32</v>
      </c>
      <c r="AX317" s="14" t="s">
        <v>82</v>
      </c>
      <c r="AY317" s="247" t="s">
        <v>131</v>
      </c>
    </row>
    <row r="318" s="2" customFormat="1" ht="37.8" customHeight="1">
      <c r="A318" s="38"/>
      <c r="B318" s="39"/>
      <c r="C318" s="212" t="s">
        <v>618</v>
      </c>
      <c r="D318" s="212" t="s">
        <v>134</v>
      </c>
      <c r="E318" s="213" t="s">
        <v>619</v>
      </c>
      <c r="F318" s="214" t="s">
        <v>620</v>
      </c>
      <c r="G318" s="215" t="s">
        <v>142</v>
      </c>
      <c r="H318" s="216">
        <v>135.25</v>
      </c>
      <c r="I318" s="217"/>
      <c r="J318" s="218">
        <f>ROUND(I318*H318,2)</f>
        <v>0</v>
      </c>
      <c r="K318" s="219"/>
      <c r="L318" s="44"/>
      <c r="M318" s="220" t="s">
        <v>1</v>
      </c>
      <c r="N318" s="221" t="s">
        <v>42</v>
      </c>
      <c r="O318" s="91"/>
      <c r="P318" s="222">
        <f>O318*H318</f>
        <v>0</v>
      </c>
      <c r="Q318" s="222">
        <v>0.00125</v>
      </c>
      <c r="R318" s="222">
        <f>Q318*H318</f>
        <v>0.1690625</v>
      </c>
      <c r="S318" s="222">
        <v>0</v>
      </c>
      <c r="T318" s="223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4" t="s">
        <v>178</v>
      </c>
      <c r="AT318" s="224" t="s">
        <v>134</v>
      </c>
      <c r="AU318" s="224" t="s">
        <v>84</v>
      </c>
      <c r="AY318" s="17" t="s">
        <v>131</v>
      </c>
      <c r="BE318" s="225">
        <f>IF(N318="základní",J318,0)</f>
        <v>0</v>
      </c>
      <c r="BF318" s="225">
        <f>IF(N318="snížená",J318,0)</f>
        <v>0</v>
      </c>
      <c r="BG318" s="225">
        <f>IF(N318="zákl. přenesená",J318,0)</f>
        <v>0</v>
      </c>
      <c r="BH318" s="225">
        <f>IF(N318="sníž. přenesená",J318,0)</f>
        <v>0</v>
      </c>
      <c r="BI318" s="225">
        <f>IF(N318="nulová",J318,0)</f>
        <v>0</v>
      </c>
      <c r="BJ318" s="17" t="s">
        <v>82</v>
      </c>
      <c r="BK318" s="225">
        <f>ROUND(I318*H318,2)</f>
        <v>0</v>
      </c>
      <c r="BL318" s="17" t="s">
        <v>178</v>
      </c>
      <c r="BM318" s="224" t="s">
        <v>621</v>
      </c>
    </row>
    <row r="319" s="14" customFormat="1">
      <c r="A319" s="14"/>
      <c r="B319" s="237"/>
      <c r="C319" s="238"/>
      <c r="D319" s="228" t="s">
        <v>144</v>
      </c>
      <c r="E319" s="239" t="s">
        <v>1</v>
      </c>
      <c r="F319" s="240" t="s">
        <v>165</v>
      </c>
      <c r="G319" s="238"/>
      <c r="H319" s="241">
        <v>135.25</v>
      </c>
      <c r="I319" s="242"/>
      <c r="J319" s="238"/>
      <c r="K319" s="238"/>
      <c r="L319" s="243"/>
      <c r="M319" s="244"/>
      <c r="N319" s="245"/>
      <c r="O319" s="245"/>
      <c r="P319" s="245"/>
      <c r="Q319" s="245"/>
      <c r="R319" s="245"/>
      <c r="S319" s="245"/>
      <c r="T319" s="246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7" t="s">
        <v>144</v>
      </c>
      <c r="AU319" s="247" t="s">
        <v>84</v>
      </c>
      <c r="AV319" s="14" t="s">
        <v>84</v>
      </c>
      <c r="AW319" s="14" t="s">
        <v>32</v>
      </c>
      <c r="AX319" s="14" t="s">
        <v>82</v>
      </c>
      <c r="AY319" s="247" t="s">
        <v>131</v>
      </c>
    </row>
    <row r="320" s="2" customFormat="1" ht="16.5" customHeight="1">
      <c r="A320" s="38"/>
      <c r="B320" s="39"/>
      <c r="C320" s="212" t="s">
        <v>622</v>
      </c>
      <c r="D320" s="212" t="s">
        <v>134</v>
      </c>
      <c r="E320" s="213" t="s">
        <v>623</v>
      </c>
      <c r="F320" s="214" t="s">
        <v>624</v>
      </c>
      <c r="G320" s="215" t="s">
        <v>137</v>
      </c>
      <c r="H320" s="216">
        <v>1</v>
      </c>
      <c r="I320" s="217"/>
      <c r="J320" s="218">
        <f>ROUND(I320*H320,2)</f>
        <v>0</v>
      </c>
      <c r="K320" s="219"/>
      <c r="L320" s="44"/>
      <c r="M320" s="220" t="s">
        <v>1</v>
      </c>
      <c r="N320" s="221" t="s">
        <v>42</v>
      </c>
      <c r="O320" s="91"/>
      <c r="P320" s="222">
        <f>O320*H320</f>
        <v>0</v>
      </c>
      <c r="Q320" s="222">
        <v>1.0000000000000001E-05</v>
      </c>
      <c r="R320" s="222">
        <f>Q320*H320</f>
        <v>1.0000000000000001E-05</v>
      </c>
      <c r="S320" s="222">
        <v>0</v>
      </c>
      <c r="T320" s="223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4" t="s">
        <v>178</v>
      </c>
      <c r="AT320" s="224" t="s">
        <v>134</v>
      </c>
      <c r="AU320" s="224" t="s">
        <v>84</v>
      </c>
      <c r="AY320" s="17" t="s">
        <v>131</v>
      </c>
      <c r="BE320" s="225">
        <f>IF(N320="základní",J320,0)</f>
        <v>0</v>
      </c>
      <c r="BF320" s="225">
        <f>IF(N320="snížená",J320,0)</f>
        <v>0</v>
      </c>
      <c r="BG320" s="225">
        <f>IF(N320="zákl. přenesená",J320,0)</f>
        <v>0</v>
      </c>
      <c r="BH320" s="225">
        <f>IF(N320="sníž. přenesená",J320,0)</f>
        <v>0</v>
      </c>
      <c r="BI320" s="225">
        <f>IF(N320="nulová",J320,0)</f>
        <v>0</v>
      </c>
      <c r="BJ320" s="17" t="s">
        <v>82</v>
      </c>
      <c r="BK320" s="225">
        <f>ROUND(I320*H320,2)</f>
        <v>0</v>
      </c>
      <c r="BL320" s="17" t="s">
        <v>178</v>
      </c>
      <c r="BM320" s="224" t="s">
        <v>625</v>
      </c>
    </row>
    <row r="321" s="2" customFormat="1" ht="24.15" customHeight="1">
      <c r="A321" s="38"/>
      <c r="B321" s="39"/>
      <c r="C321" s="212" t="s">
        <v>626</v>
      </c>
      <c r="D321" s="212" t="s">
        <v>134</v>
      </c>
      <c r="E321" s="213" t="s">
        <v>627</v>
      </c>
      <c r="F321" s="214" t="s">
        <v>628</v>
      </c>
      <c r="G321" s="215" t="s">
        <v>253</v>
      </c>
      <c r="H321" s="216">
        <v>0.34899999999999998</v>
      </c>
      <c r="I321" s="217"/>
      <c r="J321" s="218">
        <f>ROUND(I321*H321,2)</f>
        <v>0</v>
      </c>
      <c r="K321" s="219"/>
      <c r="L321" s="44"/>
      <c r="M321" s="220" t="s">
        <v>1</v>
      </c>
      <c r="N321" s="221" t="s">
        <v>42</v>
      </c>
      <c r="O321" s="91"/>
      <c r="P321" s="222">
        <f>O321*H321</f>
        <v>0</v>
      </c>
      <c r="Q321" s="222">
        <v>0</v>
      </c>
      <c r="R321" s="222">
        <f>Q321*H321</f>
        <v>0</v>
      </c>
      <c r="S321" s="222">
        <v>0</v>
      </c>
      <c r="T321" s="223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4" t="s">
        <v>178</v>
      </c>
      <c r="AT321" s="224" t="s">
        <v>134</v>
      </c>
      <c r="AU321" s="224" t="s">
        <v>84</v>
      </c>
      <c r="AY321" s="17" t="s">
        <v>131</v>
      </c>
      <c r="BE321" s="225">
        <f>IF(N321="základní",J321,0)</f>
        <v>0</v>
      </c>
      <c r="BF321" s="225">
        <f>IF(N321="snížená",J321,0)</f>
        <v>0</v>
      </c>
      <c r="BG321" s="225">
        <f>IF(N321="zákl. přenesená",J321,0)</f>
        <v>0</v>
      </c>
      <c r="BH321" s="225">
        <f>IF(N321="sníž. přenesená",J321,0)</f>
        <v>0</v>
      </c>
      <c r="BI321" s="225">
        <f>IF(N321="nulová",J321,0)</f>
        <v>0</v>
      </c>
      <c r="BJ321" s="17" t="s">
        <v>82</v>
      </c>
      <c r="BK321" s="225">
        <f>ROUND(I321*H321,2)</f>
        <v>0</v>
      </c>
      <c r="BL321" s="17" t="s">
        <v>178</v>
      </c>
      <c r="BM321" s="224" t="s">
        <v>629</v>
      </c>
    </row>
    <row r="322" s="12" customFormat="1" ht="22.8" customHeight="1">
      <c r="A322" s="12"/>
      <c r="B322" s="196"/>
      <c r="C322" s="197"/>
      <c r="D322" s="198" t="s">
        <v>76</v>
      </c>
      <c r="E322" s="210" t="s">
        <v>630</v>
      </c>
      <c r="F322" s="210" t="s">
        <v>631</v>
      </c>
      <c r="G322" s="197"/>
      <c r="H322" s="197"/>
      <c r="I322" s="200"/>
      <c r="J322" s="211">
        <f>BK322</f>
        <v>0</v>
      </c>
      <c r="K322" s="197"/>
      <c r="L322" s="202"/>
      <c r="M322" s="203"/>
      <c r="N322" s="204"/>
      <c r="O322" s="204"/>
      <c r="P322" s="205">
        <f>SUM(P323:P329)</f>
        <v>0</v>
      </c>
      <c r="Q322" s="204"/>
      <c r="R322" s="205">
        <f>SUM(R323:R329)</f>
        <v>0.12040000000000001</v>
      </c>
      <c r="S322" s="204"/>
      <c r="T322" s="206">
        <f>SUM(T323:T329)</f>
        <v>0.16800000000000001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07" t="s">
        <v>84</v>
      </c>
      <c r="AT322" s="208" t="s">
        <v>76</v>
      </c>
      <c r="AU322" s="208" t="s">
        <v>82</v>
      </c>
      <c r="AY322" s="207" t="s">
        <v>131</v>
      </c>
      <c r="BK322" s="209">
        <f>SUM(BK323:BK329)</f>
        <v>0</v>
      </c>
    </row>
    <row r="323" s="2" customFormat="1" ht="24.15" customHeight="1">
      <c r="A323" s="38"/>
      <c r="B323" s="39"/>
      <c r="C323" s="212" t="s">
        <v>632</v>
      </c>
      <c r="D323" s="212" t="s">
        <v>134</v>
      </c>
      <c r="E323" s="213" t="s">
        <v>633</v>
      </c>
      <c r="F323" s="214" t="s">
        <v>634</v>
      </c>
      <c r="G323" s="215" t="s">
        <v>137</v>
      </c>
      <c r="H323" s="216">
        <v>7</v>
      </c>
      <c r="I323" s="217"/>
      <c r="J323" s="218">
        <f>ROUND(I323*H323,2)</f>
        <v>0</v>
      </c>
      <c r="K323" s="219"/>
      <c r="L323" s="44"/>
      <c r="M323" s="220" t="s">
        <v>1</v>
      </c>
      <c r="N323" s="221" t="s">
        <v>42</v>
      </c>
      <c r="O323" s="91"/>
      <c r="P323" s="222">
        <f>O323*H323</f>
        <v>0</v>
      </c>
      <c r="Q323" s="222">
        <v>0</v>
      </c>
      <c r="R323" s="222">
        <f>Q323*H323</f>
        <v>0</v>
      </c>
      <c r="S323" s="222">
        <v>0</v>
      </c>
      <c r="T323" s="223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4" t="s">
        <v>178</v>
      </c>
      <c r="AT323" s="224" t="s">
        <v>134</v>
      </c>
      <c r="AU323" s="224" t="s">
        <v>84</v>
      </c>
      <c r="AY323" s="17" t="s">
        <v>131</v>
      </c>
      <c r="BE323" s="225">
        <f>IF(N323="základní",J323,0)</f>
        <v>0</v>
      </c>
      <c r="BF323" s="225">
        <f>IF(N323="snížená",J323,0)</f>
        <v>0</v>
      </c>
      <c r="BG323" s="225">
        <f>IF(N323="zákl. přenesená",J323,0)</f>
        <v>0</v>
      </c>
      <c r="BH323" s="225">
        <f>IF(N323="sníž. přenesená",J323,0)</f>
        <v>0</v>
      </c>
      <c r="BI323" s="225">
        <f>IF(N323="nulová",J323,0)</f>
        <v>0</v>
      </c>
      <c r="BJ323" s="17" t="s">
        <v>82</v>
      </c>
      <c r="BK323" s="225">
        <f>ROUND(I323*H323,2)</f>
        <v>0</v>
      </c>
      <c r="BL323" s="17" t="s">
        <v>178</v>
      </c>
      <c r="BM323" s="224" t="s">
        <v>635</v>
      </c>
    </row>
    <row r="324" s="2" customFormat="1" ht="24.15" customHeight="1">
      <c r="A324" s="38"/>
      <c r="B324" s="39"/>
      <c r="C324" s="259" t="s">
        <v>636</v>
      </c>
      <c r="D324" s="259" t="s">
        <v>213</v>
      </c>
      <c r="E324" s="260" t="s">
        <v>637</v>
      </c>
      <c r="F324" s="261" t="s">
        <v>638</v>
      </c>
      <c r="G324" s="262" t="s">
        <v>137</v>
      </c>
      <c r="H324" s="263">
        <v>7</v>
      </c>
      <c r="I324" s="264"/>
      <c r="J324" s="265">
        <f>ROUND(I324*H324,2)</f>
        <v>0</v>
      </c>
      <c r="K324" s="266"/>
      <c r="L324" s="267"/>
      <c r="M324" s="268" t="s">
        <v>1</v>
      </c>
      <c r="N324" s="269" t="s">
        <v>42</v>
      </c>
      <c r="O324" s="91"/>
      <c r="P324" s="222">
        <f>O324*H324</f>
        <v>0</v>
      </c>
      <c r="Q324" s="222">
        <v>0.016</v>
      </c>
      <c r="R324" s="222">
        <f>Q324*H324</f>
        <v>0.112</v>
      </c>
      <c r="S324" s="222">
        <v>0</v>
      </c>
      <c r="T324" s="223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4" t="s">
        <v>294</v>
      </c>
      <c r="AT324" s="224" t="s">
        <v>213</v>
      </c>
      <c r="AU324" s="224" t="s">
        <v>84</v>
      </c>
      <c r="AY324" s="17" t="s">
        <v>131</v>
      </c>
      <c r="BE324" s="225">
        <f>IF(N324="základní",J324,0)</f>
        <v>0</v>
      </c>
      <c r="BF324" s="225">
        <f>IF(N324="snížená",J324,0)</f>
        <v>0</v>
      </c>
      <c r="BG324" s="225">
        <f>IF(N324="zákl. přenesená",J324,0)</f>
        <v>0</v>
      </c>
      <c r="BH324" s="225">
        <f>IF(N324="sníž. přenesená",J324,0)</f>
        <v>0</v>
      </c>
      <c r="BI324" s="225">
        <f>IF(N324="nulová",J324,0)</f>
        <v>0</v>
      </c>
      <c r="BJ324" s="17" t="s">
        <v>82</v>
      </c>
      <c r="BK324" s="225">
        <f>ROUND(I324*H324,2)</f>
        <v>0</v>
      </c>
      <c r="BL324" s="17" t="s">
        <v>178</v>
      </c>
      <c r="BM324" s="224" t="s">
        <v>639</v>
      </c>
    </row>
    <row r="325" s="2" customFormat="1" ht="21.75" customHeight="1">
      <c r="A325" s="38"/>
      <c r="B325" s="39"/>
      <c r="C325" s="212" t="s">
        <v>640</v>
      </c>
      <c r="D325" s="212" t="s">
        <v>134</v>
      </c>
      <c r="E325" s="213" t="s">
        <v>641</v>
      </c>
      <c r="F325" s="214" t="s">
        <v>642</v>
      </c>
      <c r="G325" s="215" t="s">
        <v>137</v>
      </c>
      <c r="H325" s="216">
        <v>7</v>
      </c>
      <c r="I325" s="217"/>
      <c r="J325" s="218">
        <f>ROUND(I325*H325,2)</f>
        <v>0</v>
      </c>
      <c r="K325" s="219"/>
      <c r="L325" s="44"/>
      <c r="M325" s="220" t="s">
        <v>1</v>
      </c>
      <c r="N325" s="221" t="s">
        <v>42</v>
      </c>
      <c r="O325" s="91"/>
      <c r="P325" s="222">
        <f>O325*H325</f>
        <v>0</v>
      </c>
      <c r="Q325" s="222">
        <v>0</v>
      </c>
      <c r="R325" s="222">
        <f>Q325*H325</f>
        <v>0</v>
      </c>
      <c r="S325" s="222">
        <v>0</v>
      </c>
      <c r="T325" s="223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24" t="s">
        <v>178</v>
      </c>
      <c r="AT325" s="224" t="s">
        <v>134</v>
      </c>
      <c r="AU325" s="224" t="s">
        <v>84</v>
      </c>
      <c r="AY325" s="17" t="s">
        <v>131</v>
      </c>
      <c r="BE325" s="225">
        <f>IF(N325="základní",J325,0)</f>
        <v>0</v>
      </c>
      <c r="BF325" s="225">
        <f>IF(N325="snížená",J325,0)</f>
        <v>0</v>
      </c>
      <c r="BG325" s="225">
        <f>IF(N325="zákl. přenesená",J325,0)</f>
        <v>0</v>
      </c>
      <c r="BH325" s="225">
        <f>IF(N325="sníž. přenesená",J325,0)</f>
        <v>0</v>
      </c>
      <c r="BI325" s="225">
        <f>IF(N325="nulová",J325,0)</f>
        <v>0</v>
      </c>
      <c r="BJ325" s="17" t="s">
        <v>82</v>
      </c>
      <c r="BK325" s="225">
        <f>ROUND(I325*H325,2)</f>
        <v>0</v>
      </c>
      <c r="BL325" s="17" t="s">
        <v>178</v>
      </c>
      <c r="BM325" s="224" t="s">
        <v>643</v>
      </c>
    </row>
    <row r="326" s="2" customFormat="1" ht="24.15" customHeight="1">
      <c r="A326" s="38"/>
      <c r="B326" s="39"/>
      <c r="C326" s="259" t="s">
        <v>644</v>
      </c>
      <c r="D326" s="259" t="s">
        <v>213</v>
      </c>
      <c r="E326" s="260" t="s">
        <v>645</v>
      </c>
      <c r="F326" s="261" t="s">
        <v>646</v>
      </c>
      <c r="G326" s="262" t="s">
        <v>137</v>
      </c>
      <c r="H326" s="263">
        <v>7</v>
      </c>
      <c r="I326" s="264"/>
      <c r="J326" s="265">
        <f>ROUND(I326*H326,2)</f>
        <v>0</v>
      </c>
      <c r="K326" s="266"/>
      <c r="L326" s="267"/>
      <c r="M326" s="268" t="s">
        <v>1</v>
      </c>
      <c r="N326" s="269" t="s">
        <v>42</v>
      </c>
      <c r="O326" s="91"/>
      <c r="P326" s="222">
        <f>O326*H326</f>
        <v>0</v>
      </c>
      <c r="Q326" s="222">
        <v>0.0011999999999999999</v>
      </c>
      <c r="R326" s="222">
        <f>Q326*H326</f>
        <v>0.0083999999999999995</v>
      </c>
      <c r="S326" s="222">
        <v>0</v>
      </c>
      <c r="T326" s="223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4" t="s">
        <v>294</v>
      </c>
      <c r="AT326" s="224" t="s">
        <v>213</v>
      </c>
      <c r="AU326" s="224" t="s">
        <v>84</v>
      </c>
      <c r="AY326" s="17" t="s">
        <v>131</v>
      </c>
      <c r="BE326" s="225">
        <f>IF(N326="základní",J326,0)</f>
        <v>0</v>
      </c>
      <c r="BF326" s="225">
        <f>IF(N326="snížená",J326,0)</f>
        <v>0</v>
      </c>
      <c r="BG326" s="225">
        <f>IF(N326="zákl. přenesená",J326,0)</f>
        <v>0</v>
      </c>
      <c r="BH326" s="225">
        <f>IF(N326="sníž. přenesená",J326,0)</f>
        <v>0</v>
      </c>
      <c r="BI326" s="225">
        <f>IF(N326="nulová",J326,0)</f>
        <v>0</v>
      </c>
      <c r="BJ326" s="17" t="s">
        <v>82</v>
      </c>
      <c r="BK326" s="225">
        <f>ROUND(I326*H326,2)</f>
        <v>0</v>
      </c>
      <c r="BL326" s="17" t="s">
        <v>178</v>
      </c>
      <c r="BM326" s="224" t="s">
        <v>647</v>
      </c>
    </row>
    <row r="327" s="2" customFormat="1" ht="24.15" customHeight="1">
      <c r="A327" s="38"/>
      <c r="B327" s="39"/>
      <c r="C327" s="212" t="s">
        <v>648</v>
      </c>
      <c r="D327" s="212" t="s">
        <v>134</v>
      </c>
      <c r="E327" s="213" t="s">
        <v>649</v>
      </c>
      <c r="F327" s="214" t="s">
        <v>650</v>
      </c>
      <c r="G327" s="215" t="s">
        <v>137</v>
      </c>
      <c r="H327" s="216">
        <v>7</v>
      </c>
      <c r="I327" s="217"/>
      <c r="J327" s="218">
        <f>ROUND(I327*H327,2)</f>
        <v>0</v>
      </c>
      <c r="K327" s="219"/>
      <c r="L327" s="44"/>
      <c r="M327" s="220" t="s">
        <v>1</v>
      </c>
      <c r="N327" s="221" t="s">
        <v>42</v>
      </c>
      <c r="O327" s="91"/>
      <c r="P327" s="222">
        <f>O327*H327</f>
        <v>0</v>
      </c>
      <c r="Q327" s="222">
        <v>0</v>
      </c>
      <c r="R327" s="222">
        <f>Q327*H327</f>
        <v>0</v>
      </c>
      <c r="S327" s="222">
        <v>0.024</v>
      </c>
      <c r="T327" s="223">
        <f>S327*H327</f>
        <v>0.16800000000000001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4" t="s">
        <v>178</v>
      </c>
      <c r="AT327" s="224" t="s">
        <v>134</v>
      </c>
      <c r="AU327" s="224" t="s">
        <v>84</v>
      </c>
      <c r="AY327" s="17" t="s">
        <v>131</v>
      </c>
      <c r="BE327" s="225">
        <f>IF(N327="základní",J327,0)</f>
        <v>0</v>
      </c>
      <c r="BF327" s="225">
        <f>IF(N327="snížená",J327,0)</f>
        <v>0</v>
      </c>
      <c r="BG327" s="225">
        <f>IF(N327="zákl. přenesená",J327,0)</f>
        <v>0</v>
      </c>
      <c r="BH327" s="225">
        <f>IF(N327="sníž. přenesená",J327,0)</f>
        <v>0</v>
      </c>
      <c r="BI327" s="225">
        <f>IF(N327="nulová",J327,0)</f>
        <v>0</v>
      </c>
      <c r="BJ327" s="17" t="s">
        <v>82</v>
      </c>
      <c r="BK327" s="225">
        <f>ROUND(I327*H327,2)</f>
        <v>0</v>
      </c>
      <c r="BL327" s="17" t="s">
        <v>178</v>
      </c>
      <c r="BM327" s="224" t="s">
        <v>651</v>
      </c>
    </row>
    <row r="328" s="14" customFormat="1">
      <c r="A328" s="14"/>
      <c r="B328" s="237"/>
      <c r="C328" s="238"/>
      <c r="D328" s="228" t="s">
        <v>144</v>
      </c>
      <c r="E328" s="239" t="s">
        <v>1</v>
      </c>
      <c r="F328" s="240" t="s">
        <v>169</v>
      </c>
      <c r="G328" s="238"/>
      <c r="H328" s="241">
        <v>7</v>
      </c>
      <c r="I328" s="242"/>
      <c r="J328" s="238"/>
      <c r="K328" s="238"/>
      <c r="L328" s="243"/>
      <c r="M328" s="244"/>
      <c r="N328" s="245"/>
      <c r="O328" s="245"/>
      <c r="P328" s="245"/>
      <c r="Q328" s="245"/>
      <c r="R328" s="245"/>
      <c r="S328" s="245"/>
      <c r="T328" s="24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7" t="s">
        <v>144</v>
      </c>
      <c r="AU328" s="247" t="s">
        <v>84</v>
      </c>
      <c r="AV328" s="14" t="s">
        <v>84</v>
      </c>
      <c r="AW328" s="14" t="s">
        <v>32</v>
      </c>
      <c r="AX328" s="14" t="s">
        <v>82</v>
      </c>
      <c r="AY328" s="247" t="s">
        <v>131</v>
      </c>
    </row>
    <row r="329" s="2" customFormat="1" ht="24.15" customHeight="1">
      <c r="A329" s="38"/>
      <c r="B329" s="39"/>
      <c r="C329" s="212" t="s">
        <v>652</v>
      </c>
      <c r="D329" s="212" t="s">
        <v>134</v>
      </c>
      <c r="E329" s="213" t="s">
        <v>653</v>
      </c>
      <c r="F329" s="214" t="s">
        <v>654</v>
      </c>
      <c r="G329" s="215" t="s">
        <v>253</v>
      </c>
      <c r="H329" s="216">
        <v>0.12</v>
      </c>
      <c r="I329" s="217"/>
      <c r="J329" s="218">
        <f>ROUND(I329*H329,2)</f>
        <v>0</v>
      </c>
      <c r="K329" s="219"/>
      <c r="L329" s="44"/>
      <c r="M329" s="220" t="s">
        <v>1</v>
      </c>
      <c r="N329" s="221" t="s">
        <v>42</v>
      </c>
      <c r="O329" s="91"/>
      <c r="P329" s="222">
        <f>O329*H329</f>
        <v>0</v>
      </c>
      <c r="Q329" s="222">
        <v>0</v>
      </c>
      <c r="R329" s="222">
        <f>Q329*H329</f>
        <v>0</v>
      </c>
      <c r="S329" s="222">
        <v>0</v>
      </c>
      <c r="T329" s="223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4" t="s">
        <v>178</v>
      </c>
      <c r="AT329" s="224" t="s">
        <v>134</v>
      </c>
      <c r="AU329" s="224" t="s">
        <v>84</v>
      </c>
      <c r="AY329" s="17" t="s">
        <v>131</v>
      </c>
      <c r="BE329" s="225">
        <f>IF(N329="základní",J329,0)</f>
        <v>0</v>
      </c>
      <c r="BF329" s="225">
        <f>IF(N329="snížená",J329,0)</f>
        <v>0</v>
      </c>
      <c r="BG329" s="225">
        <f>IF(N329="zákl. přenesená",J329,0)</f>
        <v>0</v>
      </c>
      <c r="BH329" s="225">
        <f>IF(N329="sníž. přenesená",J329,0)</f>
        <v>0</v>
      </c>
      <c r="BI329" s="225">
        <f>IF(N329="nulová",J329,0)</f>
        <v>0</v>
      </c>
      <c r="BJ329" s="17" t="s">
        <v>82</v>
      </c>
      <c r="BK329" s="225">
        <f>ROUND(I329*H329,2)</f>
        <v>0</v>
      </c>
      <c r="BL329" s="17" t="s">
        <v>178</v>
      </c>
      <c r="BM329" s="224" t="s">
        <v>655</v>
      </c>
    </row>
    <row r="330" s="12" customFormat="1" ht="22.8" customHeight="1">
      <c r="A330" s="12"/>
      <c r="B330" s="196"/>
      <c r="C330" s="197"/>
      <c r="D330" s="198" t="s">
        <v>76</v>
      </c>
      <c r="E330" s="210" t="s">
        <v>656</v>
      </c>
      <c r="F330" s="210" t="s">
        <v>657</v>
      </c>
      <c r="G330" s="197"/>
      <c r="H330" s="197"/>
      <c r="I330" s="200"/>
      <c r="J330" s="211">
        <f>BK330</f>
        <v>0</v>
      </c>
      <c r="K330" s="197"/>
      <c r="L330" s="202"/>
      <c r="M330" s="203"/>
      <c r="N330" s="204"/>
      <c r="O330" s="204"/>
      <c r="P330" s="205">
        <f>SUM(P331:P368)</f>
        <v>0</v>
      </c>
      <c r="Q330" s="204"/>
      <c r="R330" s="205">
        <f>SUM(R331:R368)</f>
        <v>2.3156948699999997</v>
      </c>
      <c r="S330" s="204"/>
      <c r="T330" s="206">
        <f>SUM(T331:T368)</f>
        <v>0.67625000000000002</v>
      </c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R330" s="207" t="s">
        <v>84</v>
      </c>
      <c r="AT330" s="208" t="s">
        <v>76</v>
      </c>
      <c r="AU330" s="208" t="s">
        <v>82</v>
      </c>
      <c r="AY330" s="207" t="s">
        <v>131</v>
      </c>
      <c r="BK330" s="209">
        <f>SUM(BK331:BK368)</f>
        <v>0</v>
      </c>
    </row>
    <row r="331" s="2" customFormat="1" ht="16.5" customHeight="1">
      <c r="A331" s="38"/>
      <c r="B331" s="39"/>
      <c r="C331" s="212" t="s">
        <v>658</v>
      </c>
      <c r="D331" s="212" t="s">
        <v>134</v>
      </c>
      <c r="E331" s="213" t="s">
        <v>659</v>
      </c>
      <c r="F331" s="214" t="s">
        <v>660</v>
      </c>
      <c r="G331" s="215" t="s">
        <v>142</v>
      </c>
      <c r="H331" s="216">
        <v>135.25</v>
      </c>
      <c r="I331" s="217"/>
      <c r="J331" s="218">
        <f>ROUND(I331*H331,2)</f>
        <v>0</v>
      </c>
      <c r="K331" s="219"/>
      <c r="L331" s="44"/>
      <c r="M331" s="220" t="s">
        <v>1</v>
      </c>
      <c r="N331" s="221" t="s">
        <v>42</v>
      </c>
      <c r="O331" s="91"/>
      <c r="P331" s="222">
        <f>O331*H331</f>
        <v>0</v>
      </c>
      <c r="Q331" s="222">
        <v>0</v>
      </c>
      <c r="R331" s="222">
        <f>Q331*H331</f>
        <v>0</v>
      </c>
      <c r="S331" s="222">
        <v>0</v>
      </c>
      <c r="T331" s="223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4" t="s">
        <v>178</v>
      </c>
      <c r="AT331" s="224" t="s">
        <v>134</v>
      </c>
      <c r="AU331" s="224" t="s">
        <v>84</v>
      </c>
      <c r="AY331" s="17" t="s">
        <v>131</v>
      </c>
      <c r="BE331" s="225">
        <f>IF(N331="základní",J331,0)</f>
        <v>0</v>
      </c>
      <c r="BF331" s="225">
        <f>IF(N331="snížená",J331,0)</f>
        <v>0</v>
      </c>
      <c r="BG331" s="225">
        <f>IF(N331="zákl. přenesená",J331,0)</f>
        <v>0</v>
      </c>
      <c r="BH331" s="225">
        <f>IF(N331="sníž. přenesená",J331,0)</f>
        <v>0</v>
      </c>
      <c r="BI331" s="225">
        <f>IF(N331="nulová",J331,0)</f>
        <v>0</v>
      </c>
      <c r="BJ331" s="17" t="s">
        <v>82</v>
      </c>
      <c r="BK331" s="225">
        <f>ROUND(I331*H331,2)</f>
        <v>0</v>
      </c>
      <c r="BL331" s="17" t="s">
        <v>178</v>
      </c>
      <c r="BM331" s="224" t="s">
        <v>661</v>
      </c>
    </row>
    <row r="332" s="14" customFormat="1">
      <c r="A332" s="14"/>
      <c r="B332" s="237"/>
      <c r="C332" s="238"/>
      <c r="D332" s="228" t="s">
        <v>144</v>
      </c>
      <c r="E332" s="239" t="s">
        <v>1</v>
      </c>
      <c r="F332" s="240" t="s">
        <v>165</v>
      </c>
      <c r="G332" s="238"/>
      <c r="H332" s="241">
        <v>135.25</v>
      </c>
      <c r="I332" s="242"/>
      <c r="J332" s="238"/>
      <c r="K332" s="238"/>
      <c r="L332" s="243"/>
      <c r="M332" s="244"/>
      <c r="N332" s="245"/>
      <c r="O332" s="245"/>
      <c r="P332" s="245"/>
      <c r="Q332" s="245"/>
      <c r="R332" s="245"/>
      <c r="S332" s="245"/>
      <c r="T332" s="24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7" t="s">
        <v>144</v>
      </c>
      <c r="AU332" s="247" t="s">
        <v>84</v>
      </c>
      <c r="AV332" s="14" t="s">
        <v>84</v>
      </c>
      <c r="AW332" s="14" t="s">
        <v>32</v>
      </c>
      <c r="AX332" s="14" t="s">
        <v>82</v>
      </c>
      <c r="AY332" s="247" t="s">
        <v>131</v>
      </c>
    </row>
    <row r="333" s="2" customFormat="1" ht="24.15" customHeight="1">
      <c r="A333" s="38"/>
      <c r="B333" s="39"/>
      <c r="C333" s="212" t="s">
        <v>662</v>
      </c>
      <c r="D333" s="212" t="s">
        <v>134</v>
      </c>
      <c r="E333" s="213" t="s">
        <v>663</v>
      </c>
      <c r="F333" s="214" t="s">
        <v>664</v>
      </c>
      <c r="G333" s="215" t="s">
        <v>142</v>
      </c>
      <c r="H333" s="216">
        <v>135.25</v>
      </c>
      <c r="I333" s="217"/>
      <c r="J333" s="218">
        <f>ROUND(I333*H333,2)</f>
        <v>0</v>
      </c>
      <c r="K333" s="219"/>
      <c r="L333" s="44"/>
      <c r="M333" s="220" t="s">
        <v>1</v>
      </c>
      <c r="N333" s="221" t="s">
        <v>42</v>
      </c>
      <c r="O333" s="91"/>
      <c r="P333" s="222">
        <f>O333*H333</f>
        <v>0</v>
      </c>
      <c r="Q333" s="222">
        <v>3.0000000000000001E-05</v>
      </c>
      <c r="R333" s="222">
        <f>Q333*H333</f>
        <v>0.0040575000000000003</v>
      </c>
      <c r="S333" s="222">
        <v>0</v>
      </c>
      <c r="T333" s="223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4" t="s">
        <v>178</v>
      </c>
      <c r="AT333" s="224" t="s">
        <v>134</v>
      </c>
      <c r="AU333" s="224" t="s">
        <v>84</v>
      </c>
      <c r="AY333" s="17" t="s">
        <v>131</v>
      </c>
      <c r="BE333" s="225">
        <f>IF(N333="základní",J333,0)</f>
        <v>0</v>
      </c>
      <c r="BF333" s="225">
        <f>IF(N333="snížená",J333,0)</f>
        <v>0</v>
      </c>
      <c r="BG333" s="225">
        <f>IF(N333="zákl. přenesená",J333,0)</f>
        <v>0</v>
      </c>
      <c r="BH333" s="225">
        <f>IF(N333="sníž. přenesená",J333,0)</f>
        <v>0</v>
      </c>
      <c r="BI333" s="225">
        <f>IF(N333="nulová",J333,0)</f>
        <v>0</v>
      </c>
      <c r="BJ333" s="17" t="s">
        <v>82</v>
      </c>
      <c r="BK333" s="225">
        <f>ROUND(I333*H333,2)</f>
        <v>0</v>
      </c>
      <c r="BL333" s="17" t="s">
        <v>178</v>
      </c>
      <c r="BM333" s="224" t="s">
        <v>665</v>
      </c>
    </row>
    <row r="334" s="2" customFormat="1" ht="24.15" customHeight="1">
      <c r="A334" s="38"/>
      <c r="B334" s="39"/>
      <c r="C334" s="212" t="s">
        <v>666</v>
      </c>
      <c r="D334" s="212" t="s">
        <v>134</v>
      </c>
      <c r="E334" s="213" t="s">
        <v>667</v>
      </c>
      <c r="F334" s="214" t="s">
        <v>668</v>
      </c>
      <c r="G334" s="215" t="s">
        <v>142</v>
      </c>
      <c r="H334" s="216">
        <v>15.039999999999999</v>
      </c>
      <c r="I334" s="217"/>
      <c r="J334" s="218">
        <f>ROUND(I334*H334,2)</f>
        <v>0</v>
      </c>
      <c r="K334" s="219"/>
      <c r="L334" s="44"/>
      <c r="M334" s="220" t="s">
        <v>1</v>
      </c>
      <c r="N334" s="221" t="s">
        <v>42</v>
      </c>
      <c r="O334" s="91"/>
      <c r="P334" s="222">
        <f>O334*H334</f>
        <v>0</v>
      </c>
      <c r="Q334" s="222">
        <v>0.00050000000000000001</v>
      </c>
      <c r="R334" s="222">
        <f>Q334*H334</f>
        <v>0.0075199999999999998</v>
      </c>
      <c r="S334" s="222">
        <v>0</v>
      </c>
      <c r="T334" s="223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24" t="s">
        <v>178</v>
      </c>
      <c r="AT334" s="224" t="s">
        <v>134</v>
      </c>
      <c r="AU334" s="224" t="s">
        <v>84</v>
      </c>
      <c r="AY334" s="17" t="s">
        <v>131</v>
      </c>
      <c r="BE334" s="225">
        <f>IF(N334="základní",J334,0)</f>
        <v>0</v>
      </c>
      <c r="BF334" s="225">
        <f>IF(N334="snížená",J334,0)</f>
        <v>0</v>
      </c>
      <c r="BG334" s="225">
        <f>IF(N334="zákl. přenesená",J334,0)</f>
        <v>0</v>
      </c>
      <c r="BH334" s="225">
        <f>IF(N334="sníž. přenesená",J334,0)</f>
        <v>0</v>
      </c>
      <c r="BI334" s="225">
        <f>IF(N334="nulová",J334,0)</f>
        <v>0</v>
      </c>
      <c r="BJ334" s="17" t="s">
        <v>82</v>
      </c>
      <c r="BK334" s="225">
        <f>ROUND(I334*H334,2)</f>
        <v>0</v>
      </c>
      <c r="BL334" s="17" t="s">
        <v>178</v>
      </c>
      <c r="BM334" s="224" t="s">
        <v>669</v>
      </c>
    </row>
    <row r="335" s="13" customFormat="1">
      <c r="A335" s="13"/>
      <c r="B335" s="226"/>
      <c r="C335" s="227"/>
      <c r="D335" s="228" t="s">
        <v>144</v>
      </c>
      <c r="E335" s="229" t="s">
        <v>1</v>
      </c>
      <c r="F335" s="230" t="s">
        <v>575</v>
      </c>
      <c r="G335" s="227"/>
      <c r="H335" s="229" t="s">
        <v>1</v>
      </c>
      <c r="I335" s="231"/>
      <c r="J335" s="227"/>
      <c r="K335" s="227"/>
      <c r="L335" s="232"/>
      <c r="M335" s="233"/>
      <c r="N335" s="234"/>
      <c r="O335" s="234"/>
      <c r="P335" s="234"/>
      <c r="Q335" s="234"/>
      <c r="R335" s="234"/>
      <c r="S335" s="234"/>
      <c r="T335" s="235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6" t="s">
        <v>144</v>
      </c>
      <c r="AU335" s="236" t="s">
        <v>84</v>
      </c>
      <c r="AV335" s="13" t="s">
        <v>82</v>
      </c>
      <c r="AW335" s="13" t="s">
        <v>32</v>
      </c>
      <c r="AX335" s="13" t="s">
        <v>77</v>
      </c>
      <c r="AY335" s="236" t="s">
        <v>131</v>
      </c>
    </row>
    <row r="336" s="14" customFormat="1">
      <c r="A336" s="14"/>
      <c r="B336" s="237"/>
      <c r="C336" s="238"/>
      <c r="D336" s="228" t="s">
        <v>144</v>
      </c>
      <c r="E336" s="239" t="s">
        <v>1</v>
      </c>
      <c r="F336" s="240" t="s">
        <v>576</v>
      </c>
      <c r="G336" s="238"/>
      <c r="H336" s="241">
        <v>15.039999999999999</v>
      </c>
      <c r="I336" s="242"/>
      <c r="J336" s="238"/>
      <c r="K336" s="238"/>
      <c r="L336" s="243"/>
      <c r="M336" s="244"/>
      <c r="N336" s="245"/>
      <c r="O336" s="245"/>
      <c r="P336" s="245"/>
      <c r="Q336" s="245"/>
      <c r="R336" s="245"/>
      <c r="S336" s="245"/>
      <c r="T336" s="24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47" t="s">
        <v>144</v>
      </c>
      <c r="AU336" s="247" t="s">
        <v>84</v>
      </c>
      <c r="AV336" s="14" t="s">
        <v>84</v>
      </c>
      <c r="AW336" s="14" t="s">
        <v>32</v>
      </c>
      <c r="AX336" s="14" t="s">
        <v>82</v>
      </c>
      <c r="AY336" s="247" t="s">
        <v>131</v>
      </c>
    </row>
    <row r="337" s="2" customFormat="1" ht="24.15" customHeight="1">
      <c r="A337" s="38"/>
      <c r="B337" s="39"/>
      <c r="C337" s="212" t="s">
        <v>670</v>
      </c>
      <c r="D337" s="212" t="s">
        <v>134</v>
      </c>
      <c r="E337" s="213" t="s">
        <v>671</v>
      </c>
      <c r="F337" s="214" t="s">
        <v>672</v>
      </c>
      <c r="G337" s="215" t="s">
        <v>142</v>
      </c>
      <c r="H337" s="216">
        <v>135.25</v>
      </c>
      <c r="I337" s="217"/>
      <c r="J337" s="218">
        <f>ROUND(I337*H337,2)</f>
        <v>0</v>
      </c>
      <c r="K337" s="219"/>
      <c r="L337" s="44"/>
      <c r="M337" s="220" t="s">
        <v>1</v>
      </c>
      <c r="N337" s="221" t="s">
        <v>42</v>
      </c>
      <c r="O337" s="91"/>
      <c r="P337" s="222">
        <f>O337*H337</f>
        <v>0</v>
      </c>
      <c r="Q337" s="222">
        <v>0.012</v>
      </c>
      <c r="R337" s="222">
        <f>Q337*H337</f>
        <v>1.623</v>
      </c>
      <c r="S337" s="222">
        <v>0</v>
      </c>
      <c r="T337" s="223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24" t="s">
        <v>178</v>
      </c>
      <c r="AT337" s="224" t="s">
        <v>134</v>
      </c>
      <c r="AU337" s="224" t="s">
        <v>84</v>
      </c>
      <c r="AY337" s="17" t="s">
        <v>131</v>
      </c>
      <c r="BE337" s="225">
        <f>IF(N337="základní",J337,0)</f>
        <v>0</v>
      </c>
      <c r="BF337" s="225">
        <f>IF(N337="snížená",J337,0)</f>
        <v>0</v>
      </c>
      <c r="BG337" s="225">
        <f>IF(N337="zákl. přenesená",J337,0)</f>
        <v>0</v>
      </c>
      <c r="BH337" s="225">
        <f>IF(N337="sníž. přenesená",J337,0)</f>
        <v>0</v>
      </c>
      <c r="BI337" s="225">
        <f>IF(N337="nulová",J337,0)</f>
        <v>0</v>
      </c>
      <c r="BJ337" s="17" t="s">
        <v>82</v>
      </c>
      <c r="BK337" s="225">
        <f>ROUND(I337*H337,2)</f>
        <v>0</v>
      </c>
      <c r="BL337" s="17" t="s">
        <v>178</v>
      </c>
      <c r="BM337" s="224" t="s">
        <v>673</v>
      </c>
    </row>
    <row r="338" s="2" customFormat="1" ht="16.5" customHeight="1">
      <c r="A338" s="38"/>
      <c r="B338" s="39"/>
      <c r="C338" s="212" t="s">
        <v>674</v>
      </c>
      <c r="D338" s="212" t="s">
        <v>134</v>
      </c>
      <c r="E338" s="213" t="s">
        <v>675</v>
      </c>
      <c r="F338" s="214" t="s">
        <v>676</v>
      </c>
      <c r="G338" s="215" t="s">
        <v>142</v>
      </c>
      <c r="H338" s="216">
        <v>15.039999999999999</v>
      </c>
      <c r="I338" s="217"/>
      <c r="J338" s="218">
        <f>ROUND(I338*H338,2)</f>
        <v>0</v>
      </c>
      <c r="K338" s="219"/>
      <c r="L338" s="44"/>
      <c r="M338" s="220" t="s">
        <v>1</v>
      </c>
      <c r="N338" s="221" t="s">
        <v>42</v>
      </c>
      <c r="O338" s="91"/>
      <c r="P338" s="222">
        <f>O338*H338</f>
        <v>0</v>
      </c>
      <c r="Q338" s="222">
        <v>0.00010000000000000001</v>
      </c>
      <c r="R338" s="222">
        <f>Q338*H338</f>
        <v>0.0015039999999999999</v>
      </c>
      <c r="S338" s="222">
        <v>0</v>
      </c>
      <c r="T338" s="223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4" t="s">
        <v>178</v>
      </c>
      <c r="AT338" s="224" t="s">
        <v>134</v>
      </c>
      <c r="AU338" s="224" t="s">
        <v>84</v>
      </c>
      <c r="AY338" s="17" t="s">
        <v>131</v>
      </c>
      <c r="BE338" s="225">
        <f>IF(N338="základní",J338,0)</f>
        <v>0</v>
      </c>
      <c r="BF338" s="225">
        <f>IF(N338="snížená",J338,0)</f>
        <v>0</v>
      </c>
      <c r="BG338" s="225">
        <f>IF(N338="zákl. přenesená",J338,0)</f>
        <v>0</v>
      </c>
      <c r="BH338" s="225">
        <f>IF(N338="sníž. přenesená",J338,0)</f>
        <v>0</v>
      </c>
      <c r="BI338" s="225">
        <f>IF(N338="nulová",J338,0)</f>
        <v>0</v>
      </c>
      <c r="BJ338" s="17" t="s">
        <v>82</v>
      </c>
      <c r="BK338" s="225">
        <f>ROUND(I338*H338,2)</f>
        <v>0</v>
      </c>
      <c r="BL338" s="17" t="s">
        <v>178</v>
      </c>
      <c r="BM338" s="224" t="s">
        <v>677</v>
      </c>
    </row>
    <row r="339" s="13" customFormat="1">
      <c r="A339" s="13"/>
      <c r="B339" s="226"/>
      <c r="C339" s="227"/>
      <c r="D339" s="228" t="s">
        <v>144</v>
      </c>
      <c r="E339" s="229" t="s">
        <v>1</v>
      </c>
      <c r="F339" s="230" t="s">
        <v>575</v>
      </c>
      <c r="G339" s="227"/>
      <c r="H339" s="229" t="s">
        <v>1</v>
      </c>
      <c r="I339" s="231"/>
      <c r="J339" s="227"/>
      <c r="K339" s="227"/>
      <c r="L339" s="232"/>
      <c r="M339" s="233"/>
      <c r="N339" s="234"/>
      <c r="O339" s="234"/>
      <c r="P339" s="234"/>
      <c r="Q339" s="234"/>
      <c r="R339" s="234"/>
      <c r="S339" s="234"/>
      <c r="T339" s="235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6" t="s">
        <v>144</v>
      </c>
      <c r="AU339" s="236" t="s">
        <v>84</v>
      </c>
      <c r="AV339" s="13" t="s">
        <v>82</v>
      </c>
      <c r="AW339" s="13" t="s">
        <v>32</v>
      </c>
      <c r="AX339" s="13" t="s">
        <v>77</v>
      </c>
      <c r="AY339" s="236" t="s">
        <v>131</v>
      </c>
    </row>
    <row r="340" s="14" customFormat="1">
      <c r="A340" s="14"/>
      <c r="B340" s="237"/>
      <c r="C340" s="238"/>
      <c r="D340" s="228" t="s">
        <v>144</v>
      </c>
      <c r="E340" s="239" t="s">
        <v>1</v>
      </c>
      <c r="F340" s="240" t="s">
        <v>576</v>
      </c>
      <c r="G340" s="238"/>
      <c r="H340" s="241">
        <v>15.039999999999999</v>
      </c>
      <c r="I340" s="242"/>
      <c r="J340" s="238"/>
      <c r="K340" s="238"/>
      <c r="L340" s="243"/>
      <c r="M340" s="244"/>
      <c r="N340" s="245"/>
      <c r="O340" s="245"/>
      <c r="P340" s="245"/>
      <c r="Q340" s="245"/>
      <c r="R340" s="245"/>
      <c r="S340" s="245"/>
      <c r="T340" s="24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7" t="s">
        <v>144</v>
      </c>
      <c r="AU340" s="247" t="s">
        <v>84</v>
      </c>
      <c r="AV340" s="14" t="s">
        <v>84</v>
      </c>
      <c r="AW340" s="14" t="s">
        <v>32</v>
      </c>
      <c r="AX340" s="14" t="s">
        <v>82</v>
      </c>
      <c r="AY340" s="247" t="s">
        <v>131</v>
      </c>
    </row>
    <row r="341" s="2" customFormat="1" ht="24.15" customHeight="1">
      <c r="A341" s="38"/>
      <c r="B341" s="39"/>
      <c r="C341" s="259" t="s">
        <v>678</v>
      </c>
      <c r="D341" s="259" t="s">
        <v>213</v>
      </c>
      <c r="E341" s="260" t="s">
        <v>679</v>
      </c>
      <c r="F341" s="261" t="s">
        <v>680</v>
      </c>
      <c r="G341" s="262" t="s">
        <v>142</v>
      </c>
      <c r="H341" s="263">
        <v>15.792</v>
      </c>
      <c r="I341" s="264"/>
      <c r="J341" s="265">
        <f>ROUND(I341*H341,2)</f>
        <v>0</v>
      </c>
      <c r="K341" s="266"/>
      <c r="L341" s="267"/>
      <c r="M341" s="268" t="s">
        <v>1</v>
      </c>
      <c r="N341" s="269" t="s">
        <v>42</v>
      </c>
      <c r="O341" s="91"/>
      <c r="P341" s="222">
        <f>O341*H341</f>
        <v>0</v>
      </c>
      <c r="Q341" s="222">
        <v>0.00018000000000000001</v>
      </c>
      <c r="R341" s="222">
        <f>Q341*H341</f>
        <v>0.0028425600000000001</v>
      </c>
      <c r="S341" s="222">
        <v>0</v>
      </c>
      <c r="T341" s="223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4" t="s">
        <v>294</v>
      </c>
      <c r="AT341" s="224" t="s">
        <v>213</v>
      </c>
      <c r="AU341" s="224" t="s">
        <v>84</v>
      </c>
      <c r="AY341" s="17" t="s">
        <v>131</v>
      </c>
      <c r="BE341" s="225">
        <f>IF(N341="základní",J341,0)</f>
        <v>0</v>
      </c>
      <c r="BF341" s="225">
        <f>IF(N341="snížená",J341,0)</f>
        <v>0</v>
      </c>
      <c r="BG341" s="225">
        <f>IF(N341="zákl. přenesená",J341,0)</f>
        <v>0</v>
      </c>
      <c r="BH341" s="225">
        <f>IF(N341="sníž. přenesená",J341,0)</f>
        <v>0</v>
      </c>
      <c r="BI341" s="225">
        <f>IF(N341="nulová",J341,0)</f>
        <v>0</v>
      </c>
      <c r="BJ341" s="17" t="s">
        <v>82</v>
      </c>
      <c r="BK341" s="225">
        <f>ROUND(I341*H341,2)</f>
        <v>0</v>
      </c>
      <c r="BL341" s="17" t="s">
        <v>178</v>
      </c>
      <c r="BM341" s="224" t="s">
        <v>681</v>
      </c>
    </row>
    <row r="342" s="14" customFormat="1">
      <c r="A342" s="14"/>
      <c r="B342" s="237"/>
      <c r="C342" s="238"/>
      <c r="D342" s="228" t="s">
        <v>144</v>
      </c>
      <c r="E342" s="239" t="s">
        <v>1</v>
      </c>
      <c r="F342" s="240" t="s">
        <v>682</v>
      </c>
      <c r="G342" s="238"/>
      <c r="H342" s="241">
        <v>15.039999999999999</v>
      </c>
      <c r="I342" s="242"/>
      <c r="J342" s="238"/>
      <c r="K342" s="238"/>
      <c r="L342" s="243"/>
      <c r="M342" s="244"/>
      <c r="N342" s="245"/>
      <c r="O342" s="245"/>
      <c r="P342" s="245"/>
      <c r="Q342" s="245"/>
      <c r="R342" s="245"/>
      <c r="S342" s="245"/>
      <c r="T342" s="24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7" t="s">
        <v>144</v>
      </c>
      <c r="AU342" s="247" t="s">
        <v>84</v>
      </c>
      <c r="AV342" s="14" t="s">
        <v>84</v>
      </c>
      <c r="AW342" s="14" t="s">
        <v>32</v>
      </c>
      <c r="AX342" s="14" t="s">
        <v>82</v>
      </c>
      <c r="AY342" s="247" t="s">
        <v>131</v>
      </c>
    </row>
    <row r="343" s="14" customFormat="1">
      <c r="A343" s="14"/>
      <c r="B343" s="237"/>
      <c r="C343" s="238"/>
      <c r="D343" s="228" t="s">
        <v>144</v>
      </c>
      <c r="E343" s="238"/>
      <c r="F343" s="240" t="s">
        <v>683</v>
      </c>
      <c r="G343" s="238"/>
      <c r="H343" s="241">
        <v>15.792</v>
      </c>
      <c r="I343" s="242"/>
      <c r="J343" s="238"/>
      <c r="K343" s="238"/>
      <c r="L343" s="243"/>
      <c r="M343" s="244"/>
      <c r="N343" s="245"/>
      <c r="O343" s="245"/>
      <c r="P343" s="245"/>
      <c r="Q343" s="245"/>
      <c r="R343" s="245"/>
      <c r="S343" s="245"/>
      <c r="T343" s="24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7" t="s">
        <v>144</v>
      </c>
      <c r="AU343" s="247" t="s">
        <v>84</v>
      </c>
      <c r="AV343" s="14" t="s">
        <v>84</v>
      </c>
      <c r="AW343" s="14" t="s">
        <v>4</v>
      </c>
      <c r="AX343" s="14" t="s">
        <v>82</v>
      </c>
      <c r="AY343" s="247" t="s">
        <v>131</v>
      </c>
    </row>
    <row r="344" s="2" customFormat="1" ht="24.15" customHeight="1">
      <c r="A344" s="38"/>
      <c r="B344" s="39"/>
      <c r="C344" s="212" t="s">
        <v>684</v>
      </c>
      <c r="D344" s="212" t="s">
        <v>134</v>
      </c>
      <c r="E344" s="213" t="s">
        <v>685</v>
      </c>
      <c r="F344" s="214" t="s">
        <v>686</v>
      </c>
      <c r="G344" s="215" t="s">
        <v>142</v>
      </c>
      <c r="H344" s="216">
        <v>270.5</v>
      </c>
      <c r="I344" s="217"/>
      <c r="J344" s="218">
        <f>ROUND(I344*H344,2)</f>
        <v>0</v>
      </c>
      <c r="K344" s="219"/>
      <c r="L344" s="44"/>
      <c r="M344" s="220" t="s">
        <v>1</v>
      </c>
      <c r="N344" s="221" t="s">
        <v>42</v>
      </c>
      <c r="O344" s="91"/>
      <c r="P344" s="222">
        <f>O344*H344</f>
        <v>0</v>
      </c>
      <c r="Q344" s="222">
        <v>0</v>
      </c>
      <c r="R344" s="222">
        <f>Q344*H344</f>
        <v>0</v>
      </c>
      <c r="S344" s="222">
        <v>0.0025000000000000001</v>
      </c>
      <c r="T344" s="223">
        <f>S344*H344</f>
        <v>0.67625000000000002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4" t="s">
        <v>178</v>
      </c>
      <c r="AT344" s="224" t="s">
        <v>134</v>
      </c>
      <c r="AU344" s="224" t="s">
        <v>84</v>
      </c>
      <c r="AY344" s="17" t="s">
        <v>131</v>
      </c>
      <c r="BE344" s="225">
        <f>IF(N344="základní",J344,0)</f>
        <v>0</v>
      </c>
      <c r="BF344" s="225">
        <f>IF(N344="snížená",J344,0)</f>
        <v>0</v>
      </c>
      <c r="BG344" s="225">
        <f>IF(N344="zákl. přenesená",J344,0)</f>
        <v>0</v>
      </c>
      <c r="BH344" s="225">
        <f>IF(N344="sníž. přenesená",J344,0)</f>
        <v>0</v>
      </c>
      <c r="BI344" s="225">
        <f>IF(N344="nulová",J344,0)</f>
        <v>0</v>
      </c>
      <c r="BJ344" s="17" t="s">
        <v>82</v>
      </c>
      <c r="BK344" s="225">
        <f>ROUND(I344*H344,2)</f>
        <v>0</v>
      </c>
      <c r="BL344" s="17" t="s">
        <v>178</v>
      </c>
      <c r="BM344" s="224" t="s">
        <v>687</v>
      </c>
    </row>
    <row r="345" s="13" customFormat="1">
      <c r="A345" s="13"/>
      <c r="B345" s="226"/>
      <c r="C345" s="227"/>
      <c r="D345" s="228" t="s">
        <v>144</v>
      </c>
      <c r="E345" s="229" t="s">
        <v>1</v>
      </c>
      <c r="F345" s="230" t="s">
        <v>688</v>
      </c>
      <c r="G345" s="227"/>
      <c r="H345" s="229" t="s">
        <v>1</v>
      </c>
      <c r="I345" s="231"/>
      <c r="J345" s="227"/>
      <c r="K345" s="227"/>
      <c r="L345" s="232"/>
      <c r="M345" s="233"/>
      <c r="N345" s="234"/>
      <c r="O345" s="234"/>
      <c r="P345" s="234"/>
      <c r="Q345" s="234"/>
      <c r="R345" s="234"/>
      <c r="S345" s="234"/>
      <c r="T345" s="235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6" t="s">
        <v>144</v>
      </c>
      <c r="AU345" s="236" t="s">
        <v>84</v>
      </c>
      <c r="AV345" s="13" t="s">
        <v>82</v>
      </c>
      <c r="AW345" s="13" t="s">
        <v>32</v>
      </c>
      <c r="AX345" s="13" t="s">
        <v>77</v>
      </c>
      <c r="AY345" s="236" t="s">
        <v>131</v>
      </c>
    </row>
    <row r="346" s="14" customFormat="1">
      <c r="A346" s="14"/>
      <c r="B346" s="237"/>
      <c r="C346" s="238"/>
      <c r="D346" s="228" t="s">
        <v>144</v>
      </c>
      <c r="E346" s="239" t="s">
        <v>1</v>
      </c>
      <c r="F346" s="240" t="s">
        <v>689</v>
      </c>
      <c r="G346" s="238"/>
      <c r="H346" s="241">
        <v>270.5</v>
      </c>
      <c r="I346" s="242"/>
      <c r="J346" s="238"/>
      <c r="K346" s="238"/>
      <c r="L346" s="243"/>
      <c r="M346" s="244"/>
      <c r="N346" s="245"/>
      <c r="O346" s="245"/>
      <c r="P346" s="245"/>
      <c r="Q346" s="245"/>
      <c r="R346" s="245"/>
      <c r="S346" s="245"/>
      <c r="T346" s="24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7" t="s">
        <v>144</v>
      </c>
      <c r="AU346" s="247" t="s">
        <v>84</v>
      </c>
      <c r="AV346" s="14" t="s">
        <v>84</v>
      </c>
      <c r="AW346" s="14" t="s">
        <v>32</v>
      </c>
      <c r="AX346" s="14" t="s">
        <v>82</v>
      </c>
      <c r="AY346" s="247" t="s">
        <v>131</v>
      </c>
    </row>
    <row r="347" s="2" customFormat="1" ht="16.5" customHeight="1">
      <c r="A347" s="38"/>
      <c r="B347" s="39"/>
      <c r="C347" s="212" t="s">
        <v>690</v>
      </c>
      <c r="D347" s="212" t="s">
        <v>134</v>
      </c>
      <c r="E347" s="213" t="s">
        <v>691</v>
      </c>
      <c r="F347" s="214" t="s">
        <v>692</v>
      </c>
      <c r="G347" s="215" t="s">
        <v>142</v>
      </c>
      <c r="H347" s="216">
        <v>15.039999999999999</v>
      </c>
      <c r="I347" s="217"/>
      <c r="J347" s="218">
        <f>ROUND(I347*H347,2)</f>
        <v>0</v>
      </c>
      <c r="K347" s="219"/>
      <c r="L347" s="44"/>
      <c r="M347" s="220" t="s">
        <v>1</v>
      </c>
      <c r="N347" s="221" t="s">
        <v>42</v>
      </c>
      <c r="O347" s="91"/>
      <c r="P347" s="222">
        <f>O347*H347</f>
        <v>0</v>
      </c>
      <c r="Q347" s="222">
        <v>0.00029999999999999997</v>
      </c>
      <c r="R347" s="222">
        <f>Q347*H347</f>
        <v>0.0045119999999999995</v>
      </c>
      <c r="S347" s="222">
        <v>0</v>
      </c>
      <c r="T347" s="223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24" t="s">
        <v>178</v>
      </c>
      <c r="AT347" s="224" t="s">
        <v>134</v>
      </c>
      <c r="AU347" s="224" t="s">
        <v>84</v>
      </c>
      <c r="AY347" s="17" t="s">
        <v>131</v>
      </c>
      <c r="BE347" s="225">
        <f>IF(N347="základní",J347,0)</f>
        <v>0</v>
      </c>
      <c r="BF347" s="225">
        <f>IF(N347="snížená",J347,0)</f>
        <v>0</v>
      </c>
      <c r="BG347" s="225">
        <f>IF(N347="zákl. přenesená",J347,0)</f>
        <v>0</v>
      </c>
      <c r="BH347" s="225">
        <f>IF(N347="sníž. přenesená",J347,0)</f>
        <v>0</v>
      </c>
      <c r="BI347" s="225">
        <f>IF(N347="nulová",J347,0)</f>
        <v>0</v>
      </c>
      <c r="BJ347" s="17" t="s">
        <v>82</v>
      </c>
      <c r="BK347" s="225">
        <f>ROUND(I347*H347,2)</f>
        <v>0</v>
      </c>
      <c r="BL347" s="17" t="s">
        <v>178</v>
      </c>
      <c r="BM347" s="224" t="s">
        <v>693</v>
      </c>
    </row>
    <row r="348" s="13" customFormat="1">
      <c r="A348" s="13"/>
      <c r="B348" s="226"/>
      <c r="C348" s="227"/>
      <c r="D348" s="228" t="s">
        <v>144</v>
      </c>
      <c r="E348" s="229" t="s">
        <v>1</v>
      </c>
      <c r="F348" s="230" t="s">
        <v>575</v>
      </c>
      <c r="G348" s="227"/>
      <c r="H348" s="229" t="s">
        <v>1</v>
      </c>
      <c r="I348" s="231"/>
      <c r="J348" s="227"/>
      <c r="K348" s="227"/>
      <c r="L348" s="232"/>
      <c r="M348" s="233"/>
      <c r="N348" s="234"/>
      <c r="O348" s="234"/>
      <c r="P348" s="234"/>
      <c r="Q348" s="234"/>
      <c r="R348" s="234"/>
      <c r="S348" s="234"/>
      <c r="T348" s="235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6" t="s">
        <v>144</v>
      </c>
      <c r="AU348" s="236" t="s">
        <v>84</v>
      </c>
      <c r="AV348" s="13" t="s">
        <v>82</v>
      </c>
      <c r="AW348" s="13" t="s">
        <v>32</v>
      </c>
      <c r="AX348" s="13" t="s">
        <v>77</v>
      </c>
      <c r="AY348" s="236" t="s">
        <v>131</v>
      </c>
    </row>
    <row r="349" s="14" customFormat="1">
      <c r="A349" s="14"/>
      <c r="B349" s="237"/>
      <c r="C349" s="238"/>
      <c r="D349" s="228" t="s">
        <v>144</v>
      </c>
      <c r="E349" s="239" t="s">
        <v>1</v>
      </c>
      <c r="F349" s="240" t="s">
        <v>576</v>
      </c>
      <c r="G349" s="238"/>
      <c r="H349" s="241">
        <v>15.039999999999999</v>
      </c>
      <c r="I349" s="242"/>
      <c r="J349" s="238"/>
      <c r="K349" s="238"/>
      <c r="L349" s="243"/>
      <c r="M349" s="244"/>
      <c r="N349" s="245"/>
      <c r="O349" s="245"/>
      <c r="P349" s="245"/>
      <c r="Q349" s="245"/>
      <c r="R349" s="245"/>
      <c r="S349" s="245"/>
      <c r="T349" s="24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47" t="s">
        <v>144</v>
      </c>
      <c r="AU349" s="247" t="s">
        <v>84</v>
      </c>
      <c r="AV349" s="14" t="s">
        <v>84</v>
      </c>
      <c r="AW349" s="14" t="s">
        <v>32</v>
      </c>
      <c r="AX349" s="14" t="s">
        <v>82</v>
      </c>
      <c r="AY349" s="247" t="s">
        <v>131</v>
      </c>
    </row>
    <row r="350" s="2" customFormat="1" ht="24.15" customHeight="1">
      <c r="A350" s="38"/>
      <c r="B350" s="39"/>
      <c r="C350" s="259" t="s">
        <v>694</v>
      </c>
      <c r="D350" s="259" t="s">
        <v>213</v>
      </c>
      <c r="E350" s="260" t="s">
        <v>695</v>
      </c>
      <c r="F350" s="261" t="s">
        <v>696</v>
      </c>
      <c r="G350" s="262" t="s">
        <v>142</v>
      </c>
      <c r="H350" s="263">
        <v>16.544</v>
      </c>
      <c r="I350" s="264"/>
      <c r="J350" s="265">
        <f>ROUND(I350*H350,2)</f>
        <v>0</v>
      </c>
      <c r="K350" s="266"/>
      <c r="L350" s="267"/>
      <c r="M350" s="268" t="s">
        <v>1</v>
      </c>
      <c r="N350" s="269" t="s">
        <v>42</v>
      </c>
      <c r="O350" s="91"/>
      <c r="P350" s="222">
        <f>O350*H350</f>
        <v>0</v>
      </c>
      <c r="Q350" s="222">
        <v>0.002</v>
      </c>
      <c r="R350" s="222">
        <f>Q350*H350</f>
        <v>0.033087999999999999</v>
      </c>
      <c r="S350" s="222">
        <v>0</v>
      </c>
      <c r="T350" s="223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24" t="s">
        <v>294</v>
      </c>
      <c r="AT350" s="224" t="s">
        <v>213</v>
      </c>
      <c r="AU350" s="224" t="s">
        <v>84</v>
      </c>
      <c r="AY350" s="17" t="s">
        <v>131</v>
      </c>
      <c r="BE350" s="225">
        <f>IF(N350="základní",J350,0)</f>
        <v>0</v>
      </c>
      <c r="BF350" s="225">
        <f>IF(N350="snížená",J350,0)</f>
        <v>0</v>
      </c>
      <c r="BG350" s="225">
        <f>IF(N350="zákl. přenesená",J350,0)</f>
        <v>0</v>
      </c>
      <c r="BH350" s="225">
        <f>IF(N350="sníž. přenesená",J350,0)</f>
        <v>0</v>
      </c>
      <c r="BI350" s="225">
        <f>IF(N350="nulová",J350,0)</f>
        <v>0</v>
      </c>
      <c r="BJ350" s="17" t="s">
        <v>82</v>
      </c>
      <c r="BK350" s="225">
        <f>ROUND(I350*H350,2)</f>
        <v>0</v>
      </c>
      <c r="BL350" s="17" t="s">
        <v>178</v>
      </c>
      <c r="BM350" s="224" t="s">
        <v>697</v>
      </c>
    </row>
    <row r="351" s="14" customFormat="1">
      <c r="A351" s="14"/>
      <c r="B351" s="237"/>
      <c r="C351" s="238"/>
      <c r="D351" s="228" t="s">
        <v>144</v>
      </c>
      <c r="E351" s="238"/>
      <c r="F351" s="240" t="s">
        <v>698</v>
      </c>
      <c r="G351" s="238"/>
      <c r="H351" s="241">
        <v>16.544</v>
      </c>
      <c r="I351" s="242"/>
      <c r="J351" s="238"/>
      <c r="K351" s="238"/>
      <c r="L351" s="243"/>
      <c r="M351" s="244"/>
      <c r="N351" s="245"/>
      <c r="O351" s="245"/>
      <c r="P351" s="245"/>
      <c r="Q351" s="245"/>
      <c r="R351" s="245"/>
      <c r="S351" s="245"/>
      <c r="T351" s="24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7" t="s">
        <v>144</v>
      </c>
      <c r="AU351" s="247" t="s">
        <v>84</v>
      </c>
      <c r="AV351" s="14" t="s">
        <v>84</v>
      </c>
      <c r="AW351" s="14" t="s">
        <v>4</v>
      </c>
      <c r="AX351" s="14" t="s">
        <v>82</v>
      </c>
      <c r="AY351" s="247" t="s">
        <v>131</v>
      </c>
    </row>
    <row r="352" s="2" customFormat="1" ht="21.75" customHeight="1">
      <c r="A352" s="38"/>
      <c r="B352" s="39"/>
      <c r="C352" s="212" t="s">
        <v>699</v>
      </c>
      <c r="D352" s="212" t="s">
        <v>134</v>
      </c>
      <c r="E352" s="213" t="s">
        <v>700</v>
      </c>
      <c r="F352" s="214" t="s">
        <v>701</v>
      </c>
      <c r="G352" s="215" t="s">
        <v>142</v>
      </c>
      <c r="H352" s="216">
        <v>121.75</v>
      </c>
      <c r="I352" s="217"/>
      <c r="J352" s="218">
        <f>ROUND(I352*H352,2)</f>
        <v>0</v>
      </c>
      <c r="K352" s="219"/>
      <c r="L352" s="44"/>
      <c r="M352" s="220" t="s">
        <v>1</v>
      </c>
      <c r="N352" s="221" t="s">
        <v>42</v>
      </c>
      <c r="O352" s="91"/>
      <c r="P352" s="222">
        <f>O352*H352</f>
        <v>0</v>
      </c>
      <c r="Q352" s="222">
        <v>0.00029999999999999997</v>
      </c>
      <c r="R352" s="222">
        <f>Q352*H352</f>
        <v>0.036524999999999995</v>
      </c>
      <c r="S352" s="222">
        <v>0</v>
      </c>
      <c r="T352" s="223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4" t="s">
        <v>178</v>
      </c>
      <c r="AT352" s="224" t="s">
        <v>134</v>
      </c>
      <c r="AU352" s="224" t="s">
        <v>84</v>
      </c>
      <c r="AY352" s="17" t="s">
        <v>131</v>
      </c>
      <c r="BE352" s="225">
        <f>IF(N352="základní",J352,0)</f>
        <v>0</v>
      </c>
      <c r="BF352" s="225">
        <f>IF(N352="snížená",J352,0)</f>
        <v>0</v>
      </c>
      <c r="BG352" s="225">
        <f>IF(N352="zákl. přenesená",J352,0)</f>
        <v>0</v>
      </c>
      <c r="BH352" s="225">
        <f>IF(N352="sníž. přenesená",J352,0)</f>
        <v>0</v>
      </c>
      <c r="BI352" s="225">
        <f>IF(N352="nulová",J352,0)</f>
        <v>0</v>
      </c>
      <c r="BJ352" s="17" t="s">
        <v>82</v>
      </c>
      <c r="BK352" s="225">
        <f>ROUND(I352*H352,2)</f>
        <v>0</v>
      </c>
      <c r="BL352" s="17" t="s">
        <v>178</v>
      </c>
      <c r="BM352" s="224" t="s">
        <v>702</v>
      </c>
    </row>
    <row r="353" s="14" customFormat="1">
      <c r="A353" s="14"/>
      <c r="B353" s="237"/>
      <c r="C353" s="238"/>
      <c r="D353" s="228" t="s">
        <v>144</v>
      </c>
      <c r="E353" s="239" t="s">
        <v>1</v>
      </c>
      <c r="F353" s="240" t="s">
        <v>703</v>
      </c>
      <c r="G353" s="238"/>
      <c r="H353" s="241">
        <v>121.75</v>
      </c>
      <c r="I353" s="242"/>
      <c r="J353" s="238"/>
      <c r="K353" s="238"/>
      <c r="L353" s="243"/>
      <c r="M353" s="244"/>
      <c r="N353" s="245"/>
      <c r="O353" s="245"/>
      <c r="P353" s="245"/>
      <c r="Q353" s="245"/>
      <c r="R353" s="245"/>
      <c r="S353" s="245"/>
      <c r="T353" s="24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7" t="s">
        <v>144</v>
      </c>
      <c r="AU353" s="247" t="s">
        <v>84</v>
      </c>
      <c r="AV353" s="14" t="s">
        <v>84</v>
      </c>
      <c r="AW353" s="14" t="s">
        <v>32</v>
      </c>
      <c r="AX353" s="14" t="s">
        <v>82</v>
      </c>
      <c r="AY353" s="247" t="s">
        <v>131</v>
      </c>
    </row>
    <row r="354" s="2" customFormat="1" ht="44.25" customHeight="1">
      <c r="A354" s="38"/>
      <c r="B354" s="39"/>
      <c r="C354" s="259" t="s">
        <v>704</v>
      </c>
      <c r="D354" s="259" t="s">
        <v>213</v>
      </c>
      <c r="E354" s="260" t="s">
        <v>705</v>
      </c>
      <c r="F354" s="261" t="s">
        <v>706</v>
      </c>
      <c r="G354" s="262" t="s">
        <v>142</v>
      </c>
      <c r="H354" s="263">
        <v>133.92500000000001</v>
      </c>
      <c r="I354" s="264"/>
      <c r="J354" s="265">
        <f>ROUND(I354*H354,2)</f>
        <v>0</v>
      </c>
      <c r="K354" s="266"/>
      <c r="L354" s="267"/>
      <c r="M354" s="268" t="s">
        <v>1</v>
      </c>
      <c r="N354" s="269" t="s">
        <v>42</v>
      </c>
      <c r="O354" s="91"/>
      <c r="P354" s="222">
        <f>O354*H354</f>
        <v>0</v>
      </c>
      <c r="Q354" s="222">
        <v>0.0042900000000000004</v>
      </c>
      <c r="R354" s="222">
        <f>Q354*H354</f>
        <v>0.57453825000000014</v>
      </c>
      <c r="S354" s="222">
        <v>0</v>
      </c>
      <c r="T354" s="223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4" t="s">
        <v>294</v>
      </c>
      <c r="AT354" s="224" t="s">
        <v>213</v>
      </c>
      <c r="AU354" s="224" t="s">
        <v>84</v>
      </c>
      <c r="AY354" s="17" t="s">
        <v>131</v>
      </c>
      <c r="BE354" s="225">
        <f>IF(N354="základní",J354,0)</f>
        <v>0</v>
      </c>
      <c r="BF354" s="225">
        <f>IF(N354="snížená",J354,0)</f>
        <v>0</v>
      </c>
      <c r="BG354" s="225">
        <f>IF(N354="zákl. přenesená",J354,0)</f>
        <v>0</v>
      </c>
      <c r="BH354" s="225">
        <f>IF(N354="sníž. přenesená",J354,0)</f>
        <v>0</v>
      </c>
      <c r="BI354" s="225">
        <f>IF(N354="nulová",J354,0)</f>
        <v>0</v>
      </c>
      <c r="BJ354" s="17" t="s">
        <v>82</v>
      </c>
      <c r="BK354" s="225">
        <f>ROUND(I354*H354,2)</f>
        <v>0</v>
      </c>
      <c r="BL354" s="17" t="s">
        <v>178</v>
      </c>
      <c r="BM354" s="224" t="s">
        <v>707</v>
      </c>
    </row>
    <row r="355" s="14" customFormat="1">
      <c r="A355" s="14"/>
      <c r="B355" s="237"/>
      <c r="C355" s="238"/>
      <c r="D355" s="228" t="s">
        <v>144</v>
      </c>
      <c r="E355" s="238"/>
      <c r="F355" s="240" t="s">
        <v>708</v>
      </c>
      <c r="G355" s="238"/>
      <c r="H355" s="241">
        <v>133.92500000000001</v>
      </c>
      <c r="I355" s="242"/>
      <c r="J355" s="238"/>
      <c r="K355" s="238"/>
      <c r="L355" s="243"/>
      <c r="M355" s="244"/>
      <c r="N355" s="245"/>
      <c r="O355" s="245"/>
      <c r="P355" s="245"/>
      <c r="Q355" s="245"/>
      <c r="R355" s="245"/>
      <c r="S355" s="245"/>
      <c r="T355" s="24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7" t="s">
        <v>144</v>
      </c>
      <c r="AU355" s="247" t="s">
        <v>84</v>
      </c>
      <c r="AV355" s="14" t="s">
        <v>84</v>
      </c>
      <c r="AW355" s="14" t="s">
        <v>4</v>
      </c>
      <c r="AX355" s="14" t="s">
        <v>82</v>
      </c>
      <c r="AY355" s="247" t="s">
        <v>131</v>
      </c>
    </row>
    <row r="356" s="2" customFormat="1" ht="16.5" customHeight="1">
      <c r="A356" s="38"/>
      <c r="B356" s="39"/>
      <c r="C356" s="212" t="s">
        <v>709</v>
      </c>
      <c r="D356" s="212" t="s">
        <v>134</v>
      </c>
      <c r="E356" s="213" t="s">
        <v>710</v>
      </c>
      <c r="F356" s="214" t="s">
        <v>711</v>
      </c>
      <c r="G356" s="215" t="s">
        <v>154</v>
      </c>
      <c r="H356" s="216">
        <v>78.530000000000001</v>
      </c>
      <c r="I356" s="217"/>
      <c r="J356" s="218">
        <f>ROUND(I356*H356,2)</f>
        <v>0</v>
      </c>
      <c r="K356" s="219"/>
      <c r="L356" s="44"/>
      <c r="M356" s="220" t="s">
        <v>1</v>
      </c>
      <c r="N356" s="221" t="s">
        <v>42</v>
      </c>
      <c r="O356" s="91"/>
      <c r="P356" s="222">
        <f>O356*H356</f>
        <v>0</v>
      </c>
      <c r="Q356" s="222">
        <v>1.0000000000000001E-05</v>
      </c>
      <c r="R356" s="222">
        <f>Q356*H356</f>
        <v>0.00078530000000000006</v>
      </c>
      <c r="S356" s="222">
        <v>0</v>
      </c>
      <c r="T356" s="223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4" t="s">
        <v>178</v>
      </c>
      <c r="AT356" s="224" t="s">
        <v>134</v>
      </c>
      <c r="AU356" s="224" t="s">
        <v>84</v>
      </c>
      <c r="AY356" s="17" t="s">
        <v>131</v>
      </c>
      <c r="BE356" s="225">
        <f>IF(N356="základní",J356,0)</f>
        <v>0</v>
      </c>
      <c r="BF356" s="225">
        <f>IF(N356="snížená",J356,0)</f>
        <v>0</v>
      </c>
      <c r="BG356" s="225">
        <f>IF(N356="zákl. přenesená",J356,0)</f>
        <v>0</v>
      </c>
      <c r="BH356" s="225">
        <f>IF(N356="sníž. přenesená",J356,0)</f>
        <v>0</v>
      </c>
      <c r="BI356" s="225">
        <f>IF(N356="nulová",J356,0)</f>
        <v>0</v>
      </c>
      <c r="BJ356" s="17" t="s">
        <v>82</v>
      </c>
      <c r="BK356" s="225">
        <f>ROUND(I356*H356,2)</f>
        <v>0</v>
      </c>
      <c r="BL356" s="17" t="s">
        <v>178</v>
      </c>
      <c r="BM356" s="224" t="s">
        <v>712</v>
      </c>
    </row>
    <row r="357" s="14" customFormat="1">
      <c r="A357" s="14"/>
      <c r="B357" s="237"/>
      <c r="C357" s="238"/>
      <c r="D357" s="228" t="s">
        <v>144</v>
      </c>
      <c r="E357" s="239" t="s">
        <v>1</v>
      </c>
      <c r="F357" s="240" t="s">
        <v>713</v>
      </c>
      <c r="G357" s="238"/>
      <c r="H357" s="241">
        <v>78.530000000000001</v>
      </c>
      <c r="I357" s="242"/>
      <c r="J357" s="238"/>
      <c r="K357" s="238"/>
      <c r="L357" s="243"/>
      <c r="M357" s="244"/>
      <c r="N357" s="245"/>
      <c r="O357" s="245"/>
      <c r="P357" s="245"/>
      <c r="Q357" s="245"/>
      <c r="R357" s="245"/>
      <c r="S357" s="245"/>
      <c r="T357" s="246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47" t="s">
        <v>144</v>
      </c>
      <c r="AU357" s="247" t="s">
        <v>84</v>
      </c>
      <c r="AV357" s="14" t="s">
        <v>84</v>
      </c>
      <c r="AW357" s="14" t="s">
        <v>32</v>
      </c>
      <c r="AX357" s="14" t="s">
        <v>82</v>
      </c>
      <c r="AY357" s="247" t="s">
        <v>131</v>
      </c>
    </row>
    <row r="358" s="2" customFormat="1" ht="16.5" customHeight="1">
      <c r="A358" s="38"/>
      <c r="B358" s="39"/>
      <c r="C358" s="259" t="s">
        <v>714</v>
      </c>
      <c r="D358" s="259" t="s">
        <v>213</v>
      </c>
      <c r="E358" s="260" t="s">
        <v>715</v>
      </c>
      <c r="F358" s="261" t="s">
        <v>716</v>
      </c>
      <c r="G358" s="262" t="s">
        <v>154</v>
      </c>
      <c r="H358" s="263">
        <v>80.100999999999999</v>
      </c>
      <c r="I358" s="264"/>
      <c r="J358" s="265">
        <f>ROUND(I358*H358,2)</f>
        <v>0</v>
      </c>
      <c r="K358" s="266"/>
      <c r="L358" s="267"/>
      <c r="M358" s="268" t="s">
        <v>1</v>
      </c>
      <c r="N358" s="269" t="s">
        <v>42</v>
      </c>
      <c r="O358" s="91"/>
      <c r="P358" s="222">
        <f>O358*H358</f>
        <v>0</v>
      </c>
      <c r="Q358" s="222">
        <v>0.00029999999999999997</v>
      </c>
      <c r="R358" s="222">
        <f>Q358*H358</f>
        <v>0.024030299999999997</v>
      </c>
      <c r="S358" s="222">
        <v>0</v>
      </c>
      <c r="T358" s="223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4" t="s">
        <v>294</v>
      </c>
      <c r="AT358" s="224" t="s">
        <v>213</v>
      </c>
      <c r="AU358" s="224" t="s">
        <v>84</v>
      </c>
      <c r="AY358" s="17" t="s">
        <v>131</v>
      </c>
      <c r="BE358" s="225">
        <f>IF(N358="základní",J358,0)</f>
        <v>0</v>
      </c>
      <c r="BF358" s="225">
        <f>IF(N358="snížená",J358,0)</f>
        <v>0</v>
      </c>
      <c r="BG358" s="225">
        <f>IF(N358="zákl. přenesená",J358,0)</f>
        <v>0</v>
      </c>
      <c r="BH358" s="225">
        <f>IF(N358="sníž. přenesená",J358,0)</f>
        <v>0</v>
      </c>
      <c r="BI358" s="225">
        <f>IF(N358="nulová",J358,0)</f>
        <v>0</v>
      </c>
      <c r="BJ358" s="17" t="s">
        <v>82</v>
      </c>
      <c r="BK358" s="225">
        <f>ROUND(I358*H358,2)</f>
        <v>0</v>
      </c>
      <c r="BL358" s="17" t="s">
        <v>178</v>
      </c>
      <c r="BM358" s="224" t="s">
        <v>717</v>
      </c>
    </row>
    <row r="359" s="14" customFormat="1">
      <c r="A359" s="14"/>
      <c r="B359" s="237"/>
      <c r="C359" s="238"/>
      <c r="D359" s="228" t="s">
        <v>144</v>
      </c>
      <c r="E359" s="238"/>
      <c r="F359" s="240" t="s">
        <v>718</v>
      </c>
      <c r="G359" s="238"/>
      <c r="H359" s="241">
        <v>80.100999999999999</v>
      </c>
      <c r="I359" s="242"/>
      <c r="J359" s="238"/>
      <c r="K359" s="238"/>
      <c r="L359" s="243"/>
      <c r="M359" s="244"/>
      <c r="N359" s="245"/>
      <c r="O359" s="245"/>
      <c r="P359" s="245"/>
      <c r="Q359" s="245"/>
      <c r="R359" s="245"/>
      <c r="S359" s="245"/>
      <c r="T359" s="24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47" t="s">
        <v>144</v>
      </c>
      <c r="AU359" s="247" t="s">
        <v>84</v>
      </c>
      <c r="AV359" s="14" t="s">
        <v>84</v>
      </c>
      <c r="AW359" s="14" t="s">
        <v>4</v>
      </c>
      <c r="AX359" s="14" t="s">
        <v>82</v>
      </c>
      <c r="AY359" s="247" t="s">
        <v>131</v>
      </c>
    </row>
    <row r="360" s="2" customFormat="1" ht="16.5" customHeight="1">
      <c r="A360" s="38"/>
      <c r="B360" s="39"/>
      <c r="C360" s="212" t="s">
        <v>719</v>
      </c>
      <c r="D360" s="212" t="s">
        <v>134</v>
      </c>
      <c r="E360" s="213" t="s">
        <v>720</v>
      </c>
      <c r="F360" s="214" t="s">
        <v>721</v>
      </c>
      <c r="G360" s="215" t="s">
        <v>154</v>
      </c>
      <c r="H360" s="216">
        <v>7.7000000000000002</v>
      </c>
      <c r="I360" s="217"/>
      <c r="J360" s="218">
        <f>ROUND(I360*H360,2)</f>
        <v>0</v>
      </c>
      <c r="K360" s="219"/>
      <c r="L360" s="44"/>
      <c r="M360" s="220" t="s">
        <v>1</v>
      </c>
      <c r="N360" s="221" t="s">
        <v>42</v>
      </c>
      <c r="O360" s="91"/>
      <c r="P360" s="222">
        <f>O360*H360</f>
        <v>0</v>
      </c>
      <c r="Q360" s="222">
        <v>0</v>
      </c>
      <c r="R360" s="222">
        <f>Q360*H360</f>
        <v>0</v>
      </c>
      <c r="S360" s="222">
        <v>0</v>
      </c>
      <c r="T360" s="223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4" t="s">
        <v>178</v>
      </c>
      <c r="AT360" s="224" t="s">
        <v>134</v>
      </c>
      <c r="AU360" s="224" t="s">
        <v>84</v>
      </c>
      <c r="AY360" s="17" t="s">
        <v>131</v>
      </c>
      <c r="BE360" s="225">
        <f>IF(N360="základní",J360,0)</f>
        <v>0</v>
      </c>
      <c r="BF360" s="225">
        <f>IF(N360="snížená",J360,0)</f>
        <v>0</v>
      </c>
      <c r="BG360" s="225">
        <f>IF(N360="zákl. přenesená",J360,0)</f>
        <v>0</v>
      </c>
      <c r="BH360" s="225">
        <f>IF(N360="sníž. přenesená",J360,0)</f>
        <v>0</v>
      </c>
      <c r="BI360" s="225">
        <f>IF(N360="nulová",J360,0)</f>
        <v>0</v>
      </c>
      <c r="BJ360" s="17" t="s">
        <v>82</v>
      </c>
      <c r="BK360" s="225">
        <f>ROUND(I360*H360,2)</f>
        <v>0</v>
      </c>
      <c r="BL360" s="17" t="s">
        <v>178</v>
      </c>
      <c r="BM360" s="224" t="s">
        <v>722</v>
      </c>
    </row>
    <row r="361" s="2" customFormat="1" ht="16.5" customHeight="1">
      <c r="A361" s="38"/>
      <c r="B361" s="39"/>
      <c r="C361" s="259" t="s">
        <v>723</v>
      </c>
      <c r="D361" s="259" t="s">
        <v>213</v>
      </c>
      <c r="E361" s="260" t="s">
        <v>724</v>
      </c>
      <c r="F361" s="261" t="s">
        <v>725</v>
      </c>
      <c r="G361" s="262" t="s">
        <v>154</v>
      </c>
      <c r="H361" s="263">
        <v>8.0850000000000009</v>
      </c>
      <c r="I361" s="264"/>
      <c r="J361" s="265">
        <f>ROUND(I361*H361,2)</f>
        <v>0</v>
      </c>
      <c r="K361" s="266"/>
      <c r="L361" s="267"/>
      <c r="M361" s="268" t="s">
        <v>1</v>
      </c>
      <c r="N361" s="269" t="s">
        <v>42</v>
      </c>
      <c r="O361" s="91"/>
      <c r="P361" s="222">
        <f>O361*H361</f>
        <v>0</v>
      </c>
      <c r="Q361" s="222">
        <v>0.00027999999999999998</v>
      </c>
      <c r="R361" s="222">
        <f>Q361*H361</f>
        <v>0.0022637999999999998</v>
      </c>
      <c r="S361" s="222">
        <v>0</v>
      </c>
      <c r="T361" s="223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4" t="s">
        <v>294</v>
      </c>
      <c r="AT361" s="224" t="s">
        <v>213</v>
      </c>
      <c r="AU361" s="224" t="s">
        <v>84</v>
      </c>
      <c r="AY361" s="17" t="s">
        <v>131</v>
      </c>
      <c r="BE361" s="225">
        <f>IF(N361="základní",J361,0)</f>
        <v>0</v>
      </c>
      <c r="BF361" s="225">
        <f>IF(N361="snížená",J361,0)</f>
        <v>0</v>
      </c>
      <c r="BG361" s="225">
        <f>IF(N361="zákl. přenesená",J361,0)</f>
        <v>0</v>
      </c>
      <c r="BH361" s="225">
        <f>IF(N361="sníž. přenesená",J361,0)</f>
        <v>0</v>
      </c>
      <c r="BI361" s="225">
        <f>IF(N361="nulová",J361,0)</f>
        <v>0</v>
      </c>
      <c r="BJ361" s="17" t="s">
        <v>82</v>
      </c>
      <c r="BK361" s="225">
        <f>ROUND(I361*H361,2)</f>
        <v>0</v>
      </c>
      <c r="BL361" s="17" t="s">
        <v>178</v>
      </c>
      <c r="BM361" s="224" t="s">
        <v>726</v>
      </c>
    </row>
    <row r="362" s="14" customFormat="1">
      <c r="A362" s="14"/>
      <c r="B362" s="237"/>
      <c r="C362" s="238"/>
      <c r="D362" s="228" t="s">
        <v>144</v>
      </c>
      <c r="E362" s="238"/>
      <c r="F362" s="240" t="s">
        <v>727</v>
      </c>
      <c r="G362" s="238"/>
      <c r="H362" s="241">
        <v>8.0850000000000009</v>
      </c>
      <c r="I362" s="242"/>
      <c r="J362" s="238"/>
      <c r="K362" s="238"/>
      <c r="L362" s="243"/>
      <c r="M362" s="244"/>
      <c r="N362" s="245"/>
      <c r="O362" s="245"/>
      <c r="P362" s="245"/>
      <c r="Q362" s="245"/>
      <c r="R362" s="245"/>
      <c r="S362" s="245"/>
      <c r="T362" s="246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7" t="s">
        <v>144</v>
      </c>
      <c r="AU362" s="247" t="s">
        <v>84</v>
      </c>
      <c r="AV362" s="14" t="s">
        <v>84</v>
      </c>
      <c r="AW362" s="14" t="s">
        <v>4</v>
      </c>
      <c r="AX362" s="14" t="s">
        <v>82</v>
      </c>
      <c r="AY362" s="247" t="s">
        <v>131</v>
      </c>
    </row>
    <row r="363" s="2" customFormat="1" ht="16.5" customHeight="1">
      <c r="A363" s="38"/>
      <c r="B363" s="39"/>
      <c r="C363" s="212" t="s">
        <v>728</v>
      </c>
      <c r="D363" s="212" t="s">
        <v>134</v>
      </c>
      <c r="E363" s="213" t="s">
        <v>729</v>
      </c>
      <c r="F363" s="214" t="s">
        <v>730</v>
      </c>
      <c r="G363" s="215" t="s">
        <v>154</v>
      </c>
      <c r="H363" s="216">
        <v>6.2999999999999998</v>
      </c>
      <c r="I363" s="217"/>
      <c r="J363" s="218">
        <f>ROUND(I363*H363,2)</f>
        <v>0</v>
      </c>
      <c r="K363" s="219"/>
      <c r="L363" s="44"/>
      <c r="M363" s="220" t="s">
        <v>1</v>
      </c>
      <c r="N363" s="221" t="s">
        <v>42</v>
      </c>
      <c r="O363" s="91"/>
      <c r="P363" s="222">
        <f>O363*H363</f>
        <v>0</v>
      </c>
      <c r="Q363" s="222">
        <v>0</v>
      </c>
      <c r="R363" s="222">
        <f>Q363*H363</f>
        <v>0</v>
      </c>
      <c r="S363" s="222">
        <v>0</v>
      </c>
      <c r="T363" s="223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4" t="s">
        <v>178</v>
      </c>
      <c r="AT363" s="224" t="s">
        <v>134</v>
      </c>
      <c r="AU363" s="224" t="s">
        <v>84</v>
      </c>
      <c r="AY363" s="17" t="s">
        <v>131</v>
      </c>
      <c r="BE363" s="225">
        <f>IF(N363="základní",J363,0)</f>
        <v>0</v>
      </c>
      <c r="BF363" s="225">
        <f>IF(N363="snížená",J363,0)</f>
        <v>0</v>
      </c>
      <c r="BG363" s="225">
        <f>IF(N363="zákl. přenesená",J363,0)</f>
        <v>0</v>
      </c>
      <c r="BH363" s="225">
        <f>IF(N363="sníž. přenesená",J363,0)</f>
        <v>0</v>
      </c>
      <c r="BI363" s="225">
        <f>IF(N363="nulová",J363,0)</f>
        <v>0</v>
      </c>
      <c r="BJ363" s="17" t="s">
        <v>82</v>
      </c>
      <c r="BK363" s="225">
        <f>ROUND(I363*H363,2)</f>
        <v>0</v>
      </c>
      <c r="BL363" s="17" t="s">
        <v>178</v>
      </c>
      <c r="BM363" s="224" t="s">
        <v>731</v>
      </c>
    </row>
    <row r="364" s="14" customFormat="1">
      <c r="A364" s="14"/>
      <c r="B364" s="237"/>
      <c r="C364" s="238"/>
      <c r="D364" s="228" t="s">
        <v>144</v>
      </c>
      <c r="E364" s="239" t="s">
        <v>1</v>
      </c>
      <c r="F364" s="240" t="s">
        <v>732</v>
      </c>
      <c r="G364" s="238"/>
      <c r="H364" s="241">
        <v>6.2999999999999998</v>
      </c>
      <c r="I364" s="242"/>
      <c r="J364" s="238"/>
      <c r="K364" s="238"/>
      <c r="L364" s="243"/>
      <c r="M364" s="244"/>
      <c r="N364" s="245"/>
      <c r="O364" s="245"/>
      <c r="P364" s="245"/>
      <c r="Q364" s="245"/>
      <c r="R364" s="245"/>
      <c r="S364" s="245"/>
      <c r="T364" s="246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47" t="s">
        <v>144</v>
      </c>
      <c r="AU364" s="247" t="s">
        <v>84</v>
      </c>
      <c r="AV364" s="14" t="s">
        <v>84</v>
      </c>
      <c r="AW364" s="14" t="s">
        <v>32</v>
      </c>
      <c r="AX364" s="14" t="s">
        <v>82</v>
      </c>
      <c r="AY364" s="247" t="s">
        <v>131</v>
      </c>
    </row>
    <row r="365" s="2" customFormat="1" ht="16.5" customHeight="1">
      <c r="A365" s="38"/>
      <c r="B365" s="39"/>
      <c r="C365" s="259" t="s">
        <v>733</v>
      </c>
      <c r="D365" s="259" t="s">
        <v>213</v>
      </c>
      <c r="E365" s="260" t="s">
        <v>734</v>
      </c>
      <c r="F365" s="261" t="s">
        <v>735</v>
      </c>
      <c r="G365" s="262" t="s">
        <v>154</v>
      </c>
      <c r="H365" s="263">
        <v>6.4260000000000002</v>
      </c>
      <c r="I365" s="264"/>
      <c r="J365" s="265">
        <f>ROUND(I365*H365,2)</f>
        <v>0</v>
      </c>
      <c r="K365" s="266"/>
      <c r="L365" s="267"/>
      <c r="M365" s="268" t="s">
        <v>1</v>
      </c>
      <c r="N365" s="269" t="s">
        <v>42</v>
      </c>
      <c r="O365" s="91"/>
      <c r="P365" s="222">
        <f>O365*H365</f>
        <v>0</v>
      </c>
      <c r="Q365" s="222">
        <v>0.00016000000000000001</v>
      </c>
      <c r="R365" s="222">
        <f>Q365*H365</f>
        <v>0.0010281600000000002</v>
      </c>
      <c r="S365" s="222">
        <v>0</v>
      </c>
      <c r="T365" s="223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4" t="s">
        <v>294</v>
      </c>
      <c r="AT365" s="224" t="s">
        <v>213</v>
      </c>
      <c r="AU365" s="224" t="s">
        <v>84</v>
      </c>
      <c r="AY365" s="17" t="s">
        <v>131</v>
      </c>
      <c r="BE365" s="225">
        <f>IF(N365="základní",J365,0)</f>
        <v>0</v>
      </c>
      <c r="BF365" s="225">
        <f>IF(N365="snížená",J365,0)</f>
        <v>0</v>
      </c>
      <c r="BG365" s="225">
        <f>IF(N365="zákl. přenesená",J365,0)</f>
        <v>0</v>
      </c>
      <c r="BH365" s="225">
        <f>IF(N365="sníž. přenesená",J365,0)</f>
        <v>0</v>
      </c>
      <c r="BI365" s="225">
        <f>IF(N365="nulová",J365,0)</f>
        <v>0</v>
      </c>
      <c r="BJ365" s="17" t="s">
        <v>82</v>
      </c>
      <c r="BK365" s="225">
        <f>ROUND(I365*H365,2)</f>
        <v>0</v>
      </c>
      <c r="BL365" s="17" t="s">
        <v>178</v>
      </c>
      <c r="BM365" s="224" t="s">
        <v>736</v>
      </c>
    </row>
    <row r="366" s="14" customFormat="1">
      <c r="A366" s="14"/>
      <c r="B366" s="237"/>
      <c r="C366" s="238"/>
      <c r="D366" s="228" t="s">
        <v>144</v>
      </c>
      <c r="E366" s="239" t="s">
        <v>1</v>
      </c>
      <c r="F366" s="240" t="s">
        <v>737</v>
      </c>
      <c r="G366" s="238"/>
      <c r="H366" s="241">
        <v>6.2999999999999998</v>
      </c>
      <c r="I366" s="242"/>
      <c r="J366" s="238"/>
      <c r="K366" s="238"/>
      <c r="L366" s="243"/>
      <c r="M366" s="244"/>
      <c r="N366" s="245"/>
      <c r="O366" s="245"/>
      <c r="P366" s="245"/>
      <c r="Q366" s="245"/>
      <c r="R366" s="245"/>
      <c r="S366" s="245"/>
      <c r="T366" s="246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7" t="s">
        <v>144</v>
      </c>
      <c r="AU366" s="247" t="s">
        <v>84</v>
      </c>
      <c r="AV366" s="14" t="s">
        <v>84</v>
      </c>
      <c r="AW366" s="14" t="s">
        <v>32</v>
      </c>
      <c r="AX366" s="14" t="s">
        <v>82</v>
      </c>
      <c r="AY366" s="247" t="s">
        <v>131</v>
      </c>
    </row>
    <row r="367" s="14" customFormat="1">
      <c r="A367" s="14"/>
      <c r="B367" s="237"/>
      <c r="C367" s="238"/>
      <c r="D367" s="228" t="s">
        <v>144</v>
      </c>
      <c r="E367" s="238"/>
      <c r="F367" s="240" t="s">
        <v>738</v>
      </c>
      <c r="G367" s="238"/>
      <c r="H367" s="241">
        <v>6.4260000000000002</v>
      </c>
      <c r="I367" s="242"/>
      <c r="J367" s="238"/>
      <c r="K367" s="238"/>
      <c r="L367" s="243"/>
      <c r="M367" s="244"/>
      <c r="N367" s="245"/>
      <c r="O367" s="245"/>
      <c r="P367" s="245"/>
      <c r="Q367" s="245"/>
      <c r="R367" s="245"/>
      <c r="S367" s="245"/>
      <c r="T367" s="24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7" t="s">
        <v>144</v>
      </c>
      <c r="AU367" s="247" t="s">
        <v>84</v>
      </c>
      <c r="AV367" s="14" t="s">
        <v>84</v>
      </c>
      <c r="AW367" s="14" t="s">
        <v>4</v>
      </c>
      <c r="AX367" s="14" t="s">
        <v>82</v>
      </c>
      <c r="AY367" s="247" t="s">
        <v>131</v>
      </c>
    </row>
    <row r="368" s="2" customFormat="1" ht="24.15" customHeight="1">
      <c r="A368" s="38"/>
      <c r="B368" s="39"/>
      <c r="C368" s="212" t="s">
        <v>739</v>
      </c>
      <c r="D368" s="212" t="s">
        <v>134</v>
      </c>
      <c r="E368" s="213" t="s">
        <v>740</v>
      </c>
      <c r="F368" s="214" t="s">
        <v>741</v>
      </c>
      <c r="G368" s="215" t="s">
        <v>253</v>
      </c>
      <c r="H368" s="216">
        <v>2.3159999999999998</v>
      </c>
      <c r="I368" s="217"/>
      <c r="J368" s="218">
        <f>ROUND(I368*H368,2)</f>
        <v>0</v>
      </c>
      <c r="K368" s="219"/>
      <c r="L368" s="44"/>
      <c r="M368" s="220" t="s">
        <v>1</v>
      </c>
      <c r="N368" s="221" t="s">
        <v>42</v>
      </c>
      <c r="O368" s="91"/>
      <c r="P368" s="222">
        <f>O368*H368</f>
        <v>0</v>
      </c>
      <c r="Q368" s="222">
        <v>0</v>
      </c>
      <c r="R368" s="222">
        <f>Q368*H368</f>
        <v>0</v>
      </c>
      <c r="S368" s="222">
        <v>0</v>
      </c>
      <c r="T368" s="223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4" t="s">
        <v>178</v>
      </c>
      <c r="AT368" s="224" t="s">
        <v>134</v>
      </c>
      <c r="AU368" s="224" t="s">
        <v>84</v>
      </c>
      <c r="AY368" s="17" t="s">
        <v>131</v>
      </c>
      <c r="BE368" s="225">
        <f>IF(N368="základní",J368,0)</f>
        <v>0</v>
      </c>
      <c r="BF368" s="225">
        <f>IF(N368="snížená",J368,0)</f>
        <v>0</v>
      </c>
      <c r="BG368" s="225">
        <f>IF(N368="zákl. přenesená",J368,0)</f>
        <v>0</v>
      </c>
      <c r="BH368" s="225">
        <f>IF(N368="sníž. přenesená",J368,0)</f>
        <v>0</v>
      </c>
      <c r="BI368" s="225">
        <f>IF(N368="nulová",J368,0)</f>
        <v>0</v>
      </c>
      <c r="BJ368" s="17" t="s">
        <v>82</v>
      </c>
      <c r="BK368" s="225">
        <f>ROUND(I368*H368,2)</f>
        <v>0</v>
      </c>
      <c r="BL368" s="17" t="s">
        <v>178</v>
      </c>
      <c r="BM368" s="224" t="s">
        <v>742</v>
      </c>
    </row>
    <row r="369" s="12" customFormat="1" ht="22.8" customHeight="1">
      <c r="A369" s="12"/>
      <c r="B369" s="196"/>
      <c r="C369" s="197"/>
      <c r="D369" s="198" t="s">
        <v>76</v>
      </c>
      <c r="E369" s="210" t="s">
        <v>743</v>
      </c>
      <c r="F369" s="210" t="s">
        <v>744</v>
      </c>
      <c r="G369" s="197"/>
      <c r="H369" s="197"/>
      <c r="I369" s="200"/>
      <c r="J369" s="211">
        <f>BK369</f>
        <v>0</v>
      </c>
      <c r="K369" s="197"/>
      <c r="L369" s="202"/>
      <c r="M369" s="203"/>
      <c r="N369" s="204"/>
      <c r="O369" s="204"/>
      <c r="P369" s="205">
        <f>SUM(P370:P396)</f>
        <v>0</v>
      </c>
      <c r="Q369" s="204"/>
      <c r="R369" s="205">
        <f>SUM(R370:R396)</f>
        <v>0.17754900000000001</v>
      </c>
      <c r="S369" s="204"/>
      <c r="T369" s="206">
        <f>SUM(T370:T396)</f>
        <v>0.26547199999999999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07" t="s">
        <v>84</v>
      </c>
      <c r="AT369" s="208" t="s">
        <v>76</v>
      </c>
      <c r="AU369" s="208" t="s">
        <v>82</v>
      </c>
      <c r="AY369" s="207" t="s">
        <v>131</v>
      </c>
      <c r="BK369" s="209">
        <f>SUM(BK370:BK396)</f>
        <v>0</v>
      </c>
    </row>
    <row r="370" s="2" customFormat="1" ht="16.5" customHeight="1">
      <c r="A370" s="38"/>
      <c r="B370" s="39"/>
      <c r="C370" s="212" t="s">
        <v>745</v>
      </c>
      <c r="D370" s="212" t="s">
        <v>134</v>
      </c>
      <c r="E370" s="213" t="s">
        <v>746</v>
      </c>
      <c r="F370" s="214" t="s">
        <v>747</v>
      </c>
      <c r="G370" s="215" t="s">
        <v>142</v>
      </c>
      <c r="H370" s="216">
        <v>11.842000000000001</v>
      </c>
      <c r="I370" s="217"/>
      <c r="J370" s="218">
        <f>ROUND(I370*H370,2)</f>
        <v>0</v>
      </c>
      <c r="K370" s="219"/>
      <c r="L370" s="44"/>
      <c r="M370" s="220" t="s">
        <v>1</v>
      </c>
      <c r="N370" s="221" t="s">
        <v>42</v>
      </c>
      <c r="O370" s="91"/>
      <c r="P370" s="222">
        <f>O370*H370</f>
        <v>0</v>
      </c>
      <c r="Q370" s="222">
        <v>0</v>
      </c>
      <c r="R370" s="222">
        <f>Q370*H370</f>
        <v>0</v>
      </c>
      <c r="S370" s="222">
        <v>0</v>
      </c>
      <c r="T370" s="223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24" t="s">
        <v>178</v>
      </c>
      <c r="AT370" s="224" t="s">
        <v>134</v>
      </c>
      <c r="AU370" s="224" t="s">
        <v>84</v>
      </c>
      <c r="AY370" s="17" t="s">
        <v>131</v>
      </c>
      <c r="BE370" s="225">
        <f>IF(N370="základní",J370,0)</f>
        <v>0</v>
      </c>
      <c r="BF370" s="225">
        <f>IF(N370="snížená",J370,0)</f>
        <v>0</v>
      </c>
      <c r="BG370" s="225">
        <f>IF(N370="zákl. přenesená",J370,0)</f>
        <v>0</v>
      </c>
      <c r="BH370" s="225">
        <f>IF(N370="sníž. přenesená",J370,0)</f>
        <v>0</v>
      </c>
      <c r="BI370" s="225">
        <f>IF(N370="nulová",J370,0)</f>
        <v>0</v>
      </c>
      <c r="BJ370" s="17" t="s">
        <v>82</v>
      </c>
      <c r="BK370" s="225">
        <f>ROUND(I370*H370,2)</f>
        <v>0</v>
      </c>
      <c r="BL370" s="17" t="s">
        <v>178</v>
      </c>
      <c r="BM370" s="224" t="s">
        <v>748</v>
      </c>
    </row>
    <row r="371" s="13" customFormat="1">
      <c r="A371" s="13"/>
      <c r="B371" s="226"/>
      <c r="C371" s="227"/>
      <c r="D371" s="228" t="s">
        <v>144</v>
      </c>
      <c r="E371" s="229" t="s">
        <v>1</v>
      </c>
      <c r="F371" s="230" t="s">
        <v>749</v>
      </c>
      <c r="G371" s="227"/>
      <c r="H371" s="229" t="s">
        <v>1</v>
      </c>
      <c r="I371" s="231"/>
      <c r="J371" s="227"/>
      <c r="K371" s="227"/>
      <c r="L371" s="232"/>
      <c r="M371" s="233"/>
      <c r="N371" s="234"/>
      <c r="O371" s="234"/>
      <c r="P371" s="234"/>
      <c r="Q371" s="234"/>
      <c r="R371" s="234"/>
      <c r="S371" s="234"/>
      <c r="T371" s="235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6" t="s">
        <v>144</v>
      </c>
      <c r="AU371" s="236" t="s">
        <v>84</v>
      </c>
      <c r="AV371" s="13" t="s">
        <v>82</v>
      </c>
      <c r="AW371" s="13" t="s">
        <v>32</v>
      </c>
      <c r="AX371" s="13" t="s">
        <v>77</v>
      </c>
      <c r="AY371" s="236" t="s">
        <v>131</v>
      </c>
    </row>
    <row r="372" s="14" customFormat="1">
      <c r="A372" s="14"/>
      <c r="B372" s="237"/>
      <c r="C372" s="238"/>
      <c r="D372" s="228" t="s">
        <v>144</v>
      </c>
      <c r="E372" s="239" t="s">
        <v>1</v>
      </c>
      <c r="F372" s="240" t="s">
        <v>750</v>
      </c>
      <c r="G372" s="238"/>
      <c r="H372" s="241">
        <v>5.2000000000000002</v>
      </c>
      <c r="I372" s="242"/>
      <c r="J372" s="238"/>
      <c r="K372" s="238"/>
      <c r="L372" s="243"/>
      <c r="M372" s="244"/>
      <c r="N372" s="245"/>
      <c r="O372" s="245"/>
      <c r="P372" s="245"/>
      <c r="Q372" s="245"/>
      <c r="R372" s="245"/>
      <c r="S372" s="245"/>
      <c r="T372" s="246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47" t="s">
        <v>144</v>
      </c>
      <c r="AU372" s="247" t="s">
        <v>84</v>
      </c>
      <c r="AV372" s="14" t="s">
        <v>84</v>
      </c>
      <c r="AW372" s="14" t="s">
        <v>32</v>
      </c>
      <c r="AX372" s="14" t="s">
        <v>77</v>
      </c>
      <c r="AY372" s="247" t="s">
        <v>131</v>
      </c>
    </row>
    <row r="373" s="13" customFormat="1">
      <c r="A373" s="13"/>
      <c r="B373" s="226"/>
      <c r="C373" s="227"/>
      <c r="D373" s="228" t="s">
        <v>144</v>
      </c>
      <c r="E373" s="229" t="s">
        <v>1</v>
      </c>
      <c r="F373" s="230" t="s">
        <v>751</v>
      </c>
      <c r="G373" s="227"/>
      <c r="H373" s="229" t="s">
        <v>1</v>
      </c>
      <c r="I373" s="231"/>
      <c r="J373" s="227"/>
      <c r="K373" s="227"/>
      <c r="L373" s="232"/>
      <c r="M373" s="233"/>
      <c r="N373" s="234"/>
      <c r="O373" s="234"/>
      <c r="P373" s="234"/>
      <c r="Q373" s="234"/>
      <c r="R373" s="234"/>
      <c r="S373" s="234"/>
      <c r="T373" s="235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6" t="s">
        <v>144</v>
      </c>
      <c r="AU373" s="236" t="s">
        <v>84</v>
      </c>
      <c r="AV373" s="13" t="s">
        <v>82</v>
      </c>
      <c r="AW373" s="13" t="s">
        <v>32</v>
      </c>
      <c r="AX373" s="13" t="s">
        <v>77</v>
      </c>
      <c r="AY373" s="236" t="s">
        <v>131</v>
      </c>
    </row>
    <row r="374" s="14" customFormat="1">
      <c r="A374" s="14"/>
      <c r="B374" s="237"/>
      <c r="C374" s="238"/>
      <c r="D374" s="228" t="s">
        <v>144</v>
      </c>
      <c r="E374" s="239" t="s">
        <v>1</v>
      </c>
      <c r="F374" s="240" t="s">
        <v>752</v>
      </c>
      <c r="G374" s="238"/>
      <c r="H374" s="241">
        <v>3.294</v>
      </c>
      <c r="I374" s="242"/>
      <c r="J374" s="238"/>
      <c r="K374" s="238"/>
      <c r="L374" s="243"/>
      <c r="M374" s="244"/>
      <c r="N374" s="245"/>
      <c r="O374" s="245"/>
      <c r="P374" s="245"/>
      <c r="Q374" s="245"/>
      <c r="R374" s="245"/>
      <c r="S374" s="245"/>
      <c r="T374" s="246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47" t="s">
        <v>144</v>
      </c>
      <c r="AU374" s="247" t="s">
        <v>84</v>
      </c>
      <c r="AV374" s="14" t="s">
        <v>84</v>
      </c>
      <c r="AW374" s="14" t="s">
        <v>32</v>
      </c>
      <c r="AX374" s="14" t="s">
        <v>77</v>
      </c>
      <c r="AY374" s="247" t="s">
        <v>131</v>
      </c>
    </row>
    <row r="375" s="13" customFormat="1">
      <c r="A375" s="13"/>
      <c r="B375" s="226"/>
      <c r="C375" s="227"/>
      <c r="D375" s="228" t="s">
        <v>144</v>
      </c>
      <c r="E375" s="229" t="s">
        <v>1</v>
      </c>
      <c r="F375" s="230" t="s">
        <v>753</v>
      </c>
      <c r="G375" s="227"/>
      <c r="H375" s="229" t="s">
        <v>1</v>
      </c>
      <c r="I375" s="231"/>
      <c r="J375" s="227"/>
      <c r="K375" s="227"/>
      <c r="L375" s="232"/>
      <c r="M375" s="233"/>
      <c r="N375" s="234"/>
      <c r="O375" s="234"/>
      <c r="P375" s="234"/>
      <c r="Q375" s="234"/>
      <c r="R375" s="234"/>
      <c r="S375" s="234"/>
      <c r="T375" s="235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6" t="s">
        <v>144</v>
      </c>
      <c r="AU375" s="236" t="s">
        <v>84</v>
      </c>
      <c r="AV375" s="13" t="s">
        <v>82</v>
      </c>
      <c r="AW375" s="13" t="s">
        <v>32</v>
      </c>
      <c r="AX375" s="13" t="s">
        <v>77</v>
      </c>
      <c r="AY375" s="236" t="s">
        <v>131</v>
      </c>
    </row>
    <row r="376" s="14" customFormat="1">
      <c r="A376" s="14"/>
      <c r="B376" s="237"/>
      <c r="C376" s="238"/>
      <c r="D376" s="228" t="s">
        <v>144</v>
      </c>
      <c r="E376" s="239" t="s">
        <v>1</v>
      </c>
      <c r="F376" s="240" t="s">
        <v>754</v>
      </c>
      <c r="G376" s="238"/>
      <c r="H376" s="241">
        <v>3.3479999999999999</v>
      </c>
      <c r="I376" s="242"/>
      <c r="J376" s="238"/>
      <c r="K376" s="238"/>
      <c r="L376" s="243"/>
      <c r="M376" s="244"/>
      <c r="N376" s="245"/>
      <c r="O376" s="245"/>
      <c r="P376" s="245"/>
      <c r="Q376" s="245"/>
      <c r="R376" s="245"/>
      <c r="S376" s="245"/>
      <c r="T376" s="246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7" t="s">
        <v>144</v>
      </c>
      <c r="AU376" s="247" t="s">
        <v>84</v>
      </c>
      <c r="AV376" s="14" t="s">
        <v>84</v>
      </c>
      <c r="AW376" s="14" t="s">
        <v>32</v>
      </c>
      <c r="AX376" s="14" t="s">
        <v>77</v>
      </c>
      <c r="AY376" s="247" t="s">
        <v>131</v>
      </c>
    </row>
    <row r="377" s="15" customFormat="1">
      <c r="A377" s="15"/>
      <c r="B377" s="248"/>
      <c r="C377" s="249"/>
      <c r="D377" s="228" t="s">
        <v>144</v>
      </c>
      <c r="E377" s="250" t="s">
        <v>1</v>
      </c>
      <c r="F377" s="251" t="s">
        <v>157</v>
      </c>
      <c r="G377" s="249"/>
      <c r="H377" s="252">
        <v>11.841999999999999</v>
      </c>
      <c r="I377" s="253"/>
      <c r="J377" s="249"/>
      <c r="K377" s="249"/>
      <c r="L377" s="254"/>
      <c r="M377" s="255"/>
      <c r="N377" s="256"/>
      <c r="O377" s="256"/>
      <c r="P377" s="256"/>
      <c r="Q377" s="256"/>
      <c r="R377" s="256"/>
      <c r="S377" s="256"/>
      <c r="T377" s="257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58" t="s">
        <v>144</v>
      </c>
      <c r="AU377" s="258" t="s">
        <v>84</v>
      </c>
      <c r="AV377" s="15" t="s">
        <v>138</v>
      </c>
      <c r="AW377" s="15" t="s">
        <v>32</v>
      </c>
      <c r="AX377" s="15" t="s">
        <v>82</v>
      </c>
      <c r="AY377" s="258" t="s">
        <v>131</v>
      </c>
    </row>
    <row r="378" s="2" customFormat="1" ht="16.5" customHeight="1">
      <c r="A378" s="38"/>
      <c r="B378" s="39"/>
      <c r="C378" s="212" t="s">
        <v>755</v>
      </c>
      <c r="D378" s="212" t="s">
        <v>134</v>
      </c>
      <c r="E378" s="213" t="s">
        <v>756</v>
      </c>
      <c r="F378" s="214" t="s">
        <v>757</v>
      </c>
      <c r="G378" s="215" t="s">
        <v>142</v>
      </c>
      <c r="H378" s="216">
        <v>11.842000000000001</v>
      </c>
      <c r="I378" s="217"/>
      <c r="J378" s="218">
        <f>ROUND(I378*H378,2)</f>
        <v>0</v>
      </c>
      <c r="K378" s="219"/>
      <c r="L378" s="44"/>
      <c r="M378" s="220" t="s">
        <v>1</v>
      </c>
      <c r="N378" s="221" t="s">
        <v>42</v>
      </c>
      <c r="O378" s="91"/>
      <c r="P378" s="222">
        <f>O378*H378</f>
        <v>0</v>
      </c>
      <c r="Q378" s="222">
        <v>0.00029999999999999997</v>
      </c>
      <c r="R378" s="222">
        <f>Q378*H378</f>
        <v>0.0035525999999999999</v>
      </c>
      <c r="S378" s="222">
        <v>0</v>
      </c>
      <c r="T378" s="223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4" t="s">
        <v>178</v>
      </c>
      <c r="AT378" s="224" t="s">
        <v>134</v>
      </c>
      <c r="AU378" s="224" t="s">
        <v>84</v>
      </c>
      <c r="AY378" s="17" t="s">
        <v>131</v>
      </c>
      <c r="BE378" s="225">
        <f>IF(N378="základní",J378,0)</f>
        <v>0</v>
      </c>
      <c r="BF378" s="225">
        <f>IF(N378="snížená",J378,0)</f>
        <v>0</v>
      </c>
      <c r="BG378" s="225">
        <f>IF(N378="zákl. přenesená",J378,0)</f>
        <v>0</v>
      </c>
      <c r="BH378" s="225">
        <f>IF(N378="sníž. přenesená",J378,0)</f>
        <v>0</v>
      </c>
      <c r="BI378" s="225">
        <f>IF(N378="nulová",J378,0)</f>
        <v>0</v>
      </c>
      <c r="BJ378" s="17" t="s">
        <v>82</v>
      </c>
      <c r="BK378" s="225">
        <f>ROUND(I378*H378,2)</f>
        <v>0</v>
      </c>
      <c r="BL378" s="17" t="s">
        <v>178</v>
      </c>
      <c r="BM378" s="224" t="s">
        <v>758</v>
      </c>
    </row>
    <row r="379" s="2" customFormat="1" ht="24.15" customHeight="1">
      <c r="A379" s="38"/>
      <c r="B379" s="39"/>
      <c r="C379" s="212" t="s">
        <v>759</v>
      </c>
      <c r="D379" s="212" t="s">
        <v>134</v>
      </c>
      <c r="E379" s="213" t="s">
        <v>760</v>
      </c>
      <c r="F379" s="214" t="s">
        <v>761</v>
      </c>
      <c r="G379" s="215" t="s">
        <v>142</v>
      </c>
      <c r="H379" s="216">
        <v>9.7599999999999998</v>
      </c>
      <c r="I379" s="217"/>
      <c r="J379" s="218">
        <f>ROUND(I379*H379,2)</f>
        <v>0</v>
      </c>
      <c r="K379" s="219"/>
      <c r="L379" s="44"/>
      <c r="M379" s="220" t="s">
        <v>1</v>
      </c>
      <c r="N379" s="221" t="s">
        <v>42</v>
      </c>
      <c r="O379" s="91"/>
      <c r="P379" s="222">
        <f>O379*H379</f>
        <v>0</v>
      </c>
      <c r="Q379" s="222">
        <v>0</v>
      </c>
      <c r="R379" s="222">
        <f>Q379*H379</f>
        <v>0</v>
      </c>
      <c r="S379" s="222">
        <v>0.027199999999999998</v>
      </c>
      <c r="T379" s="223">
        <f>S379*H379</f>
        <v>0.26547199999999999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4" t="s">
        <v>178</v>
      </c>
      <c r="AT379" s="224" t="s">
        <v>134</v>
      </c>
      <c r="AU379" s="224" t="s">
        <v>84</v>
      </c>
      <c r="AY379" s="17" t="s">
        <v>131</v>
      </c>
      <c r="BE379" s="225">
        <f>IF(N379="základní",J379,0)</f>
        <v>0</v>
      </c>
      <c r="BF379" s="225">
        <f>IF(N379="snížená",J379,0)</f>
        <v>0</v>
      </c>
      <c r="BG379" s="225">
        <f>IF(N379="zákl. přenesená",J379,0)</f>
        <v>0</v>
      </c>
      <c r="BH379" s="225">
        <f>IF(N379="sníž. přenesená",J379,0)</f>
        <v>0</v>
      </c>
      <c r="BI379" s="225">
        <f>IF(N379="nulová",J379,0)</f>
        <v>0</v>
      </c>
      <c r="BJ379" s="17" t="s">
        <v>82</v>
      </c>
      <c r="BK379" s="225">
        <f>ROUND(I379*H379,2)</f>
        <v>0</v>
      </c>
      <c r="BL379" s="17" t="s">
        <v>178</v>
      </c>
      <c r="BM379" s="224" t="s">
        <v>762</v>
      </c>
    </row>
    <row r="380" s="14" customFormat="1">
      <c r="A380" s="14"/>
      <c r="B380" s="237"/>
      <c r="C380" s="238"/>
      <c r="D380" s="228" t="s">
        <v>144</v>
      </c>
      <c r="E380" s="239" t="s">
        <v>1</v>
      </c>
      <c r="F380" s="240" t="s">
        <v>763</v>
      </c>
      <c r="G380" s="238"/>
      <c r="H380" s="241">
        <v>9.7599999999999998</v>
      </c>
      <c r="I380" s="242"/>
      <c r="J380" s="238"/>
      <c r="K380" s="238"/>
      <c r="L380" s="243"/>
      <c r="M380" s="244"/>
      <c r="N380" s="245"/>
      <c r="O380" s="245"/>
      <c r="P380" s="245"/>
      <c r="Q380" s="245"/>
      <c r="R380" s="245"/>
      <c r="S380" s="245"/>
      <c r="T380" s="246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7" t="s">
        <v>144</v>
      </c>
      <c r="AU380" s="247" t="s">
        <v>84</v>
      </c>
      <c r="AV380" s="14" t="s">
        <v>84</v>
      </c>
      <c r="AW380" s="14" t="s">
        <v>32</v>
      </c>
      <c r="AX380" s="14" t="s">
        <v>82</v>
      </c>
      <c r="AY380" s="247" t="s">
        <v>131</v>
      </c>
    </row>
    <row r="381" s="2" customFormat="1" ht="33" customHeight="1">
      <c r="A381" s="38"/>
      <c r="B381" s="39"/>
      <c r="C381" s="212" t="s">
        <v>764</v>
      </c>
      <c r="D381" s="212" t="s">
        <v>134</v>
      </c>
      <c r="E381" s="213" t="s">
        <v>765</v>
      </c>
      <c r="F381" s="214" t="s">
        <v>766</v>
      </c>
      <c r="G381" s="215" t="s">
        <v>142</v>
      </c>
      <c r="H381" s="216">
        <v>8.4939999999999998</v>
      </c>
      <c r="I381" s="217"/>
      <c r="J381" s="218">
        <f>ROUND(I381*H381,2)</f>
        <v>0</v>
      </c>
      <c r="K381" s="219"/>
      <c r="L381" s="44"/>
      <c r="M381" s="220" t="s">
        <v>1</v>
      </c>
      <c r="N381" s="221" t="s">
        <v>42</v>
      </c>
      <c r="O381" s="91"/>
      <c r="P381" s="222">
        <f>O381*H381</f>
        <v>0</v>
      </c>
      <c r="Q381" s="222">
        <v>0.0060000000000000001</v>
      </c>
      <c r="R381" s="222">
        <f>Q381*H381</f>
        <v>0.050964000000000002</v>
      </c>
      <c r="S381" s="222">
        <v>0</v>
      </c>
      <c r="T381" s="223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4" t="s">
        <v>178</v>
      </c>
      <c r="AT381" s="224" t="s">
        <v>134</v>
      </c>
      <c r="AU381" s="224" t="s">
        <v>84</v>
      </c>
      <c r="AY381" s="17" t="s">
        <v>131</v>
      </c>
      <c r="BE381" s="225">
        <f>IF(N381="základní",J381,0)</f>
        <v>0</v>
      </c>
      <c r="BF381" s="225">
        <f>IF(N381="snížená",J381,0)</f>
        <v>0</v>
      </c>
      <c r="BG381" s="225">
        <f>IF(N381="zákl. přenesená",J381,0)</f>
        <v>0</v>
      </c>
      <c r="BH381" s="225">
        <f>IF(N381="sníž. přenesená",J381,0)</f>
        <v>0</v>
      </c>
      <c r="BI381" s="225">
        <f>IF(N381="nulová",J381,0)</f>
        <v>0</v>
      </c>
      <c r="BJ381" s="17" t="s">
        <v>82</v>
      </c>
      <c r="BK381" s="225">
        <f>ROUND(I381*H381,2)</f>
        <v>0</v>
      </c>
      <c r="BL381" s="17" t="s">
        <v>178</v>
      </c>
      <c r="BM381" s="224" t="s">
        <v>767</v>
      </c>
    </row>
    <row r="382" s="2" customFormat="1" ht="16.5" customHeight="1">
      <c r="A382" s="38"/>
      <c r="B382" s="39"/>
      <c r="C382" s="259" t="s">
        <v>768</v>
      </c>
      <c r="D382" s="259" t="s">
        <v>213</v>
      </c>
      <c r="E382" s="260" t="s">
        <v>769</v>
      </c>
      <c r="F382" s="261" t="s">
        <v>770</v>
      </c>
      <c r="G382" s="262" t="s">
        <v>142</v>
      </c>
      <c r="H382" s="263">
        <v>9.343</v>
      </c>
      <c r="I382" s="264"/>
      <c r="J382" s="265">
        <f>ROUND(I382*H382,2)</f>
        <v>0</v>
      </c>
      <c r="K382" s="266"/>
      <c r="L382" s="267"/>
      <c r="M382" s="268" t="s">
        <v>1</v>
      </c>
      <c r="N382" s="269" t="s">
        <v>42</v>
      </c>
      <c r="O382" s="91"/>
      <c r="P382" s="222">
        <f>O382*H382</f>
        <v>0</v>
      </c>
      <c r="Q382" s="222">
        <v>0.0118</v>
      </c>
      <c r="R382" s="222">
        <f>Q382*H382</f>
        <v>0.1102474</v>
      </c>
      <c r="S382" s="222">
        <v>0</v>
      </c>
      <c r="T382" s="223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4" t="s">
        <v>294</v>
      </c>
      <c r="AT382" s="224" t="s">
        <v>213</v>
      </c>
      <c r="AU382" s="224" t="s">
        <v>84</v>
      </c>
      <c r="AY382" s="17" t="s">
        <v>131</v>
      </c>
      <c r="BE382" s="225">
        <f>IF(N382="základní",J382,0)</f>
        <v>0</v>
      </c>
      <c r="BF382" s="225">
        <f>IF(N382="snížená",J382,0)</f>
        <v>0</v>
      </c>
      <c r="BG382" s="225">
        <f>IF(N382="zákl. přenesená",J382,0)</f>
        <v>0</v>
      </c>
      <c r="BH382" s="225">
        <f>IF(N382="sníž. přenesená",J382,0)</f>
        <v>0</v>
      </c>
      <c r="BI382" s="225">
        <f>IF(N382="nulová",J382,0)</f>
        <v>0</v>
      </c>
      <c r="BJ382" s="17" t="s">
        <v>82</v>
      </c>
      <c r="BK382" s="225">
        <f>ROUND(I382*H382,2)</f>
        <v>0</v>
      </c>
      <c r="BL382" s="17" t="s">
        <v>178</v>
      </c>
      <c r="BM382" s="224" t="s">
        <v>771</v>
      </c>
    </row>
    <row r="383" s="14" customFormat="1">
      <c r="A383" s="14"/>
      <c r="B383" s="237"/>
      <c r="C383" s="238"/>
      <c r="D383" s="228" t="s">
        <v>144</v>
      </c>
      <c r="E383" s="238"/>
      <c r="F383" s="240" t="s">
        <v>772</v>
      </c>
      <c r="G383" s="238"/>
      <c r="H383" s="241">
        <v>9.343</v>
      </c>
      <c r="I383" s="242"/>
      <c r="J383" s="238"/>
      <c r="K383" s="238"/>
      <c r="L383" s="243"/>
      <c r="M383" s="244"/>
      <c r="N383" s="245"/>
      <c r="O383" s="245"/>
      <c r="P383" s="245"/>
      <c r="Q383" s="245"/>
      <c r="R383" s="245"/>
      <c r="S383" s="245"/>
      <c r="T383" s="246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47" t="s">
        <v>144</v>
      </c>
      <c r="AU383" s="247" t="s">
        <v>84</v>
      </c>
      <c r="AV383" s="14" t="s">
        <v>84</v>
      </c>
      <c r="AW383" s="14" t="s">
        <v>4</v>
      </c>
      <c r="AX383" s="14" t="s">
        <v>82</v>
      </c>
      <c r="AY383" s="247" t="s">
        <v>131</v>
      </c>
    </row>
    <row r="384" s="2" customFormat="1" ht="21.75" customHeight="1">
      <c r="A384" s="38"/>
      <c r="B384" s="39"/>
      <c r="C384" s="212" t="s">
        <v>773</v>
      </c>
      <c r="D384" s="212" t="s">
        <v>134</v>
      </c>
      <c r="E384" s="213" t="s">
        <v>774</v>
      </c>
      <c r="F384" s="214" t="s">
        <v>775</v>
      </c>
      <c r="G384" s="215" t="s">
        <v>154</v>
      </c>
      <c r="H384" s="216">
        <v>25.27</v>
      </c>
      <c r="I384" s="217"/>
      <c r="J384" s="218">
        <f>ROUND(I384*H384,2)</f>
        <v>0</v>
      </c>
      <c r="K384" s="219"/>
      <c r="L384" s="44"/>
      <c r="M384" s="220" t="s">
        <v>1</v>
      </c>
      <c r="N384" s="221" t="s">
        <v>42</v>
      </c>
      <c r="O384" s="91"/>
      <c r="P384" s="222">
        <f>O384*H384</f>
        <v>0</v>
      </c>
      <c r="Q384" s="222">
        <v>0.00050000000000000001</v>
      </c>
      <c r="R384" s="222">
        <f>Q384*H384</f>
        <v>0.012635</v>
      </c>
      <c r="S384" s="222">
        <v>0</v>
      </c>
      <c r="T384" s="223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4" t="s">
        <v>178</v>
      </c>
      <c r="AT384" s="224" t="s">
        <v>134</v>
      </c>
      <c r="AU384" s="224" t="s">
        <v>84</v>
      </c>
      <c r="AY384" s="17" t="s">
        <v>131</v>
      </c>
      <c r="BE384" s="225">
        <f>IF(N384="základní",J384,0)</f>
        <v>0</v>
      </c>
      <c r="BF384" s="225">
        <f>IF(N384="snížená",J384,0)</f>
        <v>0</v>
      </c>
      <c r="BG384" s="225">
        <f>IF(N384="zákl. přenesená",J384,0)</f>
        <v>0</v>
      </c>
      <c r="BH384" s="225">
        <f>IF(N384="sníž. přenesená",J384,0)</f>
        <v>0</v>
      </c>
      <c r="BI384" s="225">
        <f>IF(N384="nulová",J384,0)</f>
        <v>0</v>
      </c>
      <c r="BJ384" s="17" t="s">
        <v>82</v>
      </c>
      <c r="BK384" s="225">
        <f>ROUND(I384*H384,2)</f>
        <v>0</v>
      </c>
      <c r="BL384" s="17" t="s">
        <v>178</v>
      </c>
      <c r="BM384" s="224" t="s">
        <v>776</v>
      </c>
    </row>
    <row r="385" s="13" customFormat="1">
      <c r="A385" s="13"/>
      <c r="B385" s="226"/>
      <c r="C385" s="227"/>
      <c r="D385" s="228" t="s">
        <v>144</v>
      </c>
      <c r="E385" s="229" t="s">
        <v>1</v>
      </c>
      <c r="F385" s="230" t="s">
        <v>777</v>
      </c>
      <c r="G385" s="227"/>
      <c r="H385" s="229" t="s">
        <v>1</v>
      </c>
      <c r="I385" s="231"/>
      <c r="J385" s="227"/>
      <c r="K385" s="227"/>
      <c r="L385" s="232"/>
      <c r="M385" s="233"/>
      <c r="N385" s="234"/>
      <c r="O385" s="234"/>
      <c r="P385" s="234"/>
      <c r="Q385" s="234"/>
      <c r="R385" s="234"/>
      <c r="S385" s="234"/>
      <c r="T385" s="235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6" t="s">
        <v>144</v>
      </c>
      <c r="AU385" s="236" t="s">
        <v>84</v>
      </c>
      <c r="AV385" s="13" t="s">
        <v>82</v>
      </c>
      <c r="AW385" s="13" t="s">
        <v>32</v>
      </c>
      <c r="AX385" s="13" t="s">
        <v>77</v>
      </c>
      <c r="AY385" s="236" t="s">
        <v>131</v>
      </c>
    </row>
    <row r="386" s="14" customFormat="1">
      <c r="A386" s="14"/>
      <c r="B386" s="237"/>
      <c r="C386" s="238"/>
      <c r="D386" s="228" t="s">
        <v>144</v>
      </c>
      <c r="E386" s="239" t="s">
        <v>1</v>
      </c>
      <c r="F386" s="240" t="s">
        <v>778</v>
      </c>
      <c r="G386" s="238"/>
      <c r="H386" s="241">
        <v>10.6</v>
      </c>
      <c r="I386" s="242"/>
      <c r="J386" s="238"/>
      <c r="K386" s="238"/>
      <c r="L386" s="243"/>
      <c r="M386" s="244"/>
      <c r="N386" s="245"/>
      <c r="O386" s="245"/>
      <c r="P386" s="245"/>
      <c r="Q386" s="245"/>
      <c r="R386" s="245"/>
      <c r="S386" s="245"/>
      <c r="T386" s="24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7" t="s">
        <v>144</v>
      </c>
      <c r="AU386" s="247" t="s">
        <v>84</v>
      </c>
      <c r="AV386" s="14" t="s">
        <v>84</v>
      </c>
      <c r="AW386" s="14" t="s">
        <v>32</v>
      </c>
      <c r="AX386" s="14" t="s">
        <v>77</v>
      </c>
      <c r="AY386" s="247" t="s">
        <v>131</v>
      </c>
    </row>
    <row r="387" s="13" customFormat="1">
      <c r="A387" s="13"/>
      <c r="B387" s="226"/>
      <c r="C387" s="227"/>
      <c r="D387" s="228" t="s">
        <v>144</v>
      </c>
      <c r="E387" s="229" t="s">
        <v>1</v>
      </c>
      <c r="F387" s="230" t="s">
        <v>779</v>
      </c>
      <c r="G387" s="227"/>
      <c r="H387" s="229" t="s">
        <v>1</v>
      </c>
      <c r="I387" s="231"/>
      <c r="J387" s="227"/>
      <c r="K387" s="227"/>
      <c r="L387" s="232"/>
      <c r="M387" s="233"/>
      <c r="N387" s="234"/>
      <c r="O387" s="234"/>
      <c r="P387" s="234"/>
      <c r="Q387" s="234"/>
      <c r="R387" s="234"/>
      <c r="S387" s="234"/>
      <c r="T387" s="235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6" t="s">
        <v>144</v>
      </c>
      <c r="AU387" s="236" t="s">
        <v>84</v>
      </c>
      <c r="AV387" s="13" t="s">
        <v>82</v>
      </c>
      <c r="AW387" s="13" t="s">
        <v>32</v>
      </c>
      <c r="AX387" s="13" t="s">
        <v>77</v>
      </c>
      <c r="AY387" s="236" t="s">
        <v>131</v>
      </c>
    </row>
    <row r="388" s="14" customFormat="1">
      <c r="A388" s="14"/>
      <c r="B388" s="237"/>
      <c r="C388" s="238"/>
      <c r="D388" s="228" t="s">
        <v>144</v>
      </c>
      <c r="E388" s="239" t="s">
        <v>1</v>
      </c>
      <c r="F388" s="240" t="s">
        <v>780</v>
      </c>
      <c r="G388" s="238"/>
      <c r="H388" s="241">
        <v>9.0899999999999999</v>
      </c>
      <c r="I388" s="242"/>
      <c r="J388" s="238"/>
      <c r="K388" s="238"/>
      <c r="L388" s="243"/>
      <c r="M388" s="244"/>
      <c r="N388" s="245"/>
      <c r="O388" s="245"/>
      <c r="P388" s="245"/>
      <c r="Q388" s="245"/>
      <c r="R388" s="245"/>
      <c r="S388" s="245"/>
      <c r="T388" s="246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47" t="s">
        <v>144</v>
      </c>
      <c r="AU388" s="247" t="s">
        <v>84</v>
      </c>
      <c r="AV388" s="14" t="s">
        <v>84</v>
      </c>
      <c r="AW388" s="14" t="s">
        <v>32</v>
      </c>
      <c r="AX388" s="14" t="s">
        <v>77</v>
      </c>
      <c r="AY388" s="247" t="s">
        <v>131</v>
      </c>
    </row>
    <row r="389" s="13" customFormat="1">
      <c r="A389" s="13"/>
      <c r="B389" s="226"/>
      <c r="C389" s="227"/>
      <c r="D389" s="228" t="s">
        <v>144</v>
      </c>
      <c r="E389" s="229" t="s">
        <v>1</v>
      </c>
      <c r="F389" s="230" t="s">
        <v>753</v>
      </c>
      <c r="G389" s="227"/>
      <c r="H389" s="229" t="s">
        <v>1</v>
      </c>
      <c r="I389" s="231"/>
      <c r="J389" s="227"/>
      <c r="K389" s="227"/>
      <c r="L389" s="232"/>
      <c r="M389" s="233"/>
      <c r="N389" s="234"/>
      <c r="O389" s="234"/>
      <c r="P389" s="234"/>
      <c r="Q389" s="234"/>
      <c r="R389" s="234"/>
      <c r="S389" s="234"/>
      <c r="T389" s="235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6" t="s">
        <v>144</v>
      </c>
      <c r="AU389" s="236" t="s">
        <v>84</v>
      </c>
      <c r="AV389" s="13" t="s">
        <v>82</v>
      </c>
      <c r="AW389" s="13" t="s">
        <v>32</v>
      </c>
      <c r="AX389" s="13" t="s">
        <v>77</v>
      </c>
      <c r="AY389" s="236" t="s">
        <v>131</v>
      </c>
    </row>
    <row r="390" s="14" customFormat="1">
      <c r="A390" s="14"/>
      <c r="B390" s="237"/>
      <c r="C390" s="238"/>
      <c r="D390" s="228" t="s">
        <v>144</v>
      </c>
      <c r="E390" s="239" t="s">
        <v>1</v>
      </c>
      <c r="F390" s="240" t="s">
        <v>781</v>
      </c>
      <c r="G390" s="238"/>
      <c r="H390" s="241">
        <v>5.5800000000000001</v>
      </c>
      <c r="I390" s="242"/>
      <c r="J390" s="238"/>
      <c r="K390" s="238"/>
      <c r="L390" s="243"/>
      <c r="M390" s="244"/>
      <c r="N390" s="245"/>
      <c r="O390" s="245"/>
      <c r="P390" s="245"/>
      <c r="Q390" s="245"/>
      <c r="R390" s="245"/>
      <c r="S390" s="245"/>
      <c r="T390" s="246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47" t="s">
        <v>144</v>
      </c>
      <c r="AU390" s="247" t="s">
        <v>84</v>
      </c>
      <c r="AV390" s="14" t="s">
        <v>84</v>
      </c>
      <c r="AW390" s="14" t="s">
        <v>32</v>
      </c>
      <c r="AX390" s="14" t="s">
        <v>77</v>
      </c>
      <c r="AY390" s="247" t="s">
        <v>131</v>
      </c>
    </row>
    <row r="391" s="15" customFormat="1">
      <c r="A391" s="15"/>
      <c r="B391" s="248"/>
      <c r="C391" s="249"/>
      <c r="D391" s="228" t="s">
        <v>144</v>
      </c>
      <c r="E391" s="250" t="s">
        <v>1</v>
      </c>
      <c r="F391" s="251" t="s">
        <v>157</v>
      </c>
      <c r="G391" s="249"/>
      <c r="H391" s="252">
        <v>25.269999999999996</v>
      </c>
      <c r="I391" s="253"/>
      <c r="J391" s="249"/>
      <c r="K391" s="249"/>
      <c r="L391" s="254"/>
      <c r="M391" s="255"/>
      <c r="N391" s="256"/>
      <c r="O391" s="256"/>
      <c r="P391" s="256"/>
      <c r="Q391" s="256"/>
      <c r="R391" s="256"/>
      <c r="S391" s="256"/>
      <c r="T391" s="257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T391" s="258" t="s">
        <v>144</v>
      </c>
      <c r="AU391" s="258" t="s">
        <v>84</v>
      </c>
      <c r="AV391" s="15" t="s">
        <v>138</v>
      </c>
      <c r="AW391" s="15" t="s">
        <v>32</v>
      </c>
      <c r="AX391" s="15" t="s">
        <v>82</v>
      </c>
      <c r="AY391" s="258" t="s">
        <v>131</v>
      </c>
    </row>
    <row r="392" s="2" customFormat="1" ht="16.5" customHeight="1">
      <c r="A392" s="38"/>
      <c r="B392" s="39"/>
      <c r="C392" s="212" t="s">
        <v>782</v>
      </c>
      <c r="D392" s="212" t="s">
        <v>134</v>
      </c>
      <c r="E392" s="213" t="s">
        <v>783</v>
      </c>
      <c r="F392" s="214" t="s">
        <v>784</v>
      </c>
      <c r="G392" s="215" t="s">
        <v>154</v>
      </c>
      <c r="H392" s="216">
        <v>5</v>
      </c>
      <c r="I392" s="217"/>
      <c r="J392" s="218">
        <f>ROUND(I392*H392,2)</f>
        <v>0</v>
      </c>
      <c r="K392" s="219"/>
      <c r="L392" s="44"/>
      <c r="M392" s="220" t="s">
        <v>1</v>
      </c>
      <c r="N392" s="221" t="s">
        <v>42</v>
      </c>
      <c r="O392" s="91"/>
      <c r="P392" s="222">
        <f>O392*H392</f>
        <v>0</v>
      </c>
      <c r="Q392" s="222">
        <v>3.0000000000000001E-05</v>
      </c>
      <c r="R392" s="222">
        <f>Q392*H392</f>
        <v>0.00015000000000000001</v>
      </c>
      <c r="S392" s="222">
        <v>0</v>
      </c>
      <c r="T392" s="223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24" t="s">
        <v>178</v>
      </c>
      <c r="AT392" s="224" t="s">
        <v>134</v>
      </c>
      <c r="AU392" s="224" t="s">
        <v>84</v>
      </c>
      <c r="AY392" s="17" t="s">
        <v>131</v>
      </c>
      <c r="BE392" s="225">
        <f>IF(N392="základní",J392,0)</f>
        <v>0</v>
      </c>
      <c r="BF392" s="225">
        <f>IF(N392="snížená",J392,0)</f>
        <v>0</v>
      </c>
      <c r="BG392" s="225">
        <f>IF(N392="zákl. přenesená",J392,0)</f>
        <v>0</v>
      </c>
      <c r="BH392" s="225">
        <f>IF(N392="sníž. přenesená",J392,0)</f>
        <v>0</v>
      </c>
      <c r="BI392" s="225">
        <f>IF(N392="nulová",J392,0)</f>
        <v>0</v>
      </c>
      <c r="BJ392" s="17" t="s">
        <v>82</v>
      </c>
      <c r="BK392" s="225">
        <f>ROUND(I392*H392,2)</f>
        <v>0</v>
      </c>
      <c r="BL392" s="17" t="s">
        <v>178</v>
      </c>
      <c r="BM392" s="224" t="s">
        <v>785</v>
      </c>
    </row>
    <row r="393" s="14" customFormat="1">
      <c r="A393" s="14"/>
      <c r="B393" s="237"/>
      <c r="C393" s="238"/>
      <c r="D393" s="228" t="s">
        <v>144</v>
      </c>
      <c r="E393" s="239" t="s">
        <v>1</v>
      </c>
      <c r="F393" s="240" t="s">
        <v>786</v>
      </c>
      <c r="G393" s="238"/>
      <c r="H393" s="241">
        <v>5</v>
      </c>
      <c r="I393" s="242"/>
      <c r="J393" s="238"/>
      <c r="K393" s="238"/>
      <c r="L393" s="243"/>
      <c r="M393" s="244"/>
      <c r="N393" s="245"/>
      <c r="O393" s="245"/>
      <c r="P393" s="245"/>
      <c r="Q393" s="245"/>
      <c r="R393" s="245"/>
      <c r="S393" s="245"/>
      <c r="T393" s="246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7" t="s">
        <v>144</v>
      </c>
      <c r="AU393" s="247" t="s">
        <v>84</v>
      </c>
      <c r="AV393" s="14" t="s">
        <v>84</v>
      </c>
      <c r="AW393" s="14" t="s">
        <v>32</v>
      </c>
      <c r="AX393" s="14" t="s">
        <v>82</v>
      </c>
      <c r="AY393" s="247" t="s">
        <v>131</v>
      </c>
    </row>
    <row r="394" s="2" customFormat="1" ht="16.5" customHeight="1">
      <c r="A394" s="38"/>
      <c r="B394" s="39"/>
      <c r="C394" s="212" t="s">
        <v>787</v>
      </c>
      <c r="D394" s="212" t="s">
        <v>134</v>
      </c>
      <c r="E394" s="213" t="s">
        <v>788</v>
      </c>
      <c r="F394" s="214" t="s">
        <v>789</v>
      </c>
      <c r="G394" s="215" t="s">
        <v>137</v>
      </c>
      <c r="H394" s="216">
        <v>18</v>
      </c>
      <c r="I394" s="217"/>
      <c r="J394" s="218">
        <f>ROUND(I394*H394,2)</f>
        <v>0</v>
      </c>
      <c r="K394" s="219"/>
      <c r="L394" s="44"/>
      <c r="M394" s="220" t="s">
        <v>1</v>
      </c>
      <c r="N394" s="221" t="s">
        <v>42</v>
      </c>
      <c r="O394" s="91"/>
      <c r="P394" s="222">
        <f>O394*H394</f>
        <v>0</v>
      </c>
      <c r="Q394" s="222">
        <v>0</v>
      </c>
      <c r="R394" s="222">
        <f>Q394*H394</f>
        <v>0</v>
      </c>
      <c r="S394" s="222">
        <v>0</v>
      </c>
      <c r="T394" s="223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4" t="s">
        <v>178</v>
      </c>
      <c r="AT394" s="224" t="s">
        <v>134</v>
      </c>
      <c r="AU394" s="224" t="s">
        <v>84</v>
      </c>
      <c r="AY394" s="17" t="s">
        <v>131</v>
      </c>
      <c r="BE394" s="225">
        <f>IF(N394="základní",J394,0)</f>
        <v>0</v>
      </c>
      <c r="BF394" s="225">
        <f>IF(N394="snížená",J394,0)</f>
        <v>0</v>
      </c>
      <c r="BG394" s="225">
        <f>IF(N394="zákl. přenesená",J394,0)</f>
        <v>0</v>
      </c>
      <c r="BH394" s="225">
        <f>IF(N394="sníž. přenesená",J394,0)</f>
        <v>0</v>
      </c>
      <c r="BI394" s="225">
        <f>IF(N394="nulová",J394,0)</f>
        <v>0</v>
      </c>
      <c r="BJ394" s="17" t="s">
        <v>82</v>
      </c>
      <c r="BK394" s="225">
        <f>ROUND(I394*H394,2)</f>
        <v>0</v>
      </c>
      <c r="BL394" s="17" t="s">
        <v>178</v>
      </c>
      <c r="BM394" s="224" t="s">
        <v>790</v>
      </c>
    </row>
    <row r="395" s="14" customFormat="1">
      <c r="A395" s="14"/>
      <c r="B395" s="237"/>
      <c r="C395" s="238"/>
      <c r="D395" s="228" t="s">
        <v>144</v>
      </c>
      <c r="E395" s="239" t="s">
        <v>1</v>
      </c>
      <c r="F395" s="240" t="s">
        <v>791</v>
      </c>
      <c r="G395" s="238"/>
      <c r="H395" s="241">
        <v>18</v>
      </c>
      <c r="I395" s="242"/>
      <c r="J395" s="238"/>
      <c r="K395" s="238"/>
      <c r="L395" s="243"/>
      <c r="M395" s="244"/>
      <c r="N395" s="245"/>
      <c r="O395" s="245"/>
      <c r="P395" s="245"/>
      <c r="Q395" s="245"/>
      <c r="R395" s="245"/>
      <c r="S395" s="245"/>
      <c r="T395" s="246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47" t="s">
        <v>144</v>
      </c>
      <c r="AU395" s="247" t="s">
        <v>84</v>
      </c>
      <c r="AV395" s="14" t="s">
        <v>84</v>
      </c>
      <c r="AW395" s="14" t="s">
        <v>32</v>
      </c>
      <c r="AX395" s="14" t="s">
        <v>82</v>
      </c>
      <c r="AY395" s="247" t="s">
        <v>131</v>
      </c>
    </row>
    <row r="396" s="2" customFormat="1" ht="24.15" customHeight="1">
      <c r="A396" s="38"/>
      <c r="B396" s="39"/>
      <c r="C396" s="212" t="s">
        <v>792</v>
      </c>
      <c r="D396" s="212" t="s">
        <v>134</v>
      </c>
      <c r="E396" s="213" t="s">
        <v>793</v>
      </c>
      <c r="F396" s="214" t="s">
        <v>794</v>
      </c>
      <c r="G396" s="215" t="s">
        <v>253</v>
      </c>
      <c r="H396" s="216">
        <v>0.17799999999999999</v>
      </c>
      <c r="I396" s="217"/>
      <c r="J396" s="218">
        <f>ROUND(I396*H396,2)</f>
        <v>0</v>
      </c>
      <c r="K396" s="219"/>
      <c r="L396" s="44"/>
      <c r="M396" s="220" t="s">
        <v>1</v>
      </c>
      <c r="N396" s="221" t="s">
        <v>42</v>
      </c>
      <c r="O396" s="91"/>
      <c r="P396" s="222">
        <f>O396*H396</f>
        <v>0</v>
      </c>
      <c r="Q396" s="222">
        <v>0</v>
      </c>
      <c r="R396" s="222">
        <f>Q396*H396</f>
        <v>0</v>
      </c>
      <c r="S396" s="222">
        <v>0</v>
      </c>
      <c r="T396" s="223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4" t="s">
        <v>178</v>
      </c>
      <c r="AT396" s="224" t="s">
        <v>134</v>
      </c>
      <c r="AU396" s="224" t="s">
        <v>84</v>
      </c>
      <c r="AY396" s="17" t="s">
        <v>131</v>
      </c>
      <c r="BE396" s="225">
        <f>IF(N396="základní",J396,0)</f>
        <v>0</v>
      </c>
      <c r="BF396" s="225">
        <f>IF(N396="snížená",J396,0)</f>
        <v>0</v>
      </c>
      <c r="BG396" s="225">
        <f>IF(N396="zákl. přenesená",J396,0)</f>
        <v>0</v>
      </c>
      <c r="BH396" s="225">
        <f>IF(N396="sníž. přenesená",J396,0)</f>
        <v>0</v>
      </c>
      <c r="BI396" s="225">
        <f>IF(N396="nulová",J396,0)</f>
        <v>0</v>
      </c>
      <c r="BJ396" s="17" t="s">
        <v>82</v>
      </c>
      <c r="BK396" s="225">
        <f>ROUND(I396*H396,2)</f>
        <v>0</v>
      </c>
      <c r="BL396" s="17" t="s">
        <v>178</v>
      </c>
      <c r="BM396" s="224" t="s">
        <v>795</v>
      </c>
    </row>
    <row r="397" s="12" customFormat="1" ht="22.8" customHeight="1">
      <c r="A397" s="12"/>
      <c r="B397" s="196"/>
      <c r="C397" s="197"/>
      <c r="D397" s="198" t="s">
        <v>76</v>
      </c>
      <c r="E397" s="210" t="s">
        <v>796</v>
      </c>
      <c r="F397" s="210" t="s">
        <v>797</v>
      </c>
      <c r="G397" s="197"/>
      <c r="H397" s="197"/>
      <c r="I397" s="200"/>
      <c r="J397" s="211">
        <f>BK397</f>
        <v>0</v>
      </c>
      <c r="K397" s="197"/>
      <c r="L397" s="202"/>
      <c r="M397" s="203"/>
      <c r="N397" s="204"/>
      <c r="O397" s="204"/>
      <c r="P397" s="205">
        <f>SUM(P398:P426)</f>
        <v>0</v>
      </c>
      <c r="Q397" s="204"/>
      <c r="R397" s="205">
        <f>SUM(R398:R426)</f>
        <v>0.10469185</v>
      </c>
      <c r="S397" s="204"/>
      <c r="T397" s="206">
        <f>SUM(T398:T426)</f>
        <v>0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07" t="s">
        <v>84</v>
      </c>
      <c r="AT397" s="208" t="s">
        <v>76</v>
      </c>
      <c r="AU397" s="208" t="s">
        <v>82</v>
      </c>
      <c r="AY397" s="207" t="s">
        <v>131</v>
      </c>
      <c r="BK397" s="209">
        <f>SUM(BK398:BK426)</f>
        <v>0</v>
      </c>
    </row>
    <row r="398" s="2" customFormat="1" ht="16.5" customHeight="1">
      <c r="A398" s="38"/>
      <c r="B398" s="39"/>
      <c r="C398" s="212" t="s">
        <v>798</v>
      </c>
      <c r="D398" s="212" t="s">
        <v>134</v>
      </c>
      <c r="E398" s="213" t="s">
        <v>799</v>
      </c>
      <c r="F398" s="214" t="s">
        <v>800</v>
      </c>
      <c r="G398" s="215" t="s">
        <v>142</v>
      </c>
      <c r="H398" s="216">
        <v>15.5</v>
      </c>
      <c r="I398" s="217"/>
      <c r="J398" s="218">
        <f>ROUND(I398*H398,2)</f>
        <v>0</v>
      </c>
      <c r="K398" s="219"/>
      <c r="L398" s="44"/>
      <c r="M398" s="220" t="s">
        <v>1</v>
      </c>
      <c r="N398" s="221" t="s">
        <v>42</v>
      </c>
      <c r="O398" s="91"/>
      <c r="P398" s="222">
        <f>O398*H398</f>
        <v>0</v>
      </c>
      <c r="Q398" s="222">
        <v>0</v>
      </c>
      <c r="R398" s="222">
        <f>Q398*H398</f>
        <v>0</v>
      </c>
      <c r="S398" s="222">
        <v>0</v>
      </c>
      <c r="T398" s="223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4" t="s">
        <v>178</v>
      </c>
      <c r="AT398" s="224" t="s">
        <v>134</v>
      </c>
      <c r="AU398" s="224" t="s">
        <v>84</v>
      </c>
      <c r="AY398" s="17" t="s">
        <v>131</v>
      </c>
      <c r="BE398" s="225">
        <f>IF(N398="základní",J398,0)</f>
        <v>0</v>
      </c>
      <c r="BF398" s="225">
        <f>IF(N398="snížená",J398,0)</f>
        <v>0</v>
      </c>
      <c r="BG398" s="225">
        <f>IF(N398="zákl. přenesená",J398,0)</f>
        <v>0</v>
      </c>
      <c r="BH398" s="225">
        <f>IF(N398="sníž. přenesená",J398,0)</f>
        <v>0</v>
      </c>
      <c r="BI398" s="225">
        <f>IF(N398="nulová",J398,0)</f>
        <v>0</v>
      </c>
      <c r="BJ398" s="17" t="s">
        <v>82</v>
      </c>
      <c r="BK398" s="225">
        <f>ROUND(I398*H398,2)</f>
        <v>0</v>
      </c>
      <c r="BL398" s="17" t="s">
        <v>178</v>
      </c>
      <c r="BM398" s="224" t="s">
        <v>801</v>
      </c>
    </row>
    <row r="399" s="13" customFormat="1">
      <c r="A399" s="13"/>
      <c r="B399" s="226"/>
      <c r="C399" s="227"/>
      <c r="D399" s="228" t="s">
        <v>144</v>
      </c>
      <c r="E399" s="229" t="s">
        <v>1</v>
      </c>
      <c r="F399" s="230" t="s">
        <v>802</v>
      </c>
      <c r="G399" s="227"/>
      <c r="H399" s="229" t="s">
        <v>1</v>
      </c>
      <c r="I399" s="231"/>
      <c r="J399" s="227"/>
      <c r="K399" s="227"/>
      <c r="L399" s="232"/>
      <c r="M399" s="233"/>
      <c r="N399" s="234"/>
      <c r="O399" s="234"/>
      <c r="P399" s="234"/>
      <c r="Q399" s="234"/>
      <c r="R399" s="234"/>
      <c r="S399" s="234"/>
      <c r="T399" s="23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6" t="s">
        <v>144</v>
      </c>
      <c r="AU399" s="236" t="s">
        <v>84</v>
      </c>
      <c r="AV399" s="13" t="s">
        <v>82</v>
      </c>
      <c r="AW399" s="13" t="s">
        <v>32</v>
      </c>
      <c r="AX399" s="13" t="s">
        <v>77</v>
      </c>
      <c r="AY399" s="236" t="s">
        <v>131</v>
      </c>
    </row>
    <row r="400" s="14" customFormat="1">
      <c r="A400" s="14"/>
      <c r="B400" s="237"/>
      <c r="C400" s="238"/>
      <c r="D400" s="228" t="s">
        <v>144</v>
      </c>
      <c r="E400" s="239" t="s">
        <v>1</v>
      </c>
      <c r="F400" s="240" t="s">
        <v>803</v>
      </c>
      <c r="G400" s="238"/>
      <c r="H400" s="241">
        <v>10.5</v>
      </c>
      <c r="I400" s="242"/>
      <c r="J400" s="238"/>
      <c r="K400" s="238"/>
      <c r="L400" s="243"/>
      <c r="M400" s="244"/>
      <c r="N400" s="245"/>
      <c r="O400" s="245"/>
      <c r="P400" s="245"/>
      <c r="Q400" s="245"/>
      <c r="R400" s="245"/>
      <c r="S400" s="245"/>
      <c r="T400" s="246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47" t="s">
        <v>144</v>
      </c>
      <c r="AU400" s="247" t="s">
        <v>84</v>
      </c>
      <c r="AV400" s="14" t="s">
        <v>84</v>
      </c>
      <c r="AW400" s="14" t="s">
        <v>32</v>
      </c>
      <c r="AX400" s="14" t="s">
        <v>77</v>
      </c>
      <c r="AY400" s="247" t="s">
        <v>131</v>
      </c>
    </row>
    <row r="401" s="13" customFormat="1">
      <c r="A401" s="13"/>
      <c r="B401" s="226"/>
      <c r="C401" s="227"/>
      <c r="D401" s="228" t="s">
        <v>144</v>
      </c>
      <c r="E401" s="229" t="s">
        <v>1</v>
      </c>
      <c r="F401" s="230" t="s">
        <v>804</v>
      </c>
      <c r="G401" s="227"/>
      <c r="H401" s="229" t="s">
        <v>1</v>
      </c>
      <c r="I401" s="231"/>
      <c r="J401" s="227"/>
      <c r="K401" s="227"/>
      <c r="L401" s="232"/>
      <c r="M401" s="233"/>
      <c r="N401" s="234"/>
      <c r="O401" s="234"/>
      <c r="P401" s="234"/>
      <c r="Q401" s="234"/>
      <c r="R401" s="234"/>
      <c r="S401" s="234"/>
      <c r="T401" s="235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6" t="s">
        <v>144</v>
      </c>
      <c r="AU401" s="236" t="s">
        <v>84</v>
      </c>
      <c r="AV401" s="13" t="s">
        <v>82</v>
      </c>
      <c r="AW401" s="13" t="s">
        <v>32</v>
      </c>
      <c r="AX401" s="13" t="s">
        <v>77</v>
      </c>
      <c r="AY401" s="236" t="s">
        <v>131</v>
      </c>
    </row>
    <row r="402" s="14" customFormat="1">
      <c r="A402" s="14"/>
      <c r="B402" s="237"/>
      <c r="C402" s="238"/>
      <c r="D402" s="228" t="s">
        <v>144</v>
      </c>
      <c r="E402" s="239" t="s">
        <v>1</v>
      </c>
      <c r="F402" s="240" t="s">
        <v>160</v>
      </c>
      <c r="G402" s="238"/>
      <c r="H402" s="241">
        <v>5</v>
      </c>
      <c r="I402" s="242"/>
      <c r="J402" s="238"/>
      <c r="K402" s="238"/>
      <c r="L402" s="243"/>
      <c r="M402" s="244"/>
      <c r="N402" s="245"/>
      <c r="O402" s="245"/>
      <c r="P402" s="245"/>
      <c r="Q402" s="245"/>
      <c r="R402" s="245"/>
      <c r="S402" s="245"/>
      <c r="T402" s="246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7" t="s">
        <v>144</v>
      </c>
      <c r="AU402" s="247" t="s">
        <v>84</v>
      </c>
      <c r="AV402" s="14" t="s">
        <v>84</v>
      </c>
      <c r="AW402" s="14" t="s">
        <v>32</v>
      </c>
      <c r="AX402" s="14" t="s">
        <v>77</v>
      </c>
      <c r="AY402" s="247" t="s">
        <v>131</v>
      </c>
    </row>
    <row r="403" s="15" customFormat="1">
      <c r="A403" s="15"/>
      <c r="B403" s="248"/>
      <c r="C403" s="249"/>
      <c r="D403" s="228" t="s">
        <v>144</v>
      </c>
      <c r="E403" s="250" t="s">
        <v>1</v>
      </c>
      <c r="F403" s="251" t="s">
        <v>157</v>
      </c>
      <c r="G403" s="249"/>
      <c r="H403" s="252">
        <v>15.5</v>
      </c>
      <c r="I403" s="253"/>
      <c r="J403" s="249"/>
      <c r="K403" s="249"/>
      <c r="L403" s="254"/>
      <c r="M403" s="255"/>
      <c r="N403" s="256"/>
      <c r="O403" s="256"/>
      <c r="P403" s="256"/>
      <c r="Q403" s="256"/>
      <c r="R403" s="256"/>
      <c r="S403" s="256"/>
      <c r="T403" s="257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58" t="s">
        <v>144</v>
      </c>
      <c r="AU403" s="258" t="s">
        <v>84</v>
      </c>
      <c r="AV403" s="15" t="s">
        <v>138</v>
      </c>
      <c r="AW403" s="15" t="s">
        <v>32</v>
      </c>
      <c r="AX403" s="15" t="s">
        <v>82</v>
      </c>
      <c r="AY403" s="258" t="s">
        <v>131</v>
      </c>
    </row>
    <row r="404" s="2" customFormat="1" ht="24.15" customHeight="1">
      <c r="A404" s="38"/>
      <c r="B404" s="39"/>
      <c r="C404" s="212" t="s">
        <v>805</v>
      </c>
      <c r="D404" s="212" t="s">
        <v>134</v>
      </c>
      <c r="E404" s="213" t="s">
        <v>806</v>
      </c>
      <c r="F404" s="214" t="s">
        <v>807</v>
      </c>
      <c r="G404" s="215" t="s">
        <v>142</v>
      </c>
      <c r="H404" s="216">
        <v>15.5</v>
      </c>
      <c r="I404" s="217"/>
      <c r="J404" s="218">
        <f>ROUND(I404*H404,2)</f>
        <v>0</v>
      </c>
      <c r="K404" s="219"/>
      <c r="L404" s="44"/>
      <c r="M404" s="220" t="s">
        <v>1</v>
      </c>
      <c r="N404" s="221" t="s">
        <v>42</v>
      </c>
      <c r="O404" s="91"/>
      <c r="P404" s="222">
        <f>O404*H404</f>
        <v>0</v>
      </c>
      <c r="Q404" s="222">
        <v>0.00013999999999999999</v>
      </c>
      <c r="R404" s="222">
        <f>Q404*H404</f>
        <v>0.0021699999999999996</v>
      </c>
      <c r="S404" s="222">
        <v>0</v>
      </c>
      <c r="T404" s="223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24" t="s">
        <v>178</v>
      </c>
      <c r="AT404" s="224" t="s">
        <v>134</v>
      </c>
      <c r="AU404" s="224" t="s">
        <v>84</v>
      </c>
      <c r="AY404" s="17" t="s">
        <v>131</v>
      </c>
      <c r="BE404" s="225">
        <f>IF(N404="základní",J404,0)</f>
        <v>0</v>
      </c>
      <c r="BF404" s="225">
        <f>IF(N404="snížená",J404,0)</f>
        <v>0</v>
      </c>
      <c r="BG404" s="225">
        <f>IF(N404="zákl. přenesená",J404,0)</f>
        <v>0</v>
      </c>
      <c r="BH404" s="225">
        <f>IF(N404="sníž. přenesená",J404,0)</f>
        <v>0</v>
      </c>
      <c r="BI404" s="225">
        <f>IF(N404="nulová",J404,0)</f>
        <v>0</v>
      </c>
      <c r="BJ404" s="17" t="s">
        <v>82</v>
      </c>
      <c r="BK404" s="225">
        <f>ROUND(I404*H404,2)</f>
        <v>0</v>
      </c>
      <c r="BL404" s="17" t="s">
        <v>178</v>
      </c>
      <c r="BM404" s="224" t="s">
        <v>808</v>
      </c>
    </row>
    <row r="405" s="2" customFormat="1" ht="24.15" customHeight="1">
      <c r="A405" s="38"/>
      <c r="B405" s="39"/>
      <c r="C405" s="212" t="s">
        <v>809</v>
      </c>
      <c r="D405" s="212" t="s">
        <v>134</v>
      </c>
      <c r="E405" s="213" t="s">
        <v>810</v>
      </c>
      <c r="F405" s="214" t="s">
        <v>811</v>
      </c>
      <c r="G405" s="215" t="s">
        <v>142</v>
      </c>
      <c r="H405" s="216">
        <v>15.5</v>
      </c>
      <c r="I405" s="217"/>
      <c r="J405" s="218">
        <f>ROUND(I405*H405,2)</f>
        <v>0</v>
      </c>
      <c r="K405" s="219"/>
      <c r="L405" s="44"/>
      <c r="M405" s="220" t="s">
        <v>1</v>
      </c>
      <c r="N405" s="221" t="s">
        <v>42</v>
      </c>
      <c r="O405" s="91"/>
      <c r="P405" s="222">
        <f>O405*H405</f>
        <v>0</v>
      </c>
      <c r="Q405" s="222">
        <v>0.00012</v>
      </c>
      <c r="R405" s="222">
        <f>Q405*H405</f>
        <v>0.0018600000000000001</v>
      </c>
      <c r="S405" s="222">
        <v>0</v>
      </c>
      <c r="T405" s="223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4" t="s">
        <v>178</v>
      </c>
      <c r="AT405" s="224" t="s">
        <v>134</v>
      </c>
      <c r="AU405" s="224" t="s">
        <v>84</v>
      </c>
      <c r="AY405" s="17" t="s">
        <v>131</v>
      </c>
      <c r="BE405" s="225">
        <f>IF(N405="základní",J405,0)</f>
        <v>0</v>
      </c>
      <c r="BF405" s="225">
        <f>IF(N405="snížená",J405,0)</f>
        <v>0</v>
      </c>
      <c r="BG405" s="225">
        <f>IF(N405="zákl. přenesená",J405,0)</f>
        <v>0</v>
      </c>
      <c r="BH405" s="225">
        <f>IF(N405="sníž. přenesená",J405,0)</f>
        <v>0</v>
      </c>
      <c r="BI405" s="225">
        <f>IF(N405="nulová",J405,0)</f>
        <v>0</v>
      </c>
      <c r="BJ405" s="17" t="s">
        <v>82</v>
      </c>
      <c r="BK405" s="225">
        <f>ROUND(I405*H405,2)</f>
        <v>0</v>
      </c>
      <c r="BL405" s="17" t="s">
        <v>178</v>
      </c>
      <c r="BM405" s="224" t="s">
        <v>812</v>
      </c>
    </row>
    <row r="406" s="2" customFormat="1" ht="24.15" customHeight="1">
      <c r="A406" s="38"/>
      <c r="B406" s="39"/>
      <c r="C406" s="212" t="s">
        <v>813</v>
      </c>
      <c r="D406" s="212" t="s">
        <v>134</v>
      </c>
      <c r="E406" s="213" t="s">
        <v>814</v>
      </c>
      <c r="F406" s="214" t="s">
        <v>815</v>
      </c>
      <c r="G406" s="215" t="s">
        <v>142</v>
      </c>
      <c r="H406" s="216">
        <v>15.5</v>
      </c>
      <c r="I406" s="217"/>
      <c r="J406" s="218">
        <f>ROUND(I406*H406,2)</f>
        <v>0</v>
      </c>
      <c r="K406" s="219"/>
      <c r="L406" s="44"/>
      <c r="M406" s="220" t="s">
        <v>1</v>
      </c>
      <c r="N406" s="221" t="s">
        <v>42</v>
      </c>
      <c r="O406" s="91"/>
      <c r="P406" s="222">
        <f>O406*H406</f>
        <v>0</v>
      </c>
      <c r="Q406" s="222">
        <v>0.00012</v>
      </c>
      <c r="R406" s="222">
        <f>Q406*H406</f>
        <v>0.0018600000000000001</v>
      </c>
      <c r="S406" s="222">
        <v>0</v>
      </c>
      <c r="T406" s="223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4" t="s">
        <v>178</v>
      </c>
      <c r="AT406" s="224" t="s">
        <v>134</v>
      </c>
      <c r="AU406" s="224" t="s">
        <v>84</v>
      </c>
      <c r="AY406" s="17" t="s">
        <v>131</v>
      </c>
      <c r="BE406" s="225">
        <f>IF(N406="základní",J406,0)</f>
        <v>0</v>
      </c>
      <c r="BF406" s="225">
        <f>IF(N406="snížená",J406,0)</f>
        <v>0</v>
      </c>
      <c r="BG406" s="225">
        <f>IF(N406="zákl. přenesená",J406,0)</f>
        <v>0</v>
      </c>
      <c r="BH406" s="225">
        <f>IF(N406="sníž. přenesená",J406,0)</f>
        <v>0</v>
      </c>
      <c r="BI406" s="225">
        <f>IF(N406="nulová",J406,0)</f>
        <v>0</v>
      </c>
      <c r="BJ406" s="17" t="s">
        <v>82</v>
      </c>
      <c r="BK406" s="225">
        <f>ROUND(I406*H406,2)</f>
        <v>0</v>
      </c>
      <c r="BL406" s="17" t="s">
        <v>178</v>
      </c>
      <c r="BM406" s="224" t="s">
        <v>816</v>
      </c>
    </row>
    <row r="407" s="2" customFormat="1" ht="33" customHeight="1">
      <c r="A407" s="38"/>
      <c r="B407" s="39"/>
      <c r="C407" s="212" t="s">
        <v>817</v>
      </c>
      <c r="D407" s="212" t="s">
        <v>134</v>
      </c>
      <c r="E407" s="213" t="s">
        <v>818</v>
      </c>
      <c r="F407" s="214" t="s">
        <v>819</v>
      </c>
      <c r="G407" s="215" t="s">
        <v>142</v>
      </c>
      <c r="H407" s="216">
        <v>21.600000000000001</v>
      </c>
      <c r="I407" s="217"/>
      <c r="J407" s="218">
        <f>ROUND(I407*H407,2)</f>
        <v>0</v>
      </c>
      <c r="K407" s="219"/>
      <c r="L407" s="44"/>
      <c r="M407" s="220" t="s">
        <v>1</v>
      </c>
      <c r="N407" s="221" t="s">
        <v>42</v>
      </c>
      <c r="O407" s="91"/>
      <c r="P407" s="222">
        <f>O407*H407</f>
        <v>0</v>
      </c>
      <c r="Q407" s="222">
        <v>0.00023000000000000001</v>
      </c>
      <c r="R407" s="222">
        <f>Q407*H407</f>
        <v>0.0049680000000000002</v>
      </c>
      <c r="S407" s="222">
        <v>0</v>
      </c>
      <c r="T407" s="223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4" t="s">
        <v>178</v>
      </c>
      <c r="AT407" s="224" t="s">
        <v>134</v>
      </c>
      <c r="AU407" s="224" t="s">
        <v>84</v>
      </c>
      <c r="AY407" s="17" t="s">
        <v>131</v>
      </c>
      <c r="BE407" s="225">
        <f>IF(N407="základní",J407,0)</f>
        <v>0</v>
      </c>
      <c r="BF407" s="225">
        <f>IF(N407="snížená",J407,0)</f>
        <v>0</v>
      </c>
      <c r="BG407" s="225">
        <f>IF(N407="zákl. přenesená",J407,0)</f>
        <v>0</v>
      </c>
      <c r="BH407" s="225">
        <f>IF(N407="sníž. přenesená",J407,0)</f>
        <v>0</v>
      </c>
      <c r="BI407" s="225">
        <f>IF(N407="nulová",J407,0)</f>
        <v>0</v>
      </c>
      <c r="BJ407" s="17" t="s">
        <v>82</v>
      </c>
      <c r="BK407" s="225">
        <f>ROUND(I407*H407,2)</f>
        <v>0</v>
      </c>
      <c r="BL407" s="17" t="s">
        <v>178</v>
      </c>
      <c r="BM407" s="224" t="s">
        <v>820</v>
      </c>
    </row>
    <row r="408" s="13" customFormat="1">
      <c r="A408" s="13"/>
      <c r="B408" s="226"/>
      <c r="C408" s="227"/>
      <c r="D408" s="228" t="s">
        <v>144</v>
      </c>
      <c r="E408" s="229" t="s">
        <v>1</v>
      </c>
      <c r="F408" s="230" t="s">
        <v>821</v>
      </c>
      <c r="G408" s="227"/>
      <c r="H408" s="229" t="s">
        <v>1</v>
      </c>
      <c r="I408" s="231"/>
      <c r="J408" s="227"/>
      <c r="K408" s="227"/>
      <c r="L408" s="232"/>
      <c r="M408" s="233"/>
      <c r="N408" s="234"/>
      <c r="O408" s="234"/>
      <c r="P408" s="234"/>
      <c r="Q408" s="234"/>
      <c r="R408" s="234"/>
      <c r="S408" s="234"/>
      <c r="T408" s="235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6" t="s">
        <v>144</v>
      </c>
      <c r="AU408" s="236" t="s">
        <v>84</v>
      </c>
      <c r="AV408" s="13" t="s">
        <v>82</v>
      </c>
      <c r="AW408" s="13" t="s">
        <v>32</v>
      </c>
      <c r="AX408" s="13" t="s">
        <v>77</v>
      </c>
      <c r="AY408" s="236" t="s">
        <v>131</v>
      </c>
    </row>
    <row r="409" s="14" customFormat="1">
      <c r="A409" s="14"/>
      <c r="B409" s="237"/>
      <c r="C409" s="238"/>
      <c r="D409" s="228" t="s">
        <v>144</v>
      </c>
      <c r="E409" s="239" t="s">
        <v>1</v>
      </c>
      <c r="F409" s="240" t="s">
        <v>392</v>
      </c>
      <c r="G409" s="238"/>
      <c r="H409" s="241">
        <v>7.2000000000000002</v>
      </c>
      <c r="I409" s="242"/>
      <c r="J409" s="238"/>
      <c r="K409" s="238"/>
      <c r="L409" s="243"/>
      <c r="M409" s="244"/>
      <c r="N409" s="245"/>
      <c r="O409" s="245"/>
      <c r="P409" s="245"/>
      <c r="Q409" s="245"/>
      <c r="R409" s="245"/>
      <c r="S409" s="245"/>
      <c r="T409" s="246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47" t="s">
        <v>144</v>
      </c>
      <c r="AU409" s="247" t="s">
        <v>84</v>
      </c>
      <c r="AV409" s="14" t="s">
        <v>84</v>
      </c>
      <c r="AW409" s="14" t="s">
        <v>32</v>
      </c>
      <c r="AX409" s="14" t="s">
        <v>82</v>
      </c>
      <c r="AY409" s="247" t="s">
        <v>131</v>
      </c>
    </row>
    <row r="410" s="14" customFormat="1">
      <c r="A410" s="14"/>
      <c r="B410" s="237"/>
      <c r="C410" s="238"/>
      <c r="D410" s="228" t="s">
        <v>144</v>
      </c>
      <c r="E410" s="238"/>
      <c r="F410" s="240" t="s">
        <v>822</v>
      </c>
      <c r="G410" s="238"/>
      <c r="H410" s="241">
        <v>21.600000000000001</v>
      </c>
      <c r="I410" s="242"/>
      <c r="J410" s="238"/>
      <c r="K410" s="238"/>
      <c r="L410" s="243"/>
      <c r="M410" s="244"/>
      <c r="N410" s="245"/>
      <c r="O410" s="245"/>
      <c r="P410" s="245"/>
      <c r="Q410" s="245"/>
      <c r="R410" s="245"/>
      <c r="S410" s="245"/>
      <c r="T410" s="246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47" t="s">
        <v>144</v>
      </c>
      <c r="AU410" s="247" t="s">
        <v>84</v>
      </c>
      <c r="AV410" s="14" t="s">
        <v>84</v>
      </c>
      <c r="AW410" s="14" t="s">
        <v>4</v>
      </c>
      <c r="AX410" s="14" t="s">
        <v>82</v>
      </c>
      <c r="AY410" s="247" t="s">
        <v>131</v>
      </c>
    </row>
    <row r="411" s="2" customFormat="1" ht="24.15" customHeight="1">
      <c r="A411" s="38"/>
      <c r="B411" s="39"/>
      <c r="C411" s="212" t="s">
        <v>823</v>
      </c>
      <c r="D411" s="212" t="s">
        <v>134</v>
      </c>
      <c r="E411" s="213" t="s">
        <v>824</v>
      </c>
      <c r="F411" s="214" t="s">
        <v>825</v>
      </c>
      <c r="G411" s="215" t="s">
        <v>154</v>
      </c>
      <c r="H411" s="216">
        <v>36</v>
      </c>
      <c r="I411" s="217"/>
      <c r="J411" s="218">
        <f>ROUND(I411*H411,2)</f>
        <v>0</v>
      </c>
      <c r="K411" s="219"/>
      <c r="L411" s="44"/>
      <c r="M411" s="220" t="s">
        <v>1</v>
      </c>
      <c r="N411" s="221" t="s">
        <v>42</v>
      </c>
      <c r="O411" s="91"/>
      <c r="P411" s="222">
        <f>O411*H411</f>
        <v>0</v>
      </c>
      <c r="Q411" s="222">
        <v>2.0000000000000002E-05</v>
      </c>
      <c r="R411" s="222">
        <f>Q411*H411</f>
        <v>0.00072000000000000005</v>
      </c>
      <c r="S411" s="222">
        <v>0</v>
      </c>
      <c r="T411" s="223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4" t="s">
        <v>178</v>
      </c>
      <c r="AT411" s="224" t="s">
        <v>134</v>
      </c>
      <c r="AU411" s="224" t="s">
        <v>84</v>
      </c>
      <c r="AY411" s="17" t="s">
        <v>131</v>
      </c>
      <c r="BE411" s="225">
        <f>IF(N411="základní",J411,0)</f>
        <v>0</v>
      </c>
      <c r="BF411" s="225">
        <f>IF(N411="snížená",J411,0)</f>
        <v>0</v>
      </c>
      <c r="BG411" s="225">
        <f>IF(N411="zákl. přenesená",J411,0)</f>
        <v>0</v>
      </c>
      <c r="BH411" s="225">
        <f>IF(N411="sníž. přenesená",J411,0)</f>
        <v>0</v>
      </c>
      <c r="BI411" s="225">
        <f>IF(N411="nulová",J411,0)</f>
        <v>0</v>
      </c>
      <c r="BJ411" s="17" t="s">
        <v>82</v>
      </c>
      <c r="BK411" s="225">
        <f>ROUND(I411*H411,2)</f>
        <v>0</v>
      </c>
      <c r="BL411" s="17" t="s">
        <v>178</v>
      </c>
      <c r="BM411" s="224" t="s">
        <v>826</v>
      </c>
    </row>
    <row r="412" s="13" customFormat="1">
      <c r="A412" s="13"/>
      <c r="B412" s="226"/>
      <c r="C412" s="227"/>
      <c r="D412" s="228" t="s">
        <v>144</v>
      </c>
      <c r="E412" s="229" t="s">
        <v>1</v>
      </c>
      <c r="F412" s="230" t="s">
        <v>827</v>
      </c>
      <c r="G412" s="227"/>
      <c r="H412" s="229" t="s">
        <v>1</v>
      </c>
      <c r="I412" s="231"/>
      <c r="J412" s="227"/>
      <c r="K412" s="227"/>
      <c r="L412" s="232"/>
      <c r="M412" s="233"/>
      <c r="N412" s="234"/>
      <c r="O412" s="234"/>
      <c r="P412" s="234"/>
      <c r="Q412" s="234"/>
      <c r="R412" s="234"/>
      <c r="S412" s="234"/>
      <c r="T412" s="23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6" t="s">
        <v>144</v>
      </c>
      <c r="AU412" s="236" t="s">
        <v>84</v>
      </c>
      <c r="AV412" s="13" t="s">
        <v>82</v>
      </c>
      <c r="AW412" s="13" t="s">
        <v>32</v>
      </c>
      <c r="AX412" s="13" t="s">
        <v>77</v>
      </c>
      <c r="AY412" s="236" t="s">
        <v>131</v>
      </c>
    </row>
    <row r="413" s="14" customFormat="1">
      <c r="A413" s="14"/>
      <c r="B413" s="237"/>
      <c r="C413" s="238"/>
      <c r="D413" s="228" t="s">
        <v>144</v>
      </c>
      <c r="E413" s="239" t="s">
        <v>1</v>
      </c>
      <c r="F413" s="240" t="s">
        <v>828</v>
      </c>
      <c r="G413" s="238"/>
      <c r="H413" s="241">
        <v>36</v>
      </c>
      <c r="I413" s="242"/>
      <c r="J413" s="238"/>
      <c r="K413" s="238"/>
      <c r="L413" s="243"/>
      <c r="M413" s="244"/>
      <c r="N413" s="245"/>
      <c r="O413" s="245"/>
      <c r="P413" s="245"/>
      <c r="Q413" s="245"/>
      <c r="R413" s="245"/>
      <c r="S413" s="245"/>
      <c r="T413" s="246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7" t="s">
        <v>144</v>
      </c>
      <c r="AU413" s="247" t="s">
        <v>84</v>
      </c>
      <c r="AV413" s="14" t="s">
        <v>84</v>
      </c>
      <c r="AW413" s="14" t="s">
        <v>32</v>
      </c>
      <c r="AX413" s="14" t="s">
        <v>82</v>
      </c>
      <c r="AY413" s="247" t="s">
        <v>131</v>
      </c>
    </row>
    <row r="414" s="2" customFormat="1" ht="24.15" customHeight="1">
      <c r="A414" s="38"/>
      <c r="B414" s="39"/>
      <c r="C414" s="212" t="s">
        <v>829</v>
      </c>
      <c r="D414" s="212" t="s">
        <v>134</v>
      </c>
      <c r="E414" s="213" t="s">
        <v>830</v>
      </c>
      <c r="F414" s="214" t="s">
        <v>831</v>
      </c>
      <c r="G414" s="215" t="s">
        <v>142</v>
      </c>
      <c r="H414" s="216">
        <v>21.600000000000001</v>
      </c>
      <c r="I414" s="217"/>
      <c r="J414" s="218">
        <f>ROUND(I414*H414,2)</f>
        <v>0</v>
      </c>
      <c r="K414" s="219"/>
      <c r="L414" s="44"/>
      <c r="M414" s="220" t="s">
        <v>1</v>
      </c>
      <c r="N414" s="221" t="s">
        <v>42</v>
      </c>
      <c r="O414" s="91"/>
      <c r="P414" s="222">
        <f>O414*H414</f>
        <v>0</v>
      </c>
      <c r="Q414" s="222">
        <v>0.00016000000000000001</v>
      </c>
      <c r="R414" s="222">
        <f>Q414*H414</f>
        <v>0.0034560000000000003</v>
      </c>
      <c r="S414" s="222">
        <v>0</v>
      </c>
      <c r="T414" s="223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4" t="s">
        <v>178</v>
      </c>
      <c r="AT414" s="224" t="s">
        <v>134</v>
      </c>
      <c r="AU414" s="224" t="s">
        <v>84</v>
      </c>
      <c r="AY414" s="17" t="s">
        <v>131</v>
      </c>
      <c r="BE414" s="225">
        <f>IF(N414="základní",J414,0)</f>
        <v>0</v>
      </c>
      <c r="BF414" s="225">
        <f>IF(N414="snížená",J414,0)</f>
        <v>0</v>
      </c>
      <c r="BG414" s="225">
        <f>IF(N414="zákl. přenesená",J414,0)</f>
        <v>0</v>
      </c>
      <c r="BH414" s="225">
        <f>IF(N414="sníž. přenesená",J414,0)</f>
        <v>0</v>
      </c>
      <c r="BI414" s="225">
        <f>IF(N414="nulová",J414,0)</f>
        <v>0</v>
      </c>
      <c r="BJ414" s="17" t="s">
        <v>82</v>
      </c>
      <c r="BK414" s="225">
        <f>ROUND(I414*H414,2)</f>
        <v>0</v>
      </c>
      <c r="BL414" s="17" t="s">
        <v>178</v>
      </c>
      <c r="BM414" s="224" t="s">
        <v>832</v>
      </c>
    </row>
    <row r="415" s="13" customFormat="1">
      <c r="A415" s="13"/>
      <c r="B415" s="226"/>
      <c r="C415" s="227"/>
      <c r="D415" s="228" t="s">
        <v>144</v>
      </c>
      <c r="E415" s="229" t="s">
        <v>1</v>
      </c>
      <c r="F415" s="230" t="s">
        <v>821</v>
      </c>
      <c r="G415" s="227"/>
      <c r="H415" s="229" t="s">
        <v>1</v>
      </c>
      <c r="I415" s="231"/>
      <c r="J415" s="227"/>
      <c r="K415" s="227"/>
      <c r="L415" s="232"/>
      <c r="M415" s="233"/>
      <c r="N415" s="234"/>
      <c r="O415" s="234"/>
      <c r="P415" s="234"/>
      <c r="Q415" s="234"/>
      <c r="R415" s="234"/>
      <c r="S415" s="234"/>
      <c r="T415" s="235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6" t="s">
        <v>144</v>
      </c>
      <c r="AU415" s="236" t="s">
        <v>84</v>
      </c>
      <c r="AV415" s="13" t="s">
        <v>82</v>
      </c>
      <c r="AW415" s="13" t="s">
        <v>32</v>
      </c>
      <c r="AX415" s="13" t="s">
        <v>77</v>
      </c>
      <c r="AY415" s="236" t="s">
        <v>131</v>
      </c>
    </row>
    <row r="416" s="14" customFormat="1">
      <c r="A416" s="14"/>
      <c r="B416" s="237"/>
      <c r="C416" s="238"/>
      <c r="D416" s="228" t="s">
        <v>144</v>
      </c>
      <c r="E416" s="239" t="s">
        <v>1</v>
      </c>
      <c r="F416" s="240" t="s">
        <v>392</v>
      </c>
      <c r="G416" s="238"/>
      <c r="H416" s="241">
        <v>7.2000000000000002</v>
      </c>
      <c r="I416" s="242"/>
      <c r="J416" s="238"/>
      <c r="K416" s="238"/>
      <c r="L416" s="243"/>
      <c r="M416" s="244"/>
      <c r="N416" s="245"/>
      <c r="O416" s="245"/>
      <c r="P416" s="245"/>
      <c r="Q416" s="245"/>
      <c r="R416" s="245"/>
      <c r="S416" s="245"/>
      <c r="T416" s="246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47" t="s">
        <v>144</v>
      </c>
      <c r="AU416" s="247" t="s">
        <v>84</v>
      </c>
      <c r="AV416" s="14" t="s">
        <v>84</v>
      </c>
      <c r="AW416" s="14" t="s">
        <v>32</v>
      </c>
      <c r="AX416" s="14" t="s">
        <v>82</v>
      </c>
      <c r="AY416" s="247" t="s">
        <v>131</v>
      </c>
    </row>
    <row r="417" s="14" customFormat="1">
      <c r="A417" s="14"/>
      <c r="B417" s="237"/>
      <c r="C417" s="238"/>
      <c r="D417" s="228" t="s">
        <v>144</v>
      </c>
      <c r="E417" s="238"/>
      <c r="F417" s="240" t="s">
        <v>822</v>
      </c>
      <c r="G417" s="238"/>
      <c r="H417" s="241">
        <v>21.600000000000001</v>
      </c>
      <c r="I417" s="242"/>
      <c r="J417" s="238"/>
      <c r="K417" s="238"/>
      <c r="L417" s="243"/>
      <c r="M417" s="244"/>
      <c r="N417" s="245"/>
      <c r="O417" s="245"/>
      <c r="P417" s="245"/>
      <c r="Q417" s="245"/>
      <c r="R417" s="245"/>
      <c r="S417" s="245"/>
      <c r="T417" s="246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47" t="s">
        <v>144</v>
      </c>
      <c r="AU417" s="247" t="s">
        <v>84</v>
      </c>
      <c r="AV417" s="14" t="s">
        <v>84</v>
      </c>
      <c r="AW417" s="14" t="s">
        <v>4</v>
      </c>
      <c r="AX417" s="14" t="s">
        <v>82</v>
      </c>
      <c r="AY417" s="247" t="s">
        <v>131</v>
      </c>
    </row>
    <row r="418" s="2" customFormat="1" ht="24.15" customHeight="1">
      <c r="A418" s="38"/>
      <c r="B418" s="39"/>
      <c r="C418" s="212" t="s">
        <v>833</v>
      </c>
      <c r="D418" s="212" t="s">
        <v>134</v>
      </c>
      <c r="E418" s="213" t="s">
        <v>834</v>
      </c>
      <c r="F418" s="214" t="s">
        <v>835</v>
      </c>
      <c r="G418" s="215" t="s">
        <v>154</v>
      </c>
      <c r="H418" s="216">
        <v>36</v>
      </c>
      <c r="I418" s="217"/>
      <c r="J418" s="218">
        <f>ROUND(I418*H418,2)</f>
        <v>0</v>
      </c>
      <c r="K418" s="219"/>
      <c r="L418" s="44"/>
      <c r="M418" s="220" t="s">
        <v>1</v>
      </c>
      <c r="N418" s="221" t="s">
        <v>42</v>
      </c>
      <c r="O418" s="91"/>
      <c r="P418" s="222">
        <f>O418*H418</f>
        <v>0</v>
      </c>
      <c r="Q418" s="222">
        <v>2.0000000000000002E-05</v>
      </c>
      <c r="R418" s="222">
        <f>Q418*H418</f>
        <v>0.00072000000000000005</v>
      </c>
      <c r="S418" s="222">
        <v>0</v>
      </c>
      <c r="T418" s="223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4" t="s">
        <v>178</v>
      </c>
      <c r="AT418" s="224" t="s">
        <v>134</v>
      </c>
      <c r="AU418" s="224" t="s">
        <v>84</v>
      </c>
      <c r="AY418" s="17" t="s">
        <v>131</v>
      </c>
      <c r="BE418" s="225">
        <f>IF(N418="základní",J418,0)</f>
        <v>0</v>
      </c>
      <c r="BF418" s="225">
        <f>IF(N418="snížená",J418,0)</f>
        <v>0</v>
      </c>
      <c r="BG418" s="225">
        <f>IF(N418="zákl. přenesená",J418,0)</f>
        <v>0</v>
      </c>
      <c r="BH418" s="225">
        <f>IF(N418="sníž. přenesená",J418,0)</f>
        <v>0</v>
      </c>
      <c r="BI418" s="225">
        <f>IF(N418="nulová",J418,0)</f>
        <v>0</v>
      </c>
      <c r="BJ418" s="17" t="s">
        <v>82</v>
      </c>
      <c r="BK418" s="225">
        <f>ROUND(I418*H418,2)</f>
        <v>0</v>
      </c>
      <c r="BL418" s="17" t="s">
        <v>178</v>
      </c>
      <c r="BM418" s="224" t="s">
        <v>836</v>
      </c>
    </row>
    <row r="419" s="2" customFormat="1" ht="24.15" customHeight="1">
      <c r="A419" s="38"/>
      <c r="B419" s="39"/>
      <c r="C419" s="212" t="s">
        <v>837</v>
      </c>
      <c r="D419" s="212" t="s">
        <v>134</v>
      </c>
      <c r="E419" s="213" t="s">
        <v>838</v>
      </c>
      <c r="F419" s="214" t="s">
        <v>839</v>
      </c>
      <c r="G419" s="215" t="s">
        <v>154</v>
      </c>
      <c r="H419" s="216">
        <v>36</v>
      </c>
      <c r="I419" s="217"/>
      <c r="J419" s="218">
        <f>ROUND(I419*H419,2)</f>
        <v>0</v>
      </c>
      <c r="K419" s="219"/>
      <c r="L419" s="44"/>
      <c r="M419" s="220" t="s">
        <v>1</v>
      </c>
      <c r="N419" s="221" t="s">
        <v>42</v>
      </c>
      <c r="O419" s="91"/>
      <c r="P419" s="222">
        <f>O419*H419</f>
        <v>0</v>
      </c>
      <c r="Q419" s="222">
        <v>6.0000000000000002E-05</v>
      </c>
      <c r="R419" s="222">
        <f>Q419*H419</f>
        <v>0.00216</v>
      </c>
      <c r="S419" s="222">
        <v>0</v>
      </c>
      <c r="T419" s="223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4" t="s">
        <v>178</v>
      </c>
      <c r="AT419" s="224" t="s">
        <v>134</v>
      </c>
      <c r="AU419" s="224" t="s">
        <v>84</v>
      </c>
      <c r="AY419" s="17" t="s">
        <v>131</v>
      </c>
      <c r="BE419" s="225">
        <f>IF(N419="základní",J419,0)</f>
        <v>0</v>
      </c>
      <c r="BF419" s="225">
        <f>IF(N419="snížená",J419,0)</f>
        <v>0</v>
      </c>
      <c r="BG419" s="225">
        <f>IF(N419="zákl. přenesená",J419,0)</f>
        <v>0</v>
      </c>
      <c r="BH419" s="225">
        <f>IF(N419="sníž. přenesená",J419,0)</f>
        <v>0</v>
      </c>
      <c r="BI419" s="225">
        <f>IF(N419="nulová",J419,0)</f>
        <v>0</v>
      </c>
      <c r="BJ419" s="17" t="s">
        <v>82</v>
      </c>
      <c r="BK419" s="225">
        <f>ROUND(I419*H419,2)</f>
        <v>0</v>
      </c>
      <c r="BL419" s="17" t="s">
        <v>178</v>
      </c>
      <c r="BM419" s="224" t="s">
        <v>840</v>
      </c>
    </row>
    <row r="420" s="2" customFormat="1" ht="24.15" customHeight="1">
      <c r="A420" s="38"/>
      <c r="B420" s="39"/>
      <c r="C420" s="212" t="s">
        <v>841</v>
      </c>
      <c r="D420" s="212" t="s">
        <v>134</v>
      </c>
      <c r="E420" s="213" t="s">
        <v>842</v>
      </c>
      <c r="F420" s="214" t="s">
        <v>843</v>
      </c>
      <c r="G420" s="215" t="s">
        <v>142</v>
      </c>
      <c r="H420" s="216">
        <v>21.600000000000001</v>
      </c>
      <c r="I420" s="217"/>
      <c r="J420" s="218">
        <f>ROUND(I420*H420,2)</f>
        <v>0</v>
      </c>
      <c r="K420" s="219"/>
      <c r="L420" s="44"/>
      <c r="M420" s="220" t="s">
        <v>1</v>
      </c>
      <c r="N420" s="221" t="s">
        <v>42</v>
      </c>
      <c r="O420" s="91"/>
      <c r="P420" s="222">
        <f>O420*H420</f>
        <v>0</v>
      </c>
      <c r="Q420" s="222">
        <v>0.00031</v>
      </c>
      <c r="R420" s="222">
        <f>Q420*H420</f>
        <v>0.0066960000000000006</v>
      </c>
      <c r="S420" s="222">
        <v>0</v>
      </c>
      <c r="T420" s="223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4" t="s">
        <v>178</v>
      </c>
      <c r="AT420" s="224" t="s">
        <v>134</v>
      </c>
      <c r="AU420" s="224" t="s">
        <v>84</v>
      </c>
      <c r="AY420" s="17" t="s">
        <v>131</v>
      </c>
      <c r="BE420" s="225">
        <f>IF(N420="základní",J420,0)</f>
        <v>0</v>
      </c>
      <c r="BF420" s="225">
        <f>IF(N420="snížená",J420,0)</f>
        <v>0</v>
      </c>
      <c r="BG420" s="225">
        <f>IF(N420="zákl. přenesená",J420,0)</f>
        <v>0</v>
      </c>
      <c r="BH420" s="225">
        <f>IF(N420="sníž. přenesená",J420,0)</f>
        <v>0</v>
      </c>
      <c r="BI420" s="225">
        <f>IF(N420="nulová",J420,0)</f>
        <v>0</v>
      </c>
      <c r="BJ420" s="17" t="s">
        <v>82</v>
      </c>
      <c r="BK420" s="225">
        <f>ROUND(I420*H420,2)</f>
        <v>0</v>
      </c>
      <c r="BL420" s="17" t="s">
        <v>178</v>
      </c>
      <c r="BM420" s="224" t="s">
        <v>844</v>
      </c>
    </row>
    <row r="421" s="2" customFormat="1" ht="24.15" customHeight="1">
      <c r="A421" s="38"/>
      <c r="B421" s="39"/>
      <c r="C421" s="212" t="s">
        <v>845</v>
      </c>
      <c r="D421" s="212" t="s">
        <v>134</v>
      </c>
      <c r="E421" s="213" t="s">
        <v>846</v>
      </c>
      <c r="F421" s="214" t="s">
        <v>847</v>
      </c>
      <c r="G421" s="215" t="s">
        <v>154</v>
      </c>
      <c r="H421" s="216">
        <v>36</v>
      </c>
      <c r="I421" s="217"/>
      <c r="J421" s="218">
        <f>ROUND(I421*H421,2)</f>
        <v>0</v>
      </c>
      <c r="K421" s="219"/>
      <c r="L421" s="44"/>
      <c r="M421" s="220" t="s">
        <v>1</v>
      </c>
      <c r="N421" s="221" t="s">
        <v>42</v>
      </c>
      <c r="O421" s="91"/>
      <c r="P421" s="222">
        <f>O421*H421</f>
        <v>0</v>
      </c>
      <c r="Q421" s="222">
        <v>2.0000000000000002E-05</v>
      </c>
      <c r="R421" s="222">
        <f>Q421*H421</f>
        <v>0.00072000000000000005</v>
      </c>
      <c r="S421" s="222">
        <v>0</v>
      </c>
      <c r="T421" s="223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4" t="s">
        <v>178</v>
      </c>
      <c r="AT421" s="224" t="s">
        <v>134</v>
      </c>
      <c r="AU421" s="224" t="s">
        <v>84</v>
      </c>
      <c r="AY421" s="17" t="s">
        <v>131</v>
      </c>
      <c r="BE421" s="225">
        <f>IF(N421="základní",J421,0)</f>
        <v>0</v>
      </c>
      <c r="BF421" s="225">
        <f>IF(N421="snížená",J421,0)</f>
        <v>0</v>
      </c>
      <c r="BG421" s="225">
        <f>IF(N421="zákl. přenesená",J421,0)</f>
        <v>0</v>
      </c>
      <c r="BH421" s="225">
        <f>IF(N421="sníž. přenesená",J421,0)</f>
        <v>0</v>
      </c>
      <c r="BI421" s="225">
        <f>IF(N421="nulová",J421,0)</f>
        <v>0</v>
      </c>
      <c r="BJ421" s="17" t="s">
        <v>82</v>
      </c>
      <c r="BK421" s="225">
        <f>ROUND(I421*H421,2)</f>
        <v>0</v>
      </c>
      <c r="BL421" s="17" t="s">
        <v>178</v>
      </c>
      <c r="BM421" s="224" t="s">
        <v>848</v>
      </c>
    </row>
    <row r="422" s="2" customFormat="1" ht="21.75" customHeight="1">
      <c r="A422" s="38"/>
      <c r="B422" s="39"/>
      <c r="C422" s="212" t="s">
        <v>849</v>
      </c>
      <c r="D422" s="212" t="s">
        <v>134</v>
      </c>
      <c r="E422" s="213" t="s">
        <v>850</v>
      </c>
      <c r="F422" s="214" t="s">
        <v>851</v>
      </c>
      <c r="G422" s="215" t="s">
        <v>142</v>
      </c>
      <c r="H422" s="216">
        <v>21.600000000000001</v>
      </c>
      <c r="I422" s="217"/>
      <c r="J422" s="218">
        <f>ROUND(I422*H422,2)</f>
        <v>0</v>
      </c>
      <c r="K422" s="219"/>
      <c r="L422" s="44"/>
      <c r="M422" s="220" t="s">
        <v>1</v>
      </c>
      <c r="N422" s="221" t="s">
        <v>42</v>
      </c>
      <c r="O422" s="91"/>
      <c r="P422" s="222">
        <f>O422*H422</f>
        <v>0</v>
      </c>
      <c r="Q422" s="222">
        <v>4.0000000000000003E-05</v>
      </c>
      <c r="R422" s="222">
        <f>Q422*H422</f>
        <v>0.00086400000000000008</v>
      </c>
      <c r="S422" s="222">
        <v>0</v>
      </c>
      <c r="T422" s="223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4" t="s">
        <v>178</v>
      </c>
      <c r="AT422" s="224" t="s">
        <v>134</v>
      </c>
      <c r="AU422" s="224" t="s">
        <v>84</v>
      </c>
      <c r="AY422" s="17" t="s">
        <v>131</v>
      </c>
      <c r="BE422" s="225">
        <f>IF(N422="základní",J422,0)</f>
        <v>0</v>
      </c>
      <c r="BF422" s="225">
        <f>IF(N422="snížená",J422,0)</f>
        <v>0</v>
      </c>
      <c r="BG422" s="225">
        <f>IF(N422="zákl. přenesená",J422,0)</f>
        <v>0</v>
      </c>
      <c r="BH422" s="225">
        <f>IF(N422="sníž. přenesená",J422,0)</f>
        <v>0</v>
      </c>
      <c r="BI422" s="225">
        <f>IF(N422="nulová",J422,0)</f>
        <v>0</v>
      </c>
      <c r="BJ422" s="17" t="s">
        <v>82</v>
      </c>
      <c r="BK422" s="225">
        <f>ROUND(I422*H422,2)</f>
        <v>0</v>
      </c>
      <c r="BL422" s="17" t="s">
        <v>178</v>
      </c>
      <c r="BM422" s="224" t="s">
        <v>852</v>
      </c>
    </row>
    <row r="423" s="2" customFormat="1" ht="24.15" customHeight="1">
      <c r="A423" s="38"/>
      <c r="B423" s="39"/>
      <c r="C423" s="212" t="s">
        <v>853</v>
      </c>
      <c r="D423" s="212" t="s">
        <v>134</v>
      </c>
      <c r="E423" s="213" t="s">
        <v>854</v>
      </c>
      <c r="F423" s="214" t="s">
        <v>855</v>
      </c>
      <c r="G423" s="215" t="s">
        <v>142</v>
      </c>
      <c r="H423" s="216">
        <v>128.685</v>
      </c>
      <c r="I423" s="217"/>
      <c r="J423" s="218">
        <f>ROUND(I423*H423,2)</f>
        <v>0</v>
      </c>
      <c r="K423" s="219"/>
      <c r="L423" s="44"/>
      <c r="M423" s="220" t="s">
        <v>1</v>
      </c>
      <c r="N423" s="221" t="s">
        <v>42</v>
      </c>
      <c r="O423" s="91"/>
      <c r="P423" s="222">
        <f>O423*H423</f>
        <v>0</v>
      </c>
      <c r="Q423" s="222">
        <v>0.00020000000000000001</v>
      </c>
      <c r="R423" s="222">
        <f>Q423*H423</f>
        <v>0.025737000000000003</v>
      </c>
      <c r="S423" s="222">
        <v>0</v>
      </c>
      <c r="T423" s="223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4" t="s">
        <v>178</v>
      </c>
      <c r="AT423" s="224" t="s">
        <v>134</v>
      </c>
      <c r="AU423" s="224" t="s">
        <v>84</v>
      </c>
      <c r="AY423" s="17" t="s">
        <v>131</v>
      </c>
      <c r="BE423" s="225">
        <f>IF(N423="základní",J423,0)</f>
        <v>0</v>
      </c>
      <c r="BF423" s="225">
        <f>IF(N423="snížená",J423,0)</f>
        <v>0</v>
      </c>
      <c r="BG423" s="225">
        <f>IF(N423="zákl. přenesená",J423,0)</f>
        <v>0</v>
      </c>
      <c r="BH423" s="225">
        <f>IF(N423="sníž. přenesená",J423,0)</f>
        <v>0</v>
      </c>
      <c r="BI423" s="225">
        <f>IF(N423="nulová",J423,0)</f>
        <v>0</v>
      </c>
      <c r="BJ423" s="17" t="s">
        <v>82</v>
      </c>
      <c r="BK423" s="225">
        <f>ROUND(I423*H423,2)</f>
        <v>0</v>
      </c>
      <c r="BL423" s="17" t="s">
        <v>178</v>
      </c>
      <c r="BM423" s="224" t="s">
        <v>856</v>
      </c>
    </row>
    <row r="424" s="13" customFormat="1">
      <c r="A424" s="13"/>
      <c r="B424" s="226"/>
      <c r="C424" s="227"/>
      <c r="D424" s="228" t="s">
        <v>144</v>
      </c>
      <c r="E424" s="229" t="s">
        <v>1</v>
      </c>
      <c r="F424" s="230" t="s">
        <v>857</v>
      </c>
      <c r="G424" s="227"/>
      <c r="H424" s="229" t="s">
        <v>1</v>
      </c>
      <c r="I424" s="231"/>
      <c r="J424" s="227"/>
      <c r="K424" s="227"/>
      <c r="L424" s="232"/>
      <c r="M424" s="233"/>
      <c r="N424" s="234"/>
      <c r="O424" s="234"/>
      <c r="P424" s="234"/>
      <c r="Q424" s="234"/>
      <c r="R424" s="234"/>
      <c r="S424" s="234"/>
      <c r="T424" s="23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6" t="s">
        <v>144</v>
      </c>
      <c r="AU424" s="236" t="s">
        <v>84</v>
      </c>
      <c r="AV424" s="13" t="s">
        <v>82</v>
      </c>
      <c r="AW424" s="13" t="s">
        <v>32</v>
      </c>
      <c r="AX424" s="13" t="s">
        <v>77</v>
      </c>
      <c r="AY424" s="236" t="s">
        <v>131</v>
      </c>
    </row>
    <row r="425" s="14" customFormat="1">
      <c r="A425" s="14"/>
      <c r="B425" s="237"/>
      <c r="C425" s="238"/>
      <c r="D425" s="228" t="s">
        <v>144</v>
      </c>
      <c r="E425" s="239" t="s">
        <v>1</v>
      </c>
      <c r="F425" s="240" t="s">
        <v>858</v>
      </c>
      <c r="G425" s="238"/>
      <c r="H425" s="241">
        <v>128.685</v>
      </c>
      <c r="I425" s="242"/>
      <c r="J425" s="238"/>
      <c r="K425" s="238"/>
      <c r="L425" s="243"/>
      <c r="M425" s="244"/>
      <c r="N425" s="245"/>
      <c r="O425" s="245"/>
      <c r="P425" s="245"/>
      <c r="Q425" s="245"/>
      <c r="R425" s="245"/>
      <c r="S425" s="245"/>
      <c r="T425" s="24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47" t="s">
        <v>144</v>
      </c>
      <c r="AU425" s="247" t="s">
        <v>84</v>
      </c>
      <c r="AV425" s="14" t="s">
        <v>84</v>
      </c>
      <c r="AW425" s="14" t="s">
        <v>32</v>
      </c>
      <c r="AX425" s="14" t="s">
        <v>82</v>
      </c>
      <c r="AY425" s="247" t="s">
        <v>131</v>
      </c>
    </row>
    <row r="426" s="2" customFormat="1" ht="24.15" customHeight="1">
      <c r="A426" s="38"/>
      <c r="B426" s="39"/>
      <c r="C426" s="212" t="s">
        <v>859</v>
      </c>
      <c r="D426" s="212" t="s">
        <v>134</v>
      </c>
      <c r="E426" s="213" t="s">
        <v>860</v>
      </c>
      <c r="F426" s="214" t="s">
        <v>861</v>
      </c>
      <c r="G426" s="215" t="s">
        <v>142</v>
      </c>
      <c r="H426" s="216">
        <v>128.685</v>
      </c>
      <c r="I426" s="217"/>
      <c r="J426" s="218">
        <f>ROUND(I426*H426,2)</f>
        <v>0</v>
      </c>
      <c r="K426" s="219"/>
      <c r="L426" s="44"/>
      <c r="M426" s="220" t="s">
        <v>1</v>
      </c>
      <c r="N426" s="221" t="s">
        <v>42</v>
      </c>
      <c r="O426" s="91"/>
      <c r="P426" s="222">
        <f>O426*H426</f>
        <v>0</v>
      </c>
      <c r="Q426" s="222">
        <v>0.00040999999999999999</v>
      </c>
      <c r="R426" s="222">
        <f>Q426*H426</f>
        <v>0.052760849999999998</v>
      </c>
      <c r="S426" s="222">
        <v>0</v>
      </c>
      <c r="T426" s="223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4" t="s">
        <v>178</v>
      </c>
      <c r="AT426" s="224" t="s">
        <v>134</v>
      </c>
      <c r="AU426" s="224" t="s">
        <v>84</v>
      </c>
      <c r="AY426" s="17" t="s">
        <v>131</v>
      </c>
      <c r="BE426" s="225">
        <f>IF(N426="základní",J426,0)</f>
        <v>0</v>
      </c>
      <c r="BF426" s="225">
        <f>IF(N426="snížená",J426,0)</f>
        <v>0</v>
      </c>
      <c r="BG426" s="225">
        <f>IF(N426="zákl. přenesená",J426,0)</f>
        <v>0</v>
      </c>
      <c r="BH426" s="225">
        <f>IF(N426="sníž. přenesená",J426,0)</f>
        <v>0</v>
      </c>
      <c r="BI426" s="225">
        <f>IF(N426="nulová",J426,0)</f>
        <v>0</v>
      </c>
      <c r="BJ426" s="17" t="s">
        <v>82</v>
      </c>
      <c r="BK426" s="225">
        <f>ROUND(I426*H426,2)</f>
        <v>0</v>
      </c>
      <c r="BL426" s="17" t="s">
        <v>178</v>
      </c>
      <c r="BM426" s="224" t="s">
        <v>862</v>
      </c>
    </row>
    <row r="427" s="12" customFormat="1" ht="22.8" customHeight="1">
      <c r="A427" s="12"/>
      <c r="B427" s="196"/>
      <c r="C427" s="197"/>
      <c r="D427" s="198" t="s">
        <v>76</v>
      </c>
      <c r="E427" s="210" t="s">
        <v>863</v>
      </c>
      <c r="F427" s="210" t="s">
        <v>864</v>
      </c>
      <c r="G427" s="197"/>
      <c r="H427" s="197"/>
      <c r="I427" s="200"/>
      <c r="J427" s="211">
        <f>BK427</f>
        <v>0</v>
      </c>
      <c r="K427" s="197"/>
      <c r="L427" s="202"/>
      <c r="M427" s="203"/>
      <c r="N427" s="204"/>
      <c r="O427" s="204"/>
      <c r="P427" s="205">
        <f>SUM(P428:P456)</f>
        <v>0</v>
      </c>
      <c r="Q427" s="204"/>
      <c r="R427" s="205">
        <f>SUM(R428:R456)</f>
        <v>0.60057563999999997</v>
      </c>
      <c r="S427" s="204"/>
      <c r="T427" s="206">
        <f>SUM(T428:T456)</f>
        <v>0.12836107999999999</v>
      </c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R427" s="207" t="s">
        <v>84</v>
      </c>
      <c r="AT427" s="208" t="s">
        <v>76</v>
      </c>
      <c r="AU427" s="208" t="s">
        <v>82</v>
      </c>
      <c r="AY427" s="207" t="s">
        <v>131</v>
      </c>
      <c r="BK427" s="209">
        <f>SUM(BK428:BK456)</f>
        <v>0</v>
      </c>
    </row>
    <row r="428" s="2" customFormat="1" ht="24.15" customHeight="1">
      <c r="A428" s="38"/>
      <c r="B428" s="39"/>
      <c r="C428" s="212" t="s">
        <v>865</v>
      </c>
      <c r="D428" s="212" t="s">
        <v>134</v>
      </c>
      <c r="E428" s="213" t="s">
        <v>866</v>
      </c>
      <c r="F428" s="214" t="s">
        <v>867</v>
      </c>
      <c r="G428" s="215" t="s">
        <v>142</v>
      </c>
      <c r="H428" s="216">
        <v>394.19299999999998</v>
      </c>
      <c r="I428" s="217"/>
      <c r="J428" s="218">
        <f>ROUND(I428*H428,2)</f>
        <v>0</v>
      </c>
      <c r="K428" s="219"/>
      <c r="L428" s="44"/>
      <c r="M428" s="220" t="s">
        <v>1</v>
      </c>
      <c r="N428" s="221" t="s">
        <v>42</v>
      </c>
      <c r="O428" s="91"/>
      <c r="P428" s="222">
        <f>O428*H428</f>
        <v>0</v>
      </c>
      <c r="Q428" s="222">
        <v>0</v>
      </c>
      <c r="R428" s="222">
        <f>Q428*H428</f>
        <v>0</v>
      </c>
      <c r="S428" s="222">
        <v>0</v>
      </c>
      <c r="T428" s="223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24" t="s">
        <v>178</v>
      </c>
      <c r="AT428" s="224" t="s">
        <v>134</v>
      </c>
      <c r="AU428" s="224" t="s">
        <v>84</v>
      </c>
      <c r="AY428" s="17" t="s">
        <v>131</v>
      </c>
      <c r="BE428" s="225">
        <f>IF(N428="základní",J428,0)</f>
        <v>0</v>
      </c>
      <c r="BF428" s="225">
        <f>IF(N428="snížená",J428,0)</f>
        <v>0</v>
      </c>
      <c r="BG428" s="225">
        <f>IF(N428="zákl. přenesená",J428,0)</f>
        <v>0</v>
      </c>
      <c r="BH428" s="225">
        <f>IF(N428="sníž. přenesená",J428,0)</f>
        <v>0</v>
      </c>
      <c r="BI428" s="225">
        <f>IF(N428="nulová",J428,0)</f>
        <v>0</v>
      </c>
      <c r="BJ428" s="17" t="s">
        <v>82</v>
      </c>
      <c r="BK428" s="225">
        <f>ROUND(I428*H428,2)</f>
        <v>0</v>
      </c>
      <c r="BL428" s="17" t="s">
        <v>178</v>
      </c>
      <c r="BM428" s="224" t="s">
        <v>868</v>
      </c>
    </row>
    <row r="429" s="13" customFormat="1">
      <c r="A429" s="13"/>
      <c r="B429" s="226"/>
      <c r="C429" s="227"/>
      <c r="D429" s="228" t="s">
        <v>144</v>
      </c>
      <c r="E429" s="229" t="s">
        <v>1</v>
      </c>
      <c r="F429" s="230" t="s">
        <v>164</v>
      </c>
      <c r="G429" s="227"/>
      <c r="H429" s="229" t="s">
        <v>1</v>
      </c>
      <c r="I429" s="231"/>
      <c r="J429" s="227"/>
      <c r="K429" s="227"/>
      <c r="L429" s="232"/>
      <c r="M429" s="233"/>
      <c r="N429" s="234"/>
      <c r="O429" s="234"/>
      <c r="P429" s="234"/>
      <c r="Q429" s="234"/>
      <c r="R429" s="234"/>
      <c r="S429" s="234"/>
      <c r="T429" s="235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6" t="s">
        <v>144</v>
      </c>
      <c r="AU429" s="236" t="s">
        <v>84</v>
      </c>
      <c r="AV429" s="13" t="s">
        <v>82</v>
      </c>
      <c r="AW429" s="13" t="s">
        <v>32</v>
      </c>
      <c r="AX429" s="13" t="s">
        <v>77</v>
      </c>
      <c r="AY429" s="236" t="s">
        <v>131</v>
      </c>
    </row>
    <row r="430" s="14" customFormat="1">
      <c r="A430" s="14"/>
      <c r="B430" s="237"/>
      <c r="C430" s="238"/>
      <c r="D430" s="228" t="s">
        <v>144</v>
      </c>
      <c r="E430" s="239" t="s">
        <v>1</v>
      </c>
      <c r="F430" s="240" t="s">
        <v>165</v>
      </c>
      <c r="G430" s="238"/>
      <c r="H430" s="241">
        <v>135.25</v>
      </c>
      <c r="I430" s="242"/>
      <c r="J430" s="238"/>
      <c r="K430" s="238"/>
      <c r="L430" s="243"/>
      <c r="M430" s="244"/>
      <c r="N430" s="245"/>
      <c r="O430" s="245"/>
      <c r="P430" s="245"/>
      <c r="Q430" s="245"/>
      <c r="R430" s="245"/>
      <c r="S430" s="245"/>
      <c r="T430" s="246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47" t="s">
        <v>144</v>
      </c>
      <c r="AU430" s="247" t="s">
        <v>84</v>
      </c>
      <c r="AV430" s="14" t="s">
        <v>84</v>
      </c>
      <c r="AW430" s="14" t="s">
        <v>32</v>
      </c>
      <c r="AX430" s="14" t="s">
        <v>77</v>
      </c>
      <c r="AY430" s="247" t="s">
        <v>131</v>
      </c>
    </row>
    <row r="431" s="13" customFormat="1">
      <c r="A431" s="13"/>
      <c r="B431" s="226"/>
      <c r="C431" s="227"/>
      <c r="D431" s="228" t="s">
        <v>144</v>
      </c>
      <c r="E431" s="229" t="s">
        <v>1</v>
      </c>
      <c r="F431" s="230" t="s">
        <v>869</v>
      </c>
      <c r="G431" s="227"/>
      <c r="H431" s="229" t="s">
        <v>1</v>
      </c>
      <c r="I431" s="231"/>
      <c r="J431" s="227"/>
      <c r="K431" s="227"/>
      <c r="L431" s="232"/>
      <c r="M431" s="233"/>
      <c r="N431" s="234"/>
      <c r="O431" s="234"/>
      <c r="P431" s="234"/>
      <c r="Q431" s="234"/>
      <c r="R431" s="234"/>
      <c r="S431" s="234"/>
      <c r="T431" s="235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6" t="s">
        <v>144</v>
      </c>
      <c r="AU431" s="236" t="s">
        <v>84</v>
      </c>
      <c r="AV431" s="13" t="s">
        <v>82</v>
      </c>
      <c r="AW431" s="13" t="s">
        <v>32</v>
      </c>
      <c r="AX431" s="13" t="s">
        <v>77</v>
      </c>
      <c r="AY431" s="236" t="s">
        <v>131</v>
      </c>
    </row>
    <row r="432" s="14" customFormat="1">
      <c r="A432" s="14"/>
      <c r="B432" s="237"/>
      <c r="C432" s="238"/>
      <c r="D432" s="228" t="s">
        <v>144</v>
      </c>
      <c r="E432" s="239" t="s">
        <v>1</v>
      </c>
      <c r="F432" s="240" t="s">
        <v>870</v>
      </c>
      <c r="G432" s="238"/>
      <c r="H432" s="241">
        <v>150.13300000000001</v>
      </c>
      <c r="I432" s="242"/>
      <c r="J432" s="238"/>
      <c r="K432" s="238"/>
      <c r="L432" s="243"/>
      <c r="M432" s="244"/>
      <c r="N432" s="245"/>
      <c r="O432" s="245"/>
      <c r="P432" s="245"/>
      <c r="Q432" s="245"/>
      <c r="R432" s="245"/>
      <c r="S432" s="245"/>
      <c r="T432" s="24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7" t="s">
        <v>144</v>
      </c>
      <c r="AU432" s="247" t="s">
        <v>84</v>
      </c>
      <c r="AV432" s="14" t="s">
        <v>84</v>
      </c>
      <c r="AW432" s="14" t="s">
        <v>32</v>
      </c>
      <c r="AX432" s="14" t="s">
        <v>77</v>
      </c>
      <c r="AY432" s="247" t="s">
        <v>131</v>
      </c>
    </row>
    <row r="433" s="13" customFormat="1">
      <c r="A433" s="13"/>
      <c r="B433" s="226"/>
      <c r="C433" s="227"/>
      <c r="D433" s="228" t="s">
        <v>144</v>
      </c>
      <c r="E433" s="229" t="s">
        <v>1</v>
      </c>
      <c r="F433" s="230" t="s">
        <v>871</v>
      </c>
      <c r="G433" s="227"/>
      <c r="H433" s="229" t="s">
        <v>1</v>
      </c>
      <c r="I433" s="231"/>
      <c r="J433" s="227"/>
      <c r="K433" s="227"/>
      <c r="L433" s="232"/>
      <c r="M433" s="233"/>
      <c r="N433" s="234"/>
      <c r="O433" s="234"/>
      <c r="P433" s="234"/>
      <c r="Q433" s="234"/>
      <c r="R433" s="234"/>
      <c r="S433" s="234"/>
      <c r="T433" s="23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6" t="s">
        <v>144</v>
      </c>
      <c r="AU433" s="236" t="s">
        <v>84</v>
      </c>
      <c r="AV433" s="13" t="s">
        <v>82</v>
      </c>
      <c r="AW433" s="13" t="s">
        <v>32</v>
      </c>
      <c r="AX433" s="13" t="s">
        <v>77</v>
      </c>
      <c r="AY433" s="236" t="s">
        <v>131</v>
      </c>
    </row>
    <row r="434" s="14" customFormat="1">
      <c r="A434" s="14"/>
      <c r="B434" s="237"/>
      <c r="C434" s="238"/>
      <c r="D434" s="228" t="s">
        <v>144</v>
      </c>
      <c r="E434" s="239" t="s">
        <v>1</v>
      </c>
      <c r="F434" s="240" t="s">
        <v>872</v>
      </c>
      <c r="G434" s="238"/>
      <c r="H434" s="241">
        <v>108.81</v>
      </c>
      <c r="I434" s="242"/>
      <c r="J434" s="238"/>
      <c r="K434" s="238"/>
      <c r="L434" s="243"/>
      <c r="M434" s="244"/>
      <c r="N434" s="245"/>
      <c r="O434" s="245"/>
      <c r="P434" s="245"/>
      <c r="Q434" s="245"/>
      <c r="R434" s="245"/>
      <c r="S434" s="245"/>
      <c r="T434" s="24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47" t="s">
        <v>144</v>
      </c>
      <c r="AU434" s="247" t="s">
        <v>84</v>
      </c>
      <c r="AV434" s="14" t="s">
        <v>84</v>
      </c>
      <c r="AW434" s="14" t="s">
        <v>32</v>
      </c>
      <c r="AX434" s="14" t="s">
        <v>77</v>
      </c>
      <c r="AY434" s="247" t="s">
        <v>131</v>
      </c>
    </row>
    <row r="435" s="15" customFormat="1">
      <c r="A435" s="15"/>
      <c r="B435" s="248"/>
      <c r="C435" s="249"/>
      <c r="D435" s="228" t="s">
        <v>144</v>
      </c>
      <c r="E435" s="250" t="s">
        <v>1</v>
      </c>
      <c r="F435" s="251" t="s">
        <v>157</v>
      </c>
      <c r="G435" s="249"/>
      <c r="H435" s="252">
        <v>394.19300000000004</v>
      </c>
      <c r="I435" s="253"/>
      <c r="J435" s="249"/>
      <c r="K435" s="249"/>
      <c r="L435" s="254"/>
      <c r="M435" s="255"/>
      <c r="N435" s="256"/>
      <c r="O435" s="256"/>
      <c r="P435" s="256"/>
      <c r="Q435" s="256"/>
      <c r="R435" s="256"/>
      <c r="S435" s="256"/>
      <c r="T435" s="257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58" t="s">
        <v>144</v>
      </c>
      <c r="AU435" s="258" t="s">
        <v>84</v>
      </c>
      <c r="AV435" s="15" t="s">
        <v>138</v>
      </c>
      <c r="AW435" s="15" t="s">
        <v>32</v>
      </c>
      <c r="AX435" s="15" t="s">
        <v>82</v>
      </c>
      <c r="AY435" s="258" t="s">
        <v>131</v>
      </c>
    </row>
    <row r="436" s="2" customFormat="1" ht="16.5" customHeight="1">
      <c r="A436" s="38"/>
      <c r="B436" s="39"/>
      <c r="C436" s="212" t="s">
        <v>873</v>
      </c>
      <c r="D436" s="212" t="s">
        <v>134</v>
      </c>
      <c r="E436" s="213" t="s">
        <v>874</v>
      </c>
      <c r="F436" s="214" t="s">
        <v>875</v>
      </c>
      <c r="G436" s="215" t="s">
        <v>142</v>
      </c>
      <c r="H436" s="216">
        <v>414.06799999999998</v>
      </c>
      <c r="I436" s="217"/>
      <c r="J436" s="218">
        <f>ROUND(I436*H436,2)</f>
        <v>0</v>
      </c>
      <c r="K436" s="219"/>
      <c r="L436" s="44"/>
      <c r="M436" s="220" t="s">
        <v>1</v>
      </c>
      <c r="N436" s="221" t="s">
        <v>42</v>
      </c>
      <c r="O436" s="91"/>
      <c r="P436" s="222">
        <f>O436*H436</f>
        <v>0</v>
      </c>
      <c r="Q436" s="222">
        <v>0.001</v>
      </c>
      <c r="R436" s="222">
        <f>Q436*H436</f>
        <v>0.41406799999999999</v>
      </c>
      <c r="S436" s="222">
        <v>0.00031</v>
      </c>
      <c r="T436" s="223">
        <f>S436*H436</f>
        <v>0.12836107999999999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4" t="s">
        <v>178</v>
      </c>
      <c r="AT436" s="224" t="s">
        <v>134</v>
      </c>
      <c r="AU436" s="224" t="s">
        <v>84</v>
      </c>
      <c r="AY436" s="17" t="s">
        <v>131</v>
      </c>
      <c r="BE436" s="225">
        <f>IF(N436="základní",J436,0)</f>
        <v>0</v>
      </c>
      <c r="BF436" s="225">
        <f>IF(N436="snížená",J436,0)</f>
        <v>0</v>
      </c>
      <c r="BG436" s="225">
        <f>IF(N436="zákl. přenesená",J436,0)</f>
        <v>0</v>
      </c>
      <c r="BH436" s="225">
        <f>IF(N436="sníž. přenesená",J436,0)</f>
        <v>0</v>
      </c>
      <c r="BI436" s="225">
        <f>IF(N436="nulová",J436,0)</f>
        <v>0</v>
      </c>
      <c r="BJ436" s="17" t="s">
        <v>82</v>
      </c>
      <c r="BK436" s="225">
        <f>ROUND(I436*H436,2)</f>
        <v>0</v>
      </c>
      <c r="BL436" s="17" t="s">
        <v>178</v>
      </c>
      <c r="BM436" s="224" t="s">
        <v>876</v>
      </c>
    </row>
    <row r="437" s="13" customFormat="1">
      <c r="A437" s="13"/>
      <c r="B437" s="226"/>
      <c r="C437" s="227"/>
      <c r="D437" s="228" t="s">
        <v>144</v>
      </c>
      <c r="E437" s="229" t="s">
        <v>1</v>
      </c>
      <c r="F437" s="230" t="s">
        <v>164</v>
      </c>
      <c r="G437" s="227"/>
      <c r="H437" s="229" t="s">
        <v>1</v>
      </c>
      <c r="I437" s="231"/>
      <c r="J437" s="227"/>
      <c r="K437" s="227"/>
      <c r="L437" s="232"/>
      <c r="M437" s="233"/>
      <c r="N437" s="234"/>
      <c r="O437" s="234"/>
      <c r="P437" s="234"/>
      <c r="Q437" s="234"/>
      <c r="R437" s="234"/>
      <c r="S437" s="234"/>
      <c r="T437" s="235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6" t="s">
        <v>144</v>
      </c>
      <c r="AU437" s="236" t="s">
        <v>84</v>
      </c>
      <c r="AV437" s="13" t="s">
        <v>82</v>
      </c>
      <c r="AW437" s="13" t="s">
        <v>32</v>
      </c>
      <c r="AX437" s="13" t="s">
        <v>77</v>
      </c>
      <c r="AY437" s="236" t="s">
        <v>131</v>
      </c>
    </row>
    <row r="438" s="14" customFormat="1">
      <c r="A438" s="14"/>
      <c r="B438" s="237"/>
      <c r="C438" s="238"/>
      <c r="D438" s="228" t="s">
        <v>144</v>
      </c>
      <c r="E438" s="239" t="s">
        <v>1</v>
      </c>
      <c r="F438" s="240" t="s">
        <v>165</v>
      </c>
      <c r="G438" s="238"/>
      <c r="H438" s="241">
        <v>135.25</v>
      </c>
      <c r="I438" s="242"/>
      <c r="J438" s="238"/>
      <c r="K438" s="238"/>
      <c r="L438" s="243"/>
      <c r="M438" s="244"/>
      <c r="N438" s="245"/>
      <c r="O438" s="245"/>
      <c r="P438" s="245"/>
      <c r="Q438" s="245"/>
      <c r="R438" s="245"/>
      <c r="S438" s="245"/>
      <c r="T438" s="246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47" t="s">
        <v>144</v>
      </c>
      <c r="AU438" s="247" t="s">
        <v>84</v>
      </c>
      <c r="AV438" s="14" t="s">
        <v>84</v>
      </c>
      <c r="AW438" s="14" t="s">
        <v>32</v>
      </c>
      <c r="AX438" s="14" t="s">
        <v>77</v>
      </c>
      <c r="AY438" s="247" t="s">
        <v>131</v>
      </c>
    </row>
    <row r="439" s="13" customFormat="1">
      <c r="A439" s="13"/>
      <c r="B439" s="226"/>
      <c r="C439" s="227"/>
      <c r="D439" s="228" t="s">
        <v>144</v>
      </c>
      <c r="E439" s="229" t="s">
        <v>1</v>
      </c>
      <c r="F439" s="230" t="s">
        <v>173</v>
      </c>
      <c r="G439" s="227"/>
      <c r="H439" s="229" t="s">
        <v>1</v>
      </c>
      <c r="I439" s="231"/>
      <c r="J439" s="227"/>
      <c r="K439" s="227"/>
      <c r="L439" s="232"/>
      <c r="M439" s="233"/>
      <c r="N439" s="234"/>
      <c r="O439" s="234"/>
      <c r="P439" s="234"/>
      <c r="Q439" s="234"/>
      <c r="R439" s="234"/>
      <c r="S439" s="234"/>
      <c r="T439" s="235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6" t="s">
        <v>144</v>
      </c>
      <c r="AU439" s="236" t="s">
        <v>84</v>
      </c>
      <c r="AV439" s="13" t="s">
        <v>82</v>
      </c>
      <c r="AW439" s="13" t="s">
        <v>32</v>
      </c>
      <c r="AX439" s="13" t="s">
        <v>77</v>
      </c>
      <c r="AY439" s="236" t="s">
        <v>131</v>
      </c>
    </row>
    <row r="440" s="14" customFormat="1">
      <c r="A440" s="14"/>
      <c r="B440" s="237"/>
      <c r="C440" s="238"/>
      <c r="D440" s="228" t="s">
        <v>144</v>
      </c>
      <c r="E440" s="239" t="s">
        <v>1</v>
      </c>
      <c r="F440" s="240" t="s">
        <v>174</v>
      </c>
      <c r="G440" s="238"/>
      <c r="H440" s="241">
        <v>278.81799999999998</v>
      </c>
      <c r="I440" s="242"/>
      <c r="J440" s="238"/>
      <c r="K440" s="238"/>
      <c r="L440" s="243"/>
      <c r="M440" s="244"/>
      <c r="N440" s="245"/>
      <c r="O440" s="245"/>
      <c r="P440" s="245"/>
      <c r="Q440" s="245"/>
      <c r="R440" s="245"/>
      <c r="S440" s="245"/>
      <c r="T440" s="246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47" t="s">
        <v>144</v>
      </c>
      <c r="AU440" s="247" t="s">
        <v>84</v>
      </c>
      <c r="AV440" s="14" t="s">
        <v>84</v>
      </c>
      <c r="AW440" s="14" t="s">
        <v>32</v>
      </c>
      <c r="AX440" s="14" t="s">
        <v>77</v>
      </c>
      <c r="AY440" s="247" t="s">
        <v>131</v>
      </c>
    </row>
    <row r="441" s="15" customFormat="1">
      <c r="A441" s="15"/>
      <c r="B441" s="248"/>
      <c r="C441" s="249"/>
      <c r="D441" s="228" t="s">
        <v>144</v>
      </c>
      <c r="E441" s="250" t="s">
        <v>1</v>
      </c>
      <c r="F441" s="251" t="s">
        <v>157</v>
      </c>
      <c r="G441" s="249"/>
      <c r="H441" s="252">
        <v>414.06799999999998</v>
      </c>
      <c r="I441" s="253"/>
      <c r="J441" s="249"/>
      <c r="K441" s="249"/>
      <c r="L441" s="254"/>
      <c r="M441" s="255"/>
      <c r="N441" s="256"/>
      <c r="O441" s="256"/>
      <c r="P441" s="256"/>
      <c r="Q441" s="256"/>
      <c r="R441" s="256"/>
      <c r="S441" s="256"/>
      <c r="T441" s="257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58" t="s">
        <v>144</v>
      </c>
      <c r="AU441" s="258" t="s">
        <v>84</v>
      </c>
      <c r="AV441" s="15" t="s">
        <v>138</v>
      </c>
      <c r="AW441" s="15" t="s">
        <v>32</v>
      </c>
      <c r="AX441" s="15" t="s">
        <v>82</v>
      </c>
      <c r="AY441" s="258" t="s">
        <v>131</v>
      </c>
    </row>
    <row r="442" s="2" customFormat="1" ht="24.15" customHeight="1">
      <c r="A442" s="38"/>
      <c r="B442" s="39"/>
      <c r="C442" s="212" t="s">
        <v>877</v>
      </c>
      <c r="D442" s="212" t="s">
        <v>134</v>
      </c>
      <c r="E442" s="213" t="s">
        <v>878</v>
      </c>
      <c r="F442" s="214" t="s">
        <v>879</v>
      </c>
      <c r="G442" s="215" t="s">
        <v>142</v>
      </c>
      <c r="H442" s="216">
        <v>394.19299999999998</v>
      </c>
      <c r="I442" s="217"/>
      <c r="J442" s="218">
        <f>ROUND(I442*H442,2)</f>
        <v>0</v>
      </c>
      <c r="K442" s="219"/>
      <c r="L442" s="44"/>
      <c r="M442" s="220" t="s">
        <v>1</v>
      </c>
      <c r="N442" s="221" t="s">
        <v>42</v>
      </c>
      <c r="O442" s="91"/>
      <c r="P442" s="222">
        <f>O442*H442</f>
        <v>0</v>
      </c>
      <c r="Q442" s="222">
        <v>0.00020000000000000001</v>
      </c>
      <c r="R442" s="222">
        <f>Q442*H442</f>
        <v>0.078838599999999995</v>
      </c>
      <c r="S442" s="222">
        <v>0</v>
      </c>
      <c r="T442" s="223">
        <f>S442*H442</f>
        <v>0</v>
      </c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4" t="s">
        <v>178</v>
      </c>
      <c r="AT442" s="224" t="s">
        <v>134</v>
      </c>
      <c r="AU442" s="224" t="s">
        <v>84</v>
      </c>
      <c r="AY442" s="17" t="s">
        <v>131</v>
      </c>
      <c r="BE442" s="225">
        <f>IF(N442="základní",J442,0)</f>
        <v>0</v>
      </c>
      <c r="BF442" s="225">
        <f>IF(N442="snížená",J442,0)</f>
        <v>0</v>
      </c>
      <c r="BG442" s="225">
        <f>IF(N442="zákl. přenesená",J442,0)</f>
        <v>0</v>
      </c>
      <c r="BH442" s="225">
        <f>IF(N442="sníž. přenesená",J442,0)</f>
        <v>0</v>
      </c>
      <c r="BI442" s="225">
        <f>IF(N442="nulová",J442,0)</f>
        <v>0</v>
      </c>
      <c r="BJ442" s="17" t="s">
        <v>82</v>
      </c>
      <c r="BK442" s="225">
        <f>ROUND(I442*H442,2)</f>
        <v>0</v>
      </c>
      <c r="BL442" s="17" t="s">
        <v>178</v>
      </c>
      <c r="BM442" s="224" t="s">
        <v>880</v>
      </c>
    </row>
    <row r="443" s="13" customFormat="1">
      <c r="A443" s="13"/>
      <c r="B443" s="226"/>
      <c r="C443" s="227"/>
      <c r="D443" s="228" t="s">
        <v>144</v>
      </c>
      <c r="E443" s="229" t="s">
        <v>1</v>
      </c>
      <c r="F443" s="230" t="s">
        <v>164</v>
      </c>
      <c r="G443" s="227"/>
      <c r="H443" s="229" t="s">
        <v>1</v>
      </c>
      <c r="I443" s="231"/>
      <c r="J443" s="227"/>
      <c r="K443" s="227"/>
      <c r="L443" s="232"/>
      <c r="M443" s="233"/>
      <c r="N443" s="234"/>
      <c r="O443" s="234"/>
      <c r="P443" s="234"/>
      <c r="Q443" s="234"/>
      <c r="R443" s="234"/>
      <c r="S443" s="234"/>
      <c r="T443" s="235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6" t="s">
        <v>144</v>
      </c>
      <c r="AU443" s="236" t="s">
        <v>84</v>
      </c>
      <c r="AV443" s="13" t="s">
        <v>82</v>
      </c>
      <c r="AW443" s="13" t="s">
        <v>32</v>
      </c>
      <c r="AX443" s="13" t="s">
        <v>77</v>
      </c>
      <c r="AY443" s="236" t="s">
        <v>131</v>
      </c>
    </row>
    <row r="444" s="14" customFormat="1">
      <c r="A444" s="14"/>
      <c r="B444" s="237"/>
      <c r="C444" s="238"/>
      <c r="D444" s="228" t="s">
        <v>144</v>
      </c>
      <c r="E444" s="239" t="s">
        <v>1</v>
      </c>
      <c r="F444" s="240" t="s">
        <v>165</v>
      </c>
      <c r="G444" s="238"/>
      <c r="H444" s="241">
        <v>135.25</v>
      </c>
      <c r="I444" s="242"/>
      <c r="J444" s="238"/>
      <c r="K444" s="238"/>
      <c r="L444" s="243"/>
      <c r="M444" s="244"/>
      <c r="N444" s="245"/>
      <c r="O444" s="245"/>
      <c r="P444" s="245"/>
      <c r="Q444" s="245"/>
      <c r="R444" s="245"/>
      <c r="S444" s="245"/>
      <c r="T444" s="246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7" t="s">
        <v>144</v>
      </c>
      <c r="AU444" s="247" t="s">
        <v>84</v>
      </c>
      <c r="AV444" s="14" t="s">
        <v>84</v>
      </c>
      <c r="AW444" s="14" t="s">
        <v>32</v>
      </c>
      <c r="AX444" s="14" t="s">
        <v>77</v>
      </c>
      <c r="AY444" s="247" t="s">
        <v>131</v>
      </c>
    </row>
    <row r="445" s="13" customFormat="1">
      <c r="A445" s="13"/>
      <c r="B445" s="226"/>
      <c r="C445" s="227"/>
      <c r="D445" s="228" t="s">
        <v>144</v>
      </c>
      <c r="E445" s="229" t="s">
        <v>1</v>
      </c>
      <c r="F445" s="230" t="s">
        <v>869</v>
      </c>
      <c r="G445" s="227"/>
      <c r="H445" s="229" t="s">
        <v>1</v>
      </c>
      <c r="I445" s="231"/>
      <c r="J445" s="227"/>
      <c r="K445" s="227"/>
      <c r="L445" s="232"/>
      <c r="M445" s="233"/>
      <c r="N445" s="234"/>
      <c r="O445" s="234"/>
      <c r="P445" s="234"/>
      <c r="Q445" s="234"/>
      <c r="R445" s="234"/>
      <c r="S445" s="234"/>
      <c r="T445" s="235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6" t="s">
        <v>144</v>
      </c>
      <c r="AU445" s="236" t="s">
        <v>84</v>
      </c>
      <c r="AV445" s="13" t="s">
        <v>82</v>
      </c>
      <c r="AW445" s="13" t="s">
        <v>32</v>
      </c>
      <c r="AX445" s="13" t="s">
        <v>77</v>
      </c>
      <c r="AY445" s="236" t="s">
        <v>131</v>
      </c>
    </row>
    <row r="446" s="14" customFormat="1">
      <c r="A446" s="14"/>
      <c r="B446" s="237"/>
      <c r="C446" s="238"/>
      <c r="D446" s="228" t="s">
        <v>144</v>
      </c>
      <c r="E446" s="239" t="s">
        <v>1</v>
      </c>
      <c r="F446" s="240" t="s">
        <v>870</v>
      </c>
      <c r="G446" s="238"/>
      <c r="H446" s="241">
        <v>150.13300000000001</v>
      </c>
      <c r="I446" s="242"/>
      <c r="J446" s="238"/>
      <c r="K446" s="238"/>
      <c r="L446" s="243"/>
      <c r="M446" s="244"/>
      <c r="N446" s="245"/>
      <c r="O446" s="245"/>
      <c r="P446" s="245"/>
      <c r="Q446" s="245"/>
      <c r="R446" s="245"/>
      <c r="S446" s="245"/>
      <c r="T446" s="246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7" t="s">
        <v>144</v>
      </c>
      <c r="AU446" s="247" t="s">
        <v>84</v>
      </c>
      <c r="AV446" s="14" t="s">
        <v>84</v>
      </c>
      <c r="AW446" s="14" t="s">
        <v>32</v>
      </c>
      <c r="AX446" s="14" t="s">
        <v>77</v>
      </c>
      <c r="AY446" s="247" t="s">
        <v>131</v>
      </c>
    </row>
    <row r="447" s="13" customFormat="1">
      <c r="A447" s="13"/>
      <c r="B447" s="226"/>
      <c r="C447" s="227"/>
      <c r="D447" s="228" t="s">
        <v>144</v>
      </c>
      <c r="E447" s="229" t="s">
        <v>1</v>
      </c>
      <c r="F447" s="230" t="s">
        <v>871</v>
      </c>
      <c r="G447" s="227"/>
      <c r="H447" s="229" t="s">
        <v>1</v>
      </c>
      <c r="I447" s="231"/>
      <c r="J447" s="227"/>
      <c r="K447" s="227"/>
      <c r="L447" s="232"/>
      <c r="M447" s="233"/>
      <c r="N447" s="234"/>
      <c r="O447" s="234"/>
      <c r="P447" s="234"/>
      <c r="Q447" s="234"/>
      <c r="R447" s="234"/>
      <c r="S447" s="234"/>
      <c r="T447" s="235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6" t="s">
        <v>144</v>
      </c>
      <c r="AU447" s="236" t="s">
        <v>84</v>
      </c>
      <c r="AV447" s="13" t="s">
        <v>82</v>
      </c>
      <c r="AW447" s="13" t="s">
        <v>32</v>
      </c>
      <c r="AX447" s="13" t="s">
        <v>77</v>
      </c>
      <c r="AY447" s="236" t="s">
        <v>131</v>
      </c>
    </row>
    <row r="448" s="14" customFormat="1">
      <c r="A448" s="14"/>
      <c r="B448" s="237"/>
      <c r="C448" s="238"/>
      <c r="D448" s="228" t="s">
        <v>144</v>
      </c>
      <c r="E448" s="239" t="s">
        <v>1</v>
      </c>
      <c r="F448" s="240" t="s">
        <v>872</v>
      </c>
      <c r="G448" s="238"/>
      <c r="H448" s="241">
        <v>108.81</v>
      </c>
      <c r="I448" s="242"/>
      <c r="J448" s="238"/>
      <c r="K448" s="238"/>
      <c r="L448" s="243"/>
      <c r="M448" s="244"/>
      <c r="N448" s="245"/>
      <c r="O448" s="245"/>
      <c r="P448" s="245"/>
      <c r="Q448" s="245"/>
      <c r="R448" s="245"/>
      <c r="S448" s="245"/>
      <c r="T448" s="246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47" t="s">
        <v>144</v>
      </c>
      <c r="AU448" s="247" t="s">
        <v>84</v>
      </c>
      <c r="AV448" s="14" t="s">
        <v>84</v>
      </c>
      <c r="AW448" s="14" t="s">
        <v>32</v>
      </c>
      <c r="AX448" s="14" t="s">
        <v>77</v>
      </c>
      <c r="AY448" s="247" t="s">
        <v>131</v>
      </c>
    </row>
    <row r="449" s="15" customFormat="1">
      <c r="A449" s="15"/>
      <c r="B449" s="248"/>
      <c r="C449" s="249"/>
      <c r="D449" s="228" t="s">
        <v>144</v>
      </c>
      <c r="E449" s="250" t="s">
        <v>1</v>
      </c>
      <c r="F449" s="251" t="s">
        <v>157</v>
      </c>
      <c r="G449" s="249"/>
      <c r="H449" s="252">
        <v>394.19300000000004</v>
      </c>
      <c r="I449" s="253"/>
      <c r="J449" s="249"/>
      <c r="K449" s="249"/>
      <c r="L449" s="254"/>
      <c r="M449" s="255"/>
      <c r="N449" s="256"/>
      <c r="O449" s="256"/>
      <c r="P449" s="256"/>
      <c r="Q449" s="256"/>
      <c r="R449" s="256"/>
      <c r="S449" s="256"/>
      <c r="T449" s="257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T449" s="258" t="s">
        <v>144</v>
      </c>
      <c r="AU449" s="258" t="s">
        <v>84</v>
      </c>
      <c r="AV449" s="15" t="s">
        <v>138</v>
      </c>
      <c r="AW449" s="15" t="s">
        <v>32</v>
      </c>
      <c r="AX449" s="15" t="s">
        <v>82</v>
      </c>
      <c r="AY449" s="258" t="s">
        <v>131</v>
      </c>
    </row>
    <row r="450" s="2" customFormat="1" ht="33" customHeight="1">
      <c r="A450" s="38"/>
      <c r="B450" s="39"/>
      <c r="C450" s="212" t="s">
        <v>881</v>
      </c>
      <c r="D450" s="212" t="s">
        <v>134</v>
      </c>
      <c r="E450" s="213" t="s">
        <v>882</v>
      </c>
      <c r="F450" s="214" t="s">
        <v>883</v>
      </c>
      <c r="G450" s="215" t="s">
        <v>142</v>
      </c>
      <c r="H450" s="216">
        <v>394.19299999999998</v>
      </c>
      <c r="I450" s="217"/>
      <c r="J450" s="218">
        <f>ROUND(I450*H450,2)</f>
        <v>0</v>
      </c>
      <c r="K450" s="219"/>
      <c r="L450" s="44"/>
      <c r="M450" s="220" t="s">
        <v>1</v>
      </c>
      <c r="N450" s="221" t="s">
        <v>42</v>
      </c>
      <c r="O450" s="91"/>
      <c r="P450" s="222">
        <f>O450*H450</f>
        <v>0</v>
      </c>
      <c r="Q450" s="222">
        <v>0.00025999999999999998</v>
      </c>
      <c r="R450" s="222">
        <f>Q450*H450</f>
        <v>0.10249017999999999</v>
      </c>
      <c r="S450" s="222">
        <v>0</v>
      </c>
      <c r="T450" s="223">
        <f>S450*H450</f>
        <v>0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24" t="s">
        <v>178</v>
      </c>
      <c r="AT450" s="224" t="s">
        <v>134</v>
      </c>
      <c r="AU450" s="224" t="s">
        <v>84</v>
      </c>
      <c r="AY450" s="17" t="s">
        <v>131</v>
      </c>
      <c r="BE450" s="225">
        <f>IF(N450="základní",J450,0)</f>
        <v>0</v>
      </c>
      <c r="BF450" s="225">
        <f>IF(N450="snížená",J450,0)</f>
        <v>0</v>
      </c>
      <c r="BG450" s="225">
        <f>IF(N450="zákl. přenesená",J450,0)</f>
        <v>0</v>
      </c>
      <c r="BH450" s="225">
        <f>IF(N450="sníž. přenesená",J450,0)</f>
        <v>0</v>
      </c>
      <c r="BI450" s="225">
        <f>IF(N450="nulová",J450,0)</f>
        <v>0</v>
      </c>
      <c r="BJ450" s="17" t="s">
        <v>82</v>
      </c>
      <c r="BK450" s="225">
        <f>ROUND(I450*H450,2)</f>
        <v>0</v>
      </c>
      <c r="BL450" s="17" t="s">
        <v>178</v>
      </c>
      <c r="BM450" s="224" t="s">
        <v>884</v>
      </c>
    </row>
    <row r="451" s="2" customFormat="1" ht="37.8" customHeight="1">
      <c r="A451" s="38"/>
      <c r="B451" s="39"/>
      <c r="C451" s="212" t="s">
        <v>885</v>
      </c>
      <c r="D451" s="212" t="s">
        <v>134</v>
      </c>
      <c r="E451" s="213" t="s">
        <v>886</v>
      </c>
      <c r="F451" s="214" t="s">
        <v>887</v>
      </c>
      <c r="G451" s="215" t="s">
        <v>142</v>
      </c>
      <c r="H451" s="216">
        <v>258.94299999999998</v>
      </c>
      <c r="I451" s="217"/>
      <c r="J451" s="218">
        <f>ROUND(I451*H451,2)</f>
        <v>0</v>
      </c>
      <c r="K451" s="219"/>
      <c r="L451" s="44"/>
      <c r="M451" s="220" t="s">
        <v>1</v>
      </c>
      <c r="N451" s="221" t="s">
        <v>42</v>
      </c>
      <c r="O451" s="91"/>
      <c r="P451" s="222">
        <f>O451*H451</f>
        <v>0</v>
      </c>
      <c r="Q451" s="222">
        <v>2.0000000000000002E-05</v>
      </c>
      <c r="R451" s="222">
        <f>Q451*H451</f>
        <v>0.0051788600000000004</v>
      </c>
      <c r="S451" s="222">
        <v>0</v>
      </c>
      <c r="T451" s="223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4" t="s">
        <v>178</v>
      </c>
      <c r="AT451" s="224" t="s">
        <v>134</v>
      </c>
      <c r="AU451" s="224" t="s">
        <v>84</v>
      </c>
      <c r="AY451" s="17" t="s">
        <v>131</v>
      </c>
      <c r="BE451" s="225">
        <f>IF(N451="základní",J451,0)</f>
        <v>0</v>
      </c>
      <c r="BF451" s="225">
        <f>IF(N451="snížená",J451,0)</f>
        <v>0</v>
      </c>
      <c r="BG451" s="225">
        <f>IF(N451="zákl. přenesená",J451,0)</f>
        <v>0</v>
      </c>
      <c r="BH451" s="225">
        <f>IF(N451="sníž. přenesená",J451,0)</f>
        <v>0</v>
      </c>
      <c r="BI451" s="225">
        <f>IF(N451="nulová",J451,0)</f>
        <v>0</v>
      </c>
      <c r="BJ451" s="17" t="s">
        <v>82</v>
      </c>
      <c r="BK451" s="225">
        <f>ROUND(I451*H451,2)</f>
        <v>0</v>
      </c>
      <c r="BL451" s="17" t="s">
        <v>178</v>
      </c>
      <c r="BM451" s="224" t="s">
        <v>888</v>
      </c>
    </row>
    <row r="452" s="13" customFormat="1">
      <c r="A452" s="13"/>
      <c r="B452" s="226"/>
      <c r="C452" s="227"/>
      <c r="D452" s="228" t="s">
        <v>144</v>
      </c>
      <c r="E452" s="229" t="s">
        <v>1</v>
      </c>
      <c r="F452" s="230" t="s">
        <v>869</v>
      </c>
      <c r="G452" s="227"/>
      <c r="H452" s="229" t="s">
        <v>1</v>
      </c>
      <c r="I452" s="231"/>
      <c r="J452" s="227"/>
      <c r="K452" s="227"/>
      <c r="L452" s="232"/>
      <c r="M452" s="233"/>
      <c r="N452" s="234"/>
      <c r="O452" s="234"/>
      <c r="P452" s="234"/>
      <c r="Q452" s="234"/>
      <c r="R452" s="234"/>
      <c r="S452" s="234"/>
      <c r="T452" s="235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6" t="s">
        <v>144</v>
      </c>
      <c r="AU452" s="236" t="s">
        <v>84</v>
      </c>
      <c r="AV452" s="13" t="s">
        <v>82</v>
      </c>
      <c r="AW452" s="13" t="s">
        <v>32</v>
      </c>
      <c r="AX452" s="13" t="s">
        <v>77</v>
      </c>
      <c r="AY452" s="236" t="s">
        <v>131</v>
      </c>
    </row>
    <row r="453" s="14" customFormat="1">
      <c r="A453" s="14"/>
      <c r="B453" s="237"/>
      <c r="C453" s="238"/>
      <c r="D453" s="228" t="s">
        <v>144</v>
      </c>
      <c r="E453" s="239" t="s">
        <v>1</v>
      </c>
      <c r="F453" s="240" t="s">
        <v>870</v>
      </c>
      <c r="G453" s="238"/>
      <c r="H453" s="241">
        <v>150.13300000000001</v>
      </c>
      <c r="I453" s="242"/>
      <c r="J453" s="238"/>
      <c r="K453" s="238"/>
      <c r="L453" s="243"/>
      <c r="M453" s="244"/>
      <c r="N453" s="245"/>
      <c r="O453" s="245"/>
      <c r="P453" s="245"/>
      <c r="Q453" s="245"/>
      <c r="R453" s="245"/>
      <c r="S453" s="245"/>
      <c r="T453" s="246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47" t="s">
        <v>144</v>
      </c>
      <c r="AU453" s="247" t="s">
        <v>84</v>
      </c>
      <c r="AV453" s="14" t="s">
        <v>84</v>
      </c>
      <c r="AW453" s="14" t="s">
        <v>32</v>
      </c>
      <c r="AX453" s="14" t="s">
        <v>77</v>
      </c>
      <c r="AY453" s="247" t="s">
        <v>131</v>
      </c>
    </row>
    <row r="454" s="13" customFormat="1">
      <c r="A454" s="13"/>
      <c r="B454" s="226"/>
      <c r="C454" s="227"/>
      <c r="D454" s="228" t="s">
        <v>144</v>
      </c>
      <c r="E454" s="229" t="s">
        <v>1</v>
      </c>
      <c r="F454" s="230" t="s">
        <v>871</v>
      </c>
      <c r="G454" s="227"/>
      <c r="H454" s="229" t="s">
        <v>1</v>
      </c>
      <c r="I454" s="231"/>
      <c r="J454" s="227"/>
      <c r="K454" s="227"/>
      <c r="L454" s="232"/>
      <c r="M454" s="233"/>
      <c r="N454" s="234"/>
      <c r="O454" s="234"/>
      <c r="P454" s="234"/>
      <c r="Q454" s="234"/>
      <c r="R454" s="234"/>
      <c r="S454" s="234"/>
      <c r="T454" s="23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6" t="s">
        <v>144</v>
      </c>
      <c r="AU454" s="236" t="s">
        <v>84</v>
      </c>
      <c r="AV454" s="13" t="s">
        <v>82</v>
      </c>
      <c r="AW454" s="13" t="s">
        <v>32</v>
      </c>
      <c r="AX454" s="13" t="s">
        <v>77</v>
      </c>
      <c r="AY454" s="236" t="s">
        <v>131</v>
      </c>
    </row>
    <row r="455" s="14" customFormat="1">
      <c r="A455" s="14"/>
      <c r="B455" s="237"/>
      <c r="C455" s="238"/>
      <c r="D455" s="228" t="s">
        <v>144</v>
      </c>
      <c r="E455" s="239" t="s">
        <v>1</v>
      </c>
      <c r="F455" s="240" t="s">
        <v>872</v>
      </c>
      <c r="G455" s="238"/>
      <c r="H455" s="241">
        <v>108.81</v>
      </c>
      <c r="I455" s="242"/>
      <c r="J455" s="238"/>
      <c r="K455" s="238"/>
      <c r="L455" s="243"/>
      <c r="M455" s="244"/>
      <c r="N455" s="245"/>
      <c r="O455" s="245"/>
      <c r="P455" s="245"/>
      <c r="Q455" s="245"/>
      <c r="R455" s="245"/>
      <c r="S455" s="245"/>
      <c r="T455" s="246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7" t="s">
        <v>144</v>
      </c>
      <c r="AU455" s="247" t="s">
        <v>84</v>
      </c>
      <c r="AV455" s="14" t="s">
        <v>84</v>
      </c>
      <c r="AW455" s="14" t="s">
        <v>32</v>
      </c>
      <c r="AX455" s="14" t="s">
        <v>77</v>
      </c>
      <c r="AY455" s="247" t="s">
        <v>131</v>
      </c>
    </row>
    <row r="456" s="15" customFormat="1">
      <c r="A456" s="15"/>
      <c r="B456" s="248"/>
      <c r="C456" s="249"/>
      <c r="D456" s="228" t="s">
        <v>144</v>
      </c>
      <c r="E456" s="250" t="s">
        <v>1</v>
      </c>
      <c r="F456" s="251" t="s">
        <v>157</v>
      </c>
      <c r="G456" s="249"/>
      <c r="H456" s="252">
        <v>258.94299999999998</v>
      </c>
      <c r="I456" s="253"/>
      <c r="J456" s="249"/>
      <c r="K456" s="249"/>
      <c r="L456" s="254"/>
      <c r="M456" s="255"/>
      <c r="N456" s="256"/>
      <c r="O456" s="256"/>
      <c r="P456" s="256"/>
      <c r="Q456" s="256"/>
      <c r="R456" s="256"/>
      <c r="S456" s="256"/>
      <c r="T456" s="257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58" t="s">
        <v>144</v>
      </c>
      <c r="AU456" s="258" t="s">
        <v>84</v>
      </c>
      <c r="AV456" s="15" t="s">
        <v>138</v>
      </c>
      <c r="AW456" s="15" t="s">
        <v>32</v>
      </c>
      <c r="AX456" s="15" t="s">
        <v>82</v>
      </c>
      <c r="AY456" s="258" t="s">
        <v>131</v>
      </c>
    </row>
    <row r="457" s="12" customFormat="1" ht="22.8" customHeight="1">
      <c r="A457" s="12"/>
      <c r="B457" s="196"/>
      <c r="C457" s="197"/>
      <c r="D457" s="198" t="s">
        <v>76</v>
      </c>
      <c r="E457" s="210" t="s">
        <v>889</v>
      </c>
      <c r="F457" s="210" t="s">
        <v>890</v>
      </c>
      <c r="G457" s="197"/>
      <c r="H457" s="197"/>
      <c r="I457" s="200"/>
      <c r="J457" s="211">
        <f>BK457</f>
        <v>0</v>
      </c>
      <c r="K457" s="197"/>
      <c r="L457" s="202"/>
      <c r="M457" s="203"/>
      <c r="N457" s="204"/>
      <c r="O457" s="204"/>
      <c r="P457" s="205">
        <f>SUM(P458:P464)</f>
        <v>0</v>
      </c>
      <c r="Q457" s="204"/>
      <c r="R457" s="205">
        <f>SUM(R458:R464)</f>
        <v>0.18031036</v>
      </c>
      <c r="S457" s="204"/>
      <c r="T457" s="206">
        <f>SUM(T458:T464)</f>
        <v>0</v>
      </c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R457" s="207" t="s">
        <v>84</v>
      </c>
      <c r="AT457" s="208" t="s">
        <v>76</v>
      </c>
      <c r="AU457" s="208" t="s">
        <v>82</v>
      </c>
      <c r="AY457" s="207" t="s">
        <v>131</v>
      </c>
      <c r="BK457" s="209">
        <f>SUM(BK458:BK464)</f>
        <v>0</v>
      </c>
    </row>
    <row r="458" s="2" customFormat="1" ht="21.75" customHeight="1">
      <c r="A458" s="38"/>
      <c r="B458" s="39"/>
      <c r="C458" s="212" t="s">
        <v>891</v>
      </c>
      <c r="D458" s="212" t="s">
        <v>134</v>
      </c>
      <c r="E458" s="213" t="s">
        <v>892</v>
      </c>
      <c r="F458" s="214" t="s">
        <v>893</v>
      </c>
      <c r="G458" s="215" t="s">
        <v>137</v>
      </c>
      <c r="H458" s="216">
        <v>1</v>
      </c>
      <c r="I458" s="217"/>
      <c r="J458" s="218">
        <f>ROUND(I458*H458,2)</f>
        <v>0</v>
      </c>
      <c r="K458" s="219"/>
      <c r="L458" s="44"/>
      <c r="M458" s="220" t="s">
        <v>1</v>
      </c>
      <c r="N458" s="221" t="s">
        <v>42</v>
      </c>
      <c r="O458" s="91"/>
      <c r="P458" s="222">
        <f>O458*H458</f>
        <v>0</v>
      </c>
      <c r="Q458" s="222">
        <v>0</v>
      </c>
      <c r="R458" s="222">
        <f>Q458*H458</f>
        <v>0</v>
      </c>
      <c r="S458" s="222">
        <v>0</v>
      </c>
      <c r="T458" s="223">
        <f>S458*H458</f>
        <v>0</v>
      </c>
      <c r="U458" s="38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R458" s="224" t="s">
        <v>178</v>
      </c>
      <c r="AT458" s="224" t="s">
        <v>134</v>
      </c>
      <c r="AU458" s="224" t="s">
        <v>84</v>
      </c>
      <c r="AY458" s="17" t="s">
        <v>131</v>
      </c>
      <c r="BE458" s="225">
        <f>IF(N458="základní",J458,0)</f>
        <v>0</v>
      </c>
      <c r="BF458" s="225">
        <f>IF(N458="snížená",J458,0)</f>
        <v>0</v>
      </c>
      <c r="BG458" s="225">
        <f>IF(N458="zákl. přenesená",J458,0)</f>
        <v>0</v>
      </c>
      <c r="BH458" s="225">
        <f>IF(N458="sníž. přenesená",J458,0)</f>
        <v>0</v>
      </c>
      <c r="BI458" s="225">
        <f>IF(N458="nulová",J458,0)</f>
        <v>0</v>
      </c>
      <c r="BJ458" s="17" t="s">
        <v>82</v>
      </c>
      <c r="BK458" s="225">
        <f>ROUND(I458*H458,2)</f>
        <v>0</v>
      </c>
      <c r="BL458" s="17" t="s">
        <v>178</v>
      </c>
      <c r="BM458" s="224" t="s">
        <v>894</v>
      </c>
    </row>
    <row r="459" s="2" customFormat="1" ht="37.8" customHeight="1">
      <c r="A459" s="38"/>
      <c r="B459" s="39"/>
      <c r="C459" s="259" t="s">
        <v>895</v>
      </c>
      <c r="D459" s="259" t="s">
        <v>213</v>
      </c>
      <c r="E459" s="260" t="s">
        <v>896</v>
      </c>
      <c r="F459" s="261" t="s">
        <v>897</v>
      </c>
      <c r="G459" s="262" t="s">
        <v>142</v>
      </c>
      <c r="H459" s="263">
        <v>2.621</v>
      </c>
      <c r="I459" s="264"/>
      <c r="J459" s="265">
        <f>ROUND(I459*H459,2)</f>
        <v>0</v>
      </c>
      <c r="K459" s="266"/>
      <c r="L459" s="267"/>
      <c r="M459" s="268" t="s">
        <v>1</v>
      </c>
      <c r="N459" s="269" t="s">
        <v>42</v>
      </c>
      <c r="O459" s="91"/>
      <c r="P459" s="222">
        <f>O459*H459</f>
        <v>0</v>
      </c>
      <c r="Q459" s="222">
        <v>0.0087500000000000008</v>
      </c>
      <c r="R459" s="222">
        <f>Q459*H459</f>
        <v>0.022933750000000003</v>
      </c>
      <c r="S459" s="222">
        <v>0</v>
      </c>
      <c r="T459" s="223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4" t="s">
        <v>294</v>
      </c>
      <c r="AT459" s="224" t="s">
        <v>213</v>
      </c>
      <c r="AU459" s="224" t="s">
        <v>84</v>
      </c>
      <c r="AY459" s="17" t="s">
        <v>131</v>
      </c>
      <c r="BE459" s="225">
        <f>IF(N459="základní",J459,0)</f>
        <v>0</v>
      </c>
      <c r="BF459" s="225">
        <f>IF(N459="snížená",J459,0)</f>
        <v>0</v>
      </c>
      <c r="BG459" s="225">
        <f>IF(N459="zákl. přenesená",J459,0)</f>
        <v>0</v>
      </c>
      <c r="BH459" s="225">
        <f>IF(N459="sníž. přenesená",J459,0)</f>
        <v>0</v>
      </c>
      <c r="BI459" s="225">
        <f>IF(N459="nulová",J459,0)</f>
        <v>0</v>
      </c>
      <c r="BJ459" s="17" t="s">
        <v>82</v>
      </c>
      <c r="BK459" s="225">
        <f>ROUND(I459*H459,2)</f>
        <v>0</v>
      </c>
      <c r="BL459" s="17" t="s">
        <v>178</v>
      </c>
      <c r="BM459" s="224" t="s">
        <v>898</v>
      </c>
    </row>
    <row r="460" s="14" customFormat="1">
      <c r="A460" s="14"/>
      <c r="B460" s="237"/>
      <c r="C460" s="238"/>
      <c r="D460" s="228" t="s">
        <v>144</v>
      </c>
      <c r="E460" s="239" t="s">
        <v>1</v>
      </c>
      <c r="F460" s="240" t="s">
        <v>899</v>
      </c>
      <c r="G460" s="238"/>
      <c r="H460" s="241">
        <v>2.621</v>
      </c>
      <c r="I460" s="242"/>
      <c r="J460" s="238"/>
      <c r="K460" s="238"/>
      <c r="L460" s="243"/>
      <c r="M460" s="244"/>
      <c r="N460" s="245"/>
      <c r="O460" s="245"/>
      <c r="P460" s="245"/>
      <c r="Q460" s="245"/>
      <c r="R460" s="245"/>
      <c r="S460" s="245"/>
      <c r="T460" s="24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47" t="s">
        <v>144</v>
      </c>
      <c r="AU460" s="247" t="s">
        <v>84</v>
      </c>
      <c r="AV460" s="14" t="s">
        <v>84</v>
      </c>
      <c r="AW460" s="14" t="s">
        <v>32</v>
      </c>
      <c r="AX460" s="14" t="s">
        <v>82</v>
      </c>
      <c r="AY460" s="247" t="s">
        <v>131</v>
      </c>
    </row>
    <row r="461" s="2" customFormat="1" ht="21.75" customHeight="1">
      <c r="A461" s="38"/>
      <c r="B461" s="39"/>
      <c r="C461" s="212" t="s">
        <v>900</v>
      </c>
      <c r="D461" s="212" t="s">
        <v>134</v>
      </c>
      <c r="E461" s="213" t="s">
        <v>901</v>
      </c>
      <c r="F461" s="214" t="s">
        <v>902</v>
      </c>
      <c r="G461" s="215" t="s">
        <v>137</v>
      </c>
      <c r="H461" s="216">
        <v>6</v>
      </c>
      <c r="I461" s="217"/>
      <c r="J461" s="218">
        <f>ROUND(I461*H461,2)</f>
        <v>0</v>
      </c>
      <c r="K461" s="219"/>
      <c r="L461" s="44"/>
      <c r="M461" s="220" t="s">
        <v>1</v>
      </c>
      <c r="N461" s="221" t="s">
        <v>42</v>
      </c>
      <c r="O461" s="91"/>
      <c r="P461" s="222">
        <f>O461*H461</f>
        <v>0</v>
      </c>
      <c r="Q461" s="222">
        <v>0</v>
      </c>
      <c r="R461" s="222">
        <f>Q461*H461</f>
        <v>0</v>
      </c>
      <c r="S461" s="222">
        <v>0</v>
      </c>
      <c r="T461" s="223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24" t="s">
        <v>178</v>
      </c>
      <c r="AT461" s="224" t="s">
        <v>134</v>
      </c>
      <c r="AU461" s="224" t="s">
        <v>84</v>
      </c>
      <c r="AY461" s="17" t="s">
        <v>131</v>
      </c>
      <c r="BE461" s="225">
        <f>IF(N461="základní",J461,0)</f>
        <v>0</v>
      </c>
      <c r="BF461" s="225">
        <f>IF(N461="snížená",J461,0)</f>
        <v>0</v>
      </c>
      <c r="BG461" s="225">
        <f>IF(N461="zákl. přenesená",J461,0)</f>
        <v>0</v>
      </c>
      <c r="BH461" s="225">
        <f>IF(N461="sníž. přenesená",J461,0)</f>
        <v>0</v>
      </c>
      <c r="BI461" s="225">
        <f>IF(N461="nulová",J461,0)</f>
        <v>0</v>
      </c>
      <c r="BJ461" s="17" t="s">
        <v>82</v>
      </c>
      <c r="BK461" s="225">
        <f>ROUND(I461*H461,2)</f>
        <v>0</v>
      </c>
      <c r="BL461" s="17" t="s">
        <v>178</v>
      </c>
      <c r="BM461" s="224" t="s">
        <v>903</v>
      </c>
    </row>
    <row r="462" s="2" customFormat="1" ht="37.8" customHeight="1">
      <c r="A462" s="38"/>
      <c r="B462" s="39"/>
      <c r="C462" s="259" t="s">
        <v>904</v>
      </c>
      <c r="D462" s="259" t="s">
        <v>213</v>
      </c>
      <c r="E462" s="260" t="s">
        <v>905</v>
      </c>
      <c r="F462" s="261" t="s">
        <v>906</v>
      </c>
      <c r="G462" s="262" t="s">
        <v>142</v>
      </c>
      <c r="H462" s="263">
        <v>32.993000000000002</v>
      </c>
      <c r="I462" s="264"/>
      <c r="J462" s="265">
        <f>ROUND(I462*H462,2)</f>
        <v>0</v>
      </c>
      <c r="K462" s="266"/>
      <c r="L462" s="267"/>
      <c r="M462" s="268" t="s">
        <v>1</v>
      </c>
      <c r="N462" s="269" t="s">
        <v>42</v>
      </c>
      <c r="O462" s="91"/>
      <c r="P462" s="222">
        <f>O462*H462</f>
        <v>0</v>
      </c>
      <c r="Q462" s="222">
        <v>0.0047699999999999999</v>
      </c>
      <c r="R462" s="222">
        <f>Q462*H462</f>
        <v>0.15737661</v>
      </c>
      <c r="S462" s="222">
        <v>0</v>
      </c>
      <c r="T462" s="223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4" t="s">
        <v>294</v>
      </c>
      <c r="AT462" s="224" t="s">
        <v>213</v>
      </c>
      <c r="AU462" s="224" t="s">
        <v>84</v>
      </c>
      <c r="AY462" s="17" t="s">
        <v>131</v>
      </c>
      <c r="BE462" s="225">
        <f>IF(N462="základní",J462,0)</f>
        <v>0</v>
      </c>
      <c r="BF462" s="225">
        <f>IF(N462="snížená",J462,0)</f>
        <v>0</v>
      </c>
      <c r="BG462" s="225">
        <f>IF(N462="zákl. přenesená",J462,0)</f>
        <v>0</v>
      </c>
      <c r="BH462" s="225">
        <f>IF(N462="sníž. přenesená",J462,0)</f>
        <v>0</v>
      </c>
      <c r="BI462" s="225">
        <f>IF(N462="nulová",J462,0)</f>
        <v>0</v>
      </c>
      <c r="BJ462" s="17" t="s">
        <v>82</v>
      </c>
      <c r="BK462" s="225">
        <f>ROUND(I462*H462,2)</f>
        <v>0</v>
      </c>
      <c r="BL462" s="17" t="s">
        <v>178</v>
      </c>
      <c r="BM462" s="224" t="s">
        <v>907</v>
      </c>
    </row>
    <row r="463" s="14" customFormat="1">
      <c r="A463" s="14"/>
      <c r="B463" s="237"/>
      <c r="C463" s="238"/>
      <c r="D463" s="228" t="s">
        <v>144</v>
      </c>
      <c r="E463" s="239" t="s">
        <v>1</v>
      </c>
      <c r="F463" s="240" t="s">
        <v>908</v>
      </c>
      <c r="G463" s="238"/>
      <c r="H463" s="241">
        <v>32.993000000000002</v>
      </c>
      <c r="I463" s="242"/>
      <c r="J463" s="238"/>
      <c r="K463" s="238"/>
      <c r="L463" s="243"/>
      <c r="M463" s="244"/>
      <c r="N463" s="245"/>
      <c r="O463" s="245"/>
      <c r="P463" s="245"/>
      <c r="Q463" s="245"/>
      <c r="R463" s="245"/>
      <c r="S463" s="245"/>
      <c r="T463" s="246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47" t="s">
        <v>144</v>
      </c>
      <c r="AU463" s="247" t="s">
        <v>84</v>
      </c>
      <c r="AV463" s="14" t="s">
        <v>84</v>
      </c>
      <c r="AW463" s="14" t="s">
        <v>32</v>
      </c>
      <c r="AX463" s="14" t="s">
        <v>82</v>
      </c>
      <c r="AY463" s="247" t="s">
        <v>131</v>
      </c>
    </row>
    <row r="464" s="2" customFormat="1" ht="24.15" customHeight="1">
      <c r="A464" s="38"/>
      <c r="B464" s="39"/>
      <c r="C464" s="212" t="s">
        <v>909</v>
      </c>
      <c r="D464" s="212" t="s">
        <v>134</v>
      </c>
      <c r="E464" s="213" t="s">
        <v>910</v>
      </c>
      <c r="F464" s="214" t="s">
        <v>911</v>
      </c>
      <c r="G464" s="215" t="s">
        <v>253</v>
      </c>
      <c r="H464" s="216">
        <v>0.17999999999999999</v>
      </c>
      <c r="I464" s="217"/>
      <c r="J464" s="218">
        <f>ROUND(I464*H464,2)</f>
        <v>0</v>
      </c>
      <c r="K464" s="219"/>
      <c r="L464" s="44"/>
      <c r="M464" s="220" t="s">
        <v>1</v>
      </c>
      <c r="N464" s="221" t="s">
        <v>42</v>
      </c>
      <c r="O464" s="91"/>
      <c r="P464" s="222">
        <f>O464*H464</f>
        <v>0</v>
      </c>
      <c r="Q464" s="222">
        <v>0</v>
      </c>
      <c r="R464" s="222">
        <f>Q464*H464</f>
        <v>0</v>
      </c>
      <c r="S464" s="222">
        <v>0</v>
      </c>
      <c r="T464" s="223">
        <f>S464*H464</f>
        <v>0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24" t="s">
        <v>178</v>
      </c>
      <c r="AT464" s="224" t="s">
        <v>134</v>
      </c>
      <c r="AU464" s="224" t="s">
        <v>84</v>
      </c>
      <c r="AY464" s="17" t="s">
        <v>131</v>
      </c>
      <c r="BE464" s="225">
        <f>IF(N464="základní",J464,0)</f>
        <v>0</v>
      </c>
      <c r="BF464" s="225">
        <f>IF(N464="snížená",J464,0)</f>
        <v>0</v>
      </c>
      <c r="BG464" s="225">
        <f>IF(N464="zákl. přenesená",J464,0)</f>
        <v>0</v>
      </c>
      <c r="BH464" s="225">
        <f>IF(N464="sníž. přenesená",J464,0)</f>
        <v>0</v>
      </c>
      <c r="BI464" s="225">
        <f>IF(N464="nulová",J464,0)</f>
        <v>0</v>
      </c>
      <c r="BJ464" s="17" t="s">
        <v>82</v>
      </c>
      <c r="BK464" s="225">
        <f>ROUND(I464*H464,2)</f>
        <v>0</v>
      </c>
      <c r="BL464" s="17" t="s">
        <v>178</v>
      </c>
      <c r="BM464" s="224" t="s">
        <v>912</v>
      </c>
    </row>
    <row r="465" s="12" customFormat="1" ht="25.92" customHeight="1">
      <c r="A465" s="12"/>
      <c r="B465" s="196"/>
      <c r="C465" s="197"/>
      <c r="D465" s="198" t="s">
        <v>76</v>
      </c>
      <c r="E465" s="199" t="s">
        <v>913</v>
      </c>
      <c r="F465" s="199" t="s">
        <v>914</v>
      </c>
      <c r="G465" s="197"/>
      <c r="H465" s="197"/>
      <c r="I465" s="200"/>
      <c r="J465" s="201">
        <f>BK465</f>
        <v>0</v>
      </c>
      <c r="K465" s="197"/>
      <c r="L465" s="202"/>
      <c r="M465" s="203"/>
      <c r="N465" s="204"/>
      <c r="O465" s="204"/>
      <c r="P465" s="205">
        <f>P466+P469+P471+P473</f>
        <v>0</v>
      </c>
      <c r="Q465" s="204"/>
      <c r="R465" s="205">
        <f>R466+R469+R471+R473</f>
        <v>0</v>
      </c>
      <c r="S465" s="204"/>
      <c r="T465" s="206">
        <f>T466+T469+T471+T473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07" t="s">
        <v>160</v>
      </c>
      <c r="AT465" s="208" t="s">
        <v>76</v>
      </c>
      <c r="AU465" s="208" t="s">
        <v>77</v>
      </c>
      <c r="AY465" s="207" t="s">
        <v>131</v>
      </c>
      <c r="BK465" s="209">
        <f>BK466+BK469+BK471+BK473</f>
        <v>0</v>
      </c>
    </row>
    <row r="466" s="12" customFormat="1" ht="22.8" customHeight="1">
      <c r="A466" s="12"/>
      <c r="B466" s="196"/>
      <c r="C466" s="197"/>
      <c r="D466" s="198" t="s">
        <v>76</v>
      </c>
      <c r="E466" s="210" t="s">
        <v>915</v>
      </c>
      <c r="F466" s="210" t="s">
        <v>916</v>
      </c>
      <c r="G466" s="197"/>
      <c r="H466" s="197"/>
      <c r="I466" s="200"/>
      <c r="J466" s="211">
        <f>BK466</f>
        <v>0</v>
      </c>
      <c r="K466" s="197"/>
      <c r="L466" s="202"/>
      <c r="M466" s="203"/>
      <c r="N466" s="204"/>
      <c r="O466" s="204"/>
      <c r="P466" s="205">
        <f>SUM(P467:P468)</f>
        <v>0</v>
      </c>
      <c r="Q466" s="204"/>
      <c r="R466" s="205">
        <f>SUM(R467:R468)</f>
        <v>0</v>
      </c>
      <c r="S466" s="204"/>
      <c r="T466" s="206">
        <f>SUM(T467:T468)</f>
        <v>0</v>
      </c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R466" s="207" t="s">
        <v>160</v>
      </c>
      <c r="AT466" s="208" t="s">
        <v>76</v>
      </c>
      <c r="AU466" s="208" t="s">
        <v>82</v>
      </c>
      <c r="AY466" s="207" t="s">
        <v>131</v>
      </c>
      <c r="BK466" s="209">
        <f>SUM(BK467:BK468)</f>
        <v>0</v>
      </c>
    </row>
    <row r="467" s="2" customFormat="1" ht="16.5" customHeight="1">
      <c r="A467" s="38"/>
      <c r="B467" s="39"/>
      <c r="C467" s="212" t="s">
        <v>917</v>
      </c>
      <c r="D467" s="212" t="s">
        <v>134</v>
      </c>
      <c r="E467" s="213" t="s">
        <v>918</v>
      </c>
      <c r="F467" s="214" t="s">
        <v>919</v>
      </c>
      <c r="G467" s="215" t="s">
        <v>920</v>
      </c>
      <c r="H467" s="216">
        <v>1</v>
      </c>
      <c r="I467" s="217"/>
      <c r="J467" s="218">
        <f>ROUND(I467*H467,2)</f>
        <v>0</v>
      </c>
      <c r="K467" s="219"/>
      <c r="L467" s="44"/>
      <c r="M467" s="220" t="s">
        <v>1</v>
      </c>
      <c r="N467" s="221" t="s">
        <v>42</v>
      </c>
      <c r="O467" s="91"/>
      <c r="P467" s="222">
        <f>O467*H467</f>
        <v>0</v>
      </c>
      <c r="Q467" s="222">
        <v>0</v>
      </c>
      <c r="R467" s="222">
        <f>Q467*H467</f>
        <v>0</v>
      </c>
      <c r="S467" s="222">
        <v>0</v>
      </c>
      <c r="T467" s="223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24" t="s">
        <v>921</v>
      </c>
      <c r="AT467" s="224" t="s">
        <v>134</v>
      </c>
      <c r="AU467" s="224" t="s">
        <v>84</v>
      </c>
      <c r="AY467" s="17" t="s">
        <v>131</v>
      </c>
      <c r="BE467" s="225">
        <f>IF(N467="základní",J467,0)</f>
        <v>0</v>
      </c>
      <c r="BF467" s="225">
        <f>IF(N467="snížená",J467,0)</f>
        <v>0</v>
      </c>
      <c r="BG467" s="225">
        <f>IF(N467="zákl. přenesená",J467,0)</f>
        <v>0</v>
      </c>
      <c r="BH467" s="225">
        <f>IF(N467="sníž. přenesená",J467,0)</f>
        <v>0</v>
      </c>
      <c r="BI467" s="225">
        <f>IF(N467="nulová",J467,0)</f>
        <v>0</v>
      </c>
      <c r="BJ467" s="17" t="s">
        <v>82</v>
      </c>
      <c r="BK467" s="225">
        <f>ROUND(I467*H467,2)</f>
        <v>0</v>
      </c>
      <c r="BL467" s="17" t="s">
        <v>921</v>
      </c>
      <c r="BM467" s="224" t="s">
        <v>922</v>
      </c>
    </row>
    <row r="468" s="2" customFormat="1" ht="16.5" customHeight="1">
      <c r="A468" s="38"/>
      <c r="B468" s="39"/>
      <c r="C468" s="212" t="s">
        <v>923</v>
      </c>
      <c r="D468" s="212" t="s">
        <v>134</v>
      </c>
      <c r="E468" s="213" t="s">
        <v>924</v>
      </c>
      <c r="F468" s="214" t="s">
        <v>925</v>
      </c>
      <c r="G468" s="215" t="s">
        <v>920</v>
      </c>
      <c r="H468" s="216">
        <v>1</v>
      </c>
      <c r="I468" s="217"/>
      <c r="J468" s="218">
        <f>ROUND(I468*H468,2)</f>
        <v>0</v>
      </c>
      <c r="K468" s="219"/>
      <c r="L468" s="44"/>
      <c r="M468" s="220" t="s">
        <v>1</v>
      </c>
      <c r="N468" s="221" t="s">
        <v>42</v>
      </c>
      <c r="O468" s="91"/>
      <c r="P468" s="222">
        <f>O468*H468</f>
        <v>0</v>
      </c>
      <c r="Q468" s="222">
        <v>0</v>
      </c>
      <c r="R468" s="222">
        <f>Q468*H468</f>
        <v>0</v>
      </c>
      <c r="S468" s="222">
        <v>0</v>
      </c>
      <c r="T468" s="223">
        <f>S468*H468</f>
        <v>0</v>
      </c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R468" s="224" t="s">
        <v>921</v>
      </c>
      <c r="AT468" s="224" t="s">
        <v>134</v>
      </c>
      <c r="AU468" s="224" t="s">
        <v>84</v>
      </c>
      <c r="AY468" s="17" t="s">
        <v>131</v>
      </c>
      <c r="BE468" s="225">
        <f>IF(N468="základní",J468,0)</f>
        <v>0</v>
      </c>
      <c r="BF468" s="225">
        <f>IF(N468="snížená",J468,0)</f>
        <v>0</v>
      </c>
      <c r="BG468" s="225">
        <f>IF(N468="zákl. přenesená",J468,0)</f>
        <v>0</v>
      </c>
      <c r="BH468" s="225">
        <f>IF(N468="sníž. přenesená",J468,0)</f>
        <v>0</v>
      </c>
      <c r="BI468" s="225">
        <f>IF(N468="nulová",J468,0)</f>
        <v>0</v>
      </c>
      <c r="BJ468" s="17" t="s">
        <v>82</v>
      </c>
      <c r="BK468" s="225">
        <f>ROUND(I468*H468,2)</f>
        <v>0</v>
      </c>
      <c r="BL468" s="17" t="s">
        <v>921</v>
      </c>
      <c r="BM468" s="224" t="s">
        <v>926</v>
      </c>
    </row>
    <row r="469" s="12" customFormat="1" ht="22.8" customHeight="1">
      <c r="A469" s="12"/>
      <c r="B469" s="196"/>
      <c r="C469" s="197"/>
      <c r="D469" s="198" t="s">
        <v>76</v>
      </c>
      <c r="E469" s="210" t="s">
        <v>927</v>
      </c>
      <c r="F469" s="210" t="s">
        <v>928</v>
      </c>
      <c r="G469" s="197"/>
      <c r="H469" s="197"/>
      <c r="I469" s="200"/>
      <c r="J469" s="211">
        <f>BK469</f>
        <v>0</v>
      </c>
      <c r="K469" s="197"/>
      <c r="L469" s="202"/>
      <c r="M469" s="203"/>
      <c r="N469" s="204"/>
      <c r="O469" s="204"/>
      <c r="P469" s="205">
        <f>P470</f>
        <v>0</v>
      </c>
      <c r="Q469" s="204"/>
      <c r="R469" s="205">
        <f>R470</f>
        <v>0</v>
      </c>
      <c r="S469" s="204"/>
      <c r="T469" s="206">
        <f>T470</f>
        <v>0</v>
      </c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R469" s="207" t="s">
        <v>160</v>
      </c>
      <c r="AT469" s="208" t="s">
        <v>76</v>
      </c>
      <c r="AU469" s="208" t="s">
        <v>82</v>
      </c>
      <c r="AY469" s="207" t="s">
        <v>131</v>
      </c>
      <c r="BK469" s="209">
        <f>BK470</f>
        <v>0</v>
      </c>
    </row>
    <row r="470" s="2" customFormat="1" ht="21.75" customHeight="1">
      <c r="A470" s="38"/>
      <c r="B470" s="39"/>
      <c r="C470" s="212" t="s">
        <v>929</v>
      </c>
      <c r="D470" s="212" t="s">
        <v>134</v>
      </c>
      <c r="E470" s="213" t="s">
        <v>930</v>
      </c>
      <c r="F470" s="214" t="s">
        <v>931</v>
      </c>
      <c r="G470" s="215" t="s">
        <v>920</v>
      </c>
      <c r="H470" s="216">
        <v>1</v>
      </c>
      <c r="I470" s="217"/>
      <c r="J470" s="218">
        <f>ROUND(I470*H470,2)</f>
        <v>0</v>
      </c>
      <c r="K470" s="219"/>
      <c r="L470" s="44"/>
      <c r="M470" s="220" t="s">
        <v>1</v>
      </c>
      <c r="N470" s="221" t="s">
        <v>42</v>
      </c>
      <c r="O470" s="91"/>
      <c r="P470" s="222">
        <f>O470*H470</f>
        <v>0</v>
      </c>
      <c r="Q470" s="222">
        <v>0</v>
      </c>
      <c r="R470" s="222">
        <f>Q470*H470</f>
        <v>0</v>
      </c>
      <c r="S470" s="222">
        <v>0</v>
      </c>
      <c r="T470" s="223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24" t="s">
        <v>921</v>
      </c>
      <c r="AT470" s="224" t="s">
        <v>134</v>
      </c>
      <c r="AU470" s="224" t="s">
        <v>84</v>
      </c>
      <c r="AY470" s="17" t="s">
        <v>131</v>
      </c>
      <c r="BE470" s="225">
        <f>IF(N470="základní",J470,0)</f>
        <v>0</v>
      </c>
      <c r="BF470" s="225">
        <f>IF(N470="snížená",J470,0)</f>
        <v>0</v>
      </c>
      <c r="BG470" s="225">
        <f>IF(N470="zákl. přenesená",J470,0)</f>
        <v>0</v>
      </c>
      <c r="BH470" s="225">
        <f>IF(N470="sníž. přenesená",J470,0)</f>
        <v>0</v>
      </c>
      <c r="BI470" s="225">
        <f>IF(N470="nulová",J470,0)</f>
        <v>0</v>
      </c>
      <c r="BJ470" s="17" t="s">
        <v>82</v>
      </c>
      <c r="BK470" s="225">
        <f>ROUND(I470*H470,2)</f>
        <v>0</v>
      </c>
      <c r="BL470" s="17" t="s">
        <v>921</v>
      </c>
      <c r="BM470" s="224" t="s">
        <v>932</v>
      </c>
    </row>
    <row r="471" s="12" customFormat="1" ht="22.8" customHeight="1">
      <c r="A471" s="12"/>
      <c r="B471" s="196"/>
      <c r="C471" s="197"/>
      <c r="D471" s="198" t="s">
        <v>76</v>
      </c>
      <c r="E471" s="210" t="s">
        <v>933</v>
      </c>
      <c r="F471" s="210" t="s">
        <v>934</v>
      </c>
      <c r="G471" s="197"/>
      <c r="H471" s="197"/>
      <c r="I471" s="200"/>
      <c r="J471" s="211">
        <f>BK471</f>
        <v>0</v>
      </c>
      <c r="K471" s="197"/>
      <c r="L471" s="202"/>
      <c r="M471" s="203"/>
      <c r="N471" s="204"/>
      <c r="O471" s="204"/>
      <c r="P471" s="205">
        <f>P472</f>
        <v>0</v>
      </c>
      <c r="Q471" s="204"/>
      <c r="R471" s="205">
        <f>R472</f>
        <v>0</v>
      </c>
      <c r="S471" s="204"/>
      <c r="T471" s="206">
        <f>T472</f>
        <v>0</v>
      </c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R471" s="207" t="s">
        <v>160</v>
      </c>
      <c r="AT471" s="208" t="s">
        <v>76</v>
      </c>
      <c r="AU471" s="208" t="s">
        <v>82</v>
      </c>
      <c r="AY471" s="207" t="s">
        <v>131</v>
      </c>
      <c r="BK471" s="209">
        <f>BK472</f>
        <v>0</v>
      </c>
    </row>
    <row r="472" s="2" customFormat="1" ht="16.5" customHeight="1">
      <c r="A472" s="38"/>
      <c r="B472" s="39"/>
      <c r="C472" s="212" t="s">
        <v>935</v>
      </c>
      <c r="D472" s="212" t="s">
        <v>134</v>
      </c>
      <c r="E472" s="213" t="s">
        <v>936</v>
      </c>
      <c r="F472" s="214" t="s">
        <v>934</v>
      </c>
      <c r="G472" s="215" t="s">
        <v>920</v>
      </c>
      <c r="H472" s="216">
        <v>1</v>
      </c>
      <c r="I472" s="217"/>
      <c r="J472" s="218">
        <f>ROUND(I472*H472,2)</f>
        <v>0</v>
      </c>
      <c r="K472" s="219"/>
      <c r="L472" s="44"/>
      <c r="M472" s="220" t="s">
        <v>1</v>
      </c>
      <c r="N472" s="221" t="s">
        <v>42</v>
      </c>
      <c r="O472" s="91"/>
      <c r="P472" s="222">
        <f>O472*H472</f>
        <v>0</v>
      </c>
      <c r="Q472" s="222">
        <v>0</v>
      </c>
      <c r="R472" s="222">
        <f>Q472*H472</f>
        <v>0</v>
      </c>
      <c r="S472" s="222">
        <v>0</v>
      </c>
      <c r="T472" s="223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4" t="s">
        <v>921</v>
      </c>
      <c r="AT472" s="224" t="s">
        <v>134</v>
      </c>
      <c r="AU472" s="224" t="s">
        <v>84</v>
      </c>
      <c r="AY472" s="17" t="s">
        <v>131</v>
      </c>
      <c r="BE472" s="225">
        <f>IF(N472="základní",J472,0)</f>
        <v>0</v>
      </c>
      <c r="BF472" s="225">
        <f>IF(N472="snížená",J472,0)</f>
        <v>0</v>
      </c>
      <c r="BG472" s="225">
        <f>IF(N472="zákl. přenesená",J472,0)</f>
        <v>0</v>
      </c>
      <c r="BH472" s="225">
        <f>IF(N472="sníž. přenesená",J472,0)</f>
        <v>0</v>
      </c>
      <c r="BI472" s="225">
        <f>IF(N472="nulová",J472,0)</f>
        <v>0</v>
      </c>
      <c r="BJ472" s="17" t="s">
        <v>82</v>
      </c>
      <c r="BK472" s="225">
        <f>ROUND(I472*H472,2)</f>
        <v>0</v>
      </c>
      <c r="BL472" s="17" t="s">
        <v>921</v>
      </c>
      <c r="BM472" s="224" t="s">
        <v>937</v>
      </c>
    </row>
    <row r="473" s="12" customFormat="1" ht="22.8" customHeight="1">
      <c r="A473" s="12"/>
      <c r="B473" s="196"/>
      <c r="C473" s="197"/>
      <c r="D473" s="198" t="s">
        <v>76</v>
      </c>
      <c r="E473" s="210" t="s">
        <v>938</v>
      </c>
      <c r="F473" s="210" t="s">
        <v>939</v>
      </c>
      <c r="G473" s="197"/>
      <c r="H473" s="197"/>
      <c r="I473" s="200"/>
      <c r="J473" s="211">
        <f>BK473</f>
        <v>0</v>
      </c>
      <c r="K473" s="197"/>
      <c r="L473" s="202"/>
      <c r="M473" s="203"/>
      <c r="N473" s="204"/>
      <c r="O473" s="204"/>
      <c r="P473" s="205">
        <f>P474</f>
        <v>0</v>
      </c>
      <c r="Q473" s="204"/>
      <c r="R473" s="205">
        <f>R474</f>
        <v>0</v>
      </c>
      <c r="S473" s="204"/>
      <c r="T473" s="206">
        <f>T474</f>
        <v>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07" t="s">
        <v>160</v>
      </c>
      <c r="AT473" s="208" t="s">
        <v>76</v>
      </c>
      <c r="AU473" s="208" t="s">
        <v>82</v>
      </c>
      <c r="AY473" s="207" t="s">
        <v>131</v>
      </c>
      <c r="BK473" s="209">
        <f>BK474</f>
        <v>0</v>
      </c>
    </row>
    <row r="474" s="2" customFormat="1" ht="16.5" customHeight="1">
      <c r="A474" s="38"/>
      <c r="B474" s="39"/>
      <c r="C474" s="212" t="s">
        <v>940</v>
      </c>
      <c r="D474" s="212" t="s">
        <v>134</v>
      </c>
      <c r="E474" s="213" t="s">
        <v>941</v>
      </c>
      <c r="F474" s="214" t="s">
        <v>942</v>
      </c>
      <c r="G474" s="215" t="s">
        <v>920</v>
      </c>
      <c r="H474" s="216">
        <v>1</v>
      </c>
      <c r="I474" s="217"/>
      <c r="J474" s="218">
        <f>ROUND(I474*H474,2)</f>
        <v>0</v>
      </c>
      <c r="K474" s="219"/>
      <c r="L474" s="44"/>
      <c r="M474" s="270" t="s">
        <v>1</v>
      </c>
      <c r="N474" s="271" t="s">
        <v>42</v>
      </c>
      <c r="O474" s="272"/>
      <c r="P474" s="273">
        <f>O474*H474</f>
        <v>0</v>
      </c>
      <c r="Q474" s="273">
        <v>0</v>
      </c>
      <c r="R474" s="273">
        <f>Q474*H474</f>
        <v>0</v>
      </c>
      <c r="S474" s="273">
        <v>0</v>
      </c>
      <c r="T474" s="274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4" t="s">
        <v>921</v>
      </c>
      <c r="AT474" s="224" t="s">
        <v>134</v>
      </c>
      <c r="AU474" s="224" t="s">
        <v>84</v>
      </c>
      <c r="AY474" s="17" t="s">
        <v>131</v>
      </c>
      <c r="BE474" s="225">
        <f>IF(N474="základní",J474,0)</f>
        <v>0</v>
      </c>
      <c r="BF474" s="225">
        <f>IF(N474="snížená",J474,0)</f>
        <v>0</v>
      </c>
      <c r="BG474" s="225">
        <f>IF(N474="zákl. přenesená",J474,0)</f>
        <v>0</v>
      </c>
      <c r="BH474" s="225">
        <f>IF(N474="sníž. přenesená",J474,0)</f>
        <v>0</v>
      </c>
      <c r="BI474" s="225">
        <f>IF(N474="nulová",J474,0)</f>
        <v>0</v>
      </c>
      <c r="BJ474" s="17" t="s">
        <v>82</v>
      </c>
      <c r="BK474" s="225">
        <f>ROUND(I474*H474,2)</f>
        <v>0</v>
      </c>
      <c r="BL474" s="17" t="s">
        <v>921</v>
      </c>
      <c r="BM474" s="224" t="s">
        <v>943</v>
      </c>
    </row>
    <row r="475" s="2" customFormat="1" ht="6.96" customHeight="1">
      <c r="A475" s="38"/>
      <c r="B475" s="66"/>
      <c r="C475" s="67"/>
      <c r="D475" s="67"/>
      <c r="E475" s="67"/>
      <c r="F475" s="67"/>
      <c r="G475" s="67"/>
      <c r="H475" s="67"/>
      <c r="I475" s="67"/>
      <c r="J475" s="67"/>
      <c r="K475" s="67"/>
      <c r="L475" s="44"/>
      <c r="M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</row>
  </sheetData>
  <sheetProtection sheet="1" autoFilter="0" formatColumns="0" formatRows="0" objects="1" scenarios="1" spinCount="100000" saltValue="41BmCCg1s2Vfvi5BciZ8Zu4Cw1hFipPnwbM6IMfo5dZ8lLEuTwmiT5mdU7FJ2EOFovoYR0z6PwmY6bFMBc6aww==" hashValue="de3CRXSKo1m1/B+N0zgZABr4Q6nID9sD+arS3tz+6ES16SGQS8ZY4y6Wm6mP2uAWtNx7S2S+uWN7KbsD0RZgeg==" algorithmName="SHA-512" password="CC35"/>
  <autoFilter ref="C136:K474"/>
  <mergeCells count="6">
    <mergeCell ref="E7:H7"/>
    <mergeCell ref="E16:H16"/>
    <mergeCell ref="E25:H25"/>
    <mergeCell ref="E85:H85"/>
    <mergeCell ref="E129:H12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ACERNBLS\LSada</dc:creator>
  <cp:lastModifiedBy>ACERNBLS\LSada</cp:lastModifiedBy>
  <dcterms:created xsi:type="dcterms:W3CDTF">2023-11-16T07:39:27Z</dcterms:created>
  <dcterms:modified xsi:type="dcterms:W3CDTF">2023-11-16T07:39:30Z</dcterms:modified>
</cp:coreProperties>
</file>