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 - Výměna střešní kryti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'00 - Výměna střešní kryti...'!$C$89:$K$396</definedName>
    <definedName name="_xlnm.Print_Area" localSheetId="1">'00 - Výměna střešní kryti...'!$C$4:$J$37,'00 - Výměna střešní kryti...'!$C$43:$J$73,'00 - Výměna střešní kryti...'!$C$79:$K$396</definedName>
    <definedName name="_xlnm.Print_Titles" localSheetId="1">'00 - Výměna střešní kryti...'!$89:$89</definedName>
    <definedName name="_xlnm.Print_Area" localSheetId="2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396"/>
  <c r="BH396"/>
  <c r="BG396"/>
  <c r="BF396"/>
  <c r="T396"/>
  <c r="R396"/>
  <c r="P396"/>
  <c r="BI395"/>
  <c r="BH395"/>
  <c r="BG395"/>
  <c r="BF395"/>
  <c r="T395"/>
  <c r="R395"/>
  <c r="P395"/>
  <c r="BI393"/>
  <c r="BH393"/>
  <c r="BG393"/>
  <c r="BF393"/>
  <c r="T393"/>
  <c r="T392"/>
  <c r="R393"/>
  <c r="R392"/>
  <c r="P393"/>
  <c r="P392"/>
  <c r="BI390"/>
  <c r="BH390"/>
  <c r="BG390"/>
  <c r="BF390"/>
  <c r="T390"/>
  <c r="T389"/>
  <c r="R390"/>
  <c r="R389"/>
  <c r="P390"/>
  <c r="P389"/>
  <c r="BI387"/>
  <c r="BH387"/>
  <c r="BG387"/>
  <c r="BF387"/>
  <c r="T387"/>
  <c r="R387"/>
  <c r="P387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79"/>
  <c r="BH379"/>
  <c r="BG379"/>
  <c r="BF379"/>
  <c r="T379"/>
  <c r="T378"/>
  <c r="R379"/>
  <c r="R378"/>
  <c r="P379"/>
  <c r="P378"/>
  <c r="BI377"/>
  <c r="BH377"/>
  <c r="BG377"/>
  <c r="BF377"/>
  <c r="T377"/>
  <c r="R377"/>
  <c r="P377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7"/>
  <c r="BH367"/>
  <c r="BG367"/>
  <c r="BF367"/>
  <c r="T367"/>
  <c r="R367"/>
  <c r="P367"/>
  <c r="BI364"/>
  <c r="BH364"/>
  <c r="BG364"/>
  <c r="BF364"/>
  <c r="T364"/>
  <c r="R364"/>
  <c r="P364"/>
  <c r="BI363"/>
  <c r="BH363"/>
  <c r="BG363"/>
  <c r="BF363"/>
  <c r="T363"/>
  <c r="R363"/>
  <c r="P363"/>
  <c r="BI361"/>
  <c r="BH361"/>
  <c r="BG361"/>
  <c r="BF361"/>
  <c r="T361"/>
  <c r="R361"/>
  <c r="P361"/>
  <c r="BI360"/>
  <c r="BH360"/>
  <c r="BG360"/>
  <c r="BF360"/>
  <c r="T360"/>
  <c r="R360"/>
  <c r="P360"/>
  <c r="BI358"/>
  <c r="BH358"/>
  <c r="BG358"/>
  <c r="BF358"/>
  <c r="T358"/>
  <c r="R358"/>
  <c r="P358"/>
  <c r="BI357"/>
  <c r="BH357"/>
  <c r="BG357"/>
  <c r="BF357"/>
  <c r="T357"/>
  <c r="R357"/>
  <c r="P357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79"/>
  <c r="BH279"/>
  <c r="BG279"/>
  <c r="BF279"/>
  <c r="T279"/>
  <c r="R279"/>
  <c r="P279"/>
  <c r="BI277"/>
  <c r="BH277"/>
  <c r="BG277"/>
  <c r="BF277"/>
  <c r="T277"/>
  <c r="R277"/>
  <c r="P277"/>
  <c r="BI276"/>
  <c r="BH276"/>
  <c r="BG276"/>
  <c r="BF276"/>
  <c r="T276"/>
  <c r="R276"/>
  <c r="P276"/>
  <c r="BI273"/>
  <c r="BH273"/>
  <c r="BG273"/>
  <c r="BF273"/>
  <c r="T273"/>
  <c r="R273"/>
  <c r="P273"/>
  <c r="BI269"/>
  <c r="BH269"/>
  <c r="BG269"/>
  <c r="BF269"/>
  <c r="T269"/>
  <c r="R269"/>
  <c r="P269"/>
  <c r="BI265"/>
  <c r="BH265"/>
  <c r="BG265"/>
  <c r="BF265"/>
  <c r="T265"/>
  <c r="R265"/>
  <c r="P265"/>
  <c r="BI264"/>
  <c r="BH264"/>
  <c r="BG264"/>
  <c r="BF264"/>
  <c r="T264"/>
  <c r="R264"/>
  <c r="P264"/>
  <c r="BI261"/>
  <c r="BH261"/>
  <c r="BG261"/>
  <c r="BF261"/>
  <c r="T261"/>
  <c r="R261"/>
  <c r="P261"/>
  <c r="BI257"/>
  <c r="BH257"/>
  <c r="BG257"/>
  <c r="BF257"/>
  <c r="T257"/>
  <c r="R257"/>
  <c r="P257"/>
  <c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R248"/>
  <c r="P248"/>
  <c r="BI246"/>
  <c r="BH246"/>
  <c r="BG246"/>
  <c r="BF246"/>
  <c r="T246"/>
  <c r="R246"/>
  <c r="P246"/>
  <c r="BI242"/>
  <c r="BH242"/>
  <c r="BG242"/>
  <c r="BF242"/>
  <c r="T242"/>
  <c r="R242"/>
  <c r="P242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J86"/>
  <c r="F86"/>
  <c r="F84"/>
  <c r="E82"/>
  <c r="J50"/>
  <c r="F50"/>
  <c r="F48"/>
  <c r="E46"/>
  <c r="J22"/>
  <c r="E22"/>
  <c r="J87"/>
  <c r="J21"/>
  <c r="J16"/>
  <c r="E16"/>
  <c r="F87"/>
  <c r="J15"/>
  <c r="J10"/>
  <c r="J84"/>
  <c i="1" r="L50"/>
  <c r="AM50"/>
  <c r="AM49"/>
  <c r="L49"/>
  <c r="AM47"/>
  <c r="L47"/>
  <c r="L45"/>
  <c r="L44"/>
  <c i="2" r="J363"/>
  <c r="J265"/>
  <c r="J174"/>
  <c r="J351"/>
  <c r="J279"/>
  <c r="J139"/>
  <c r="BK377"/>
  <c r="BK248"/>
  <c r="BK121"/>
  <c r="BK330"/>
  <c r="J264"/>
  <c r="J145"/>
  <c r="BK180"/>
  <c r="J170"/>
  <c r="J377"/>
  <c r="BK328"/>
  <c r="J238"/>
  <c r="BK151"/>
  <c r="BK297"/>
  <c r="J163"/>
  <c r="J106"/>
  <c r="J330"/>
  <c r="BK167"/>
  <c r="J354"/>
  <c r="BK276"/>
  <c r="J151"/>
  <c r="BK177"/>
  <c r="BK119"/>
  <c r="BK395"/>
  <c r="BK354"/>
  <c r="BK230"/>
  <c r="BK154"/>
  <c r="BK375"/>
  <c r="BK265"/>
  <c r="BK165"/>
  <c r="J94"/>
  <c r="BK339"/>
  <c r="BK226"/>
  <c r="J375"/>
  <c r="BK294"/>
  <c r="BK222"/>
  <c r="J286"/>
  <c r="BK159"/>
  <c r="J96"/>
  <c r="BK355"/>
  <c r="J310"/>
  <c r="J222"/>
  <c r="J131"/>
  <c r="J294"/>
  <c r="J167"/>
  <c r="BK99"/>
  <c r="J328"/>
  <c r="BK196"/>
  <c r="BK364"/>
  <c r="J288"/>
  <c r="BK335"/>
  <c r="BK190"/>
  <c r="J111"/>
  <c r="J104"/>
  <c r="BK358"/>
  <c r="BK312"/>
  <c r="J226"/>
  <c r="BK148"/>
  <c r="J312"/>
  <c r="BK220"/>
  <c r="BK96"/>
  <c r="BK348"/>
  <c r="J230"/>
  <c r="J367"/>
  <c r="J291"/>
  <c r="J311"/>
  <c r="BK133"/>
  <c r="J154"/>
  <c r="BK361"/>
  <c r="J276"/>
  <c r="J158"/>
  <c r="J364"/>
  <c r="BK288"/>
  <c r="BK175"/>
  <c r="J108"/>
  <c r="J371"/>
  <c r="BK236"/>
  <c r="BK116"/>
  <c r="BK290"/>
  <c r="BK316"/>
  <c r="BK163"/>
  <c r="J150"/>
  <c r="BK371"/>
  <c r="J318"/>
  <c r="J239"/>
  <c r="J168"/>
  <c r="J142"/>
  <c r="BK302"/>
  <c r="J176"/>
  <c r="BK104"/>
  <c r="J373"/>
  <c r="BK242"/>
  <c i="1" r="AS54"/>
  <c i="2" r="J305"/>
  <c r="J175"/>
  <c r="BK174"/>
  <c r="BK114"/>
  <c r="BK147"/>
  <c r="J379"/>
  <c r="J325"/>
  <c r="BK169"/>
  <c r="BK332"/>
  <c r="BK224"/>
  <c r="BK142"/>
  <c r="BK93"/>
  <c r="J349"/>
  <c r="BK158"/>
  <c r="J337"/>
  <c r="J269"/>
  <c r="J147"/>
  <c r="J205"/>
  <c r="BK125"/>
  <c r="BK382"/>
  <c r="BK351"/>
  <c r="J237"/>
  <c r="J165"/>
  <c r="J97"/>
  <c r="J290"/>
  <c r="BK155"/>
  <c r="BK386"/>
  <c r="J322"/>
  <c r="BK166"/>
  <c r="BK349"/>
  <c r="J246"/>
  <c r="BK325"/>
  <c r="J164"/>
  <c r="J161"/>
  <c r="J390"/>
  <c r="J314"/>
  <c r="J193"/>
  <c r="J99"/>
  <c r="J277"/>
  <c r="J119"/>
  <c r="J382"/>
  <c r="J251"/>
  <c r="BK363"/>
  <c r="BK253"/>
  <c r="J332"/>
  <c r="BK150"/>
  <c r="BK164"/>
  <c r="BK144"/>
  <c r="BK337"/>
  <c r="J253"/>
  <c r="J180"/>
  <c r="J137"/>
  <c r="BK291"/>
  <c r="BK152"/>
  <c r="BK320"/>
  <c r="BK161"/>
  <c r="BK357"/>
  <c r="J273"/>
  <c r="BK139"/>
  <c r="J218"/>
  <c r="J129"/>
  <c r="BK162"/>
  <c r="BK367"/>
  <c r="J242"/>
  <c r="BK176"/>
  <c r="J308"/>
  <c r="J187"/>
  <c r="J114"/>
  <c r="BK390"/>
  <c r="BK309"/>
  <c r="J146"/>
  <c r="J297"/>
  <c r="BK202"/>
  <c r="BK233"/>
  <c r="J156"/>
  <c r="J159"/>
  <c r="BK396"/>
  <c r="J309"/>
  <c r="J190"/>
  <c r="BK137"/>
  <c r="J299"/>
  <c r="J177"/>
  <c r="J396"/>
  <c r="BK286"/>
  <c r="J386"/>
  <c r="BK299"/>
  <c r="BK187"/>
  <c r="BK237"/>
  <c r="J153"/>
  <c r="J93"/>
  <c r="BK353"/>
  <c r="BK305"/>
  <c r="J220"/>
  <c r="BK143"/>
  <c r="BK310"/>
  <c r="J199"/>
  <c r="J95"/>
  <c r="J316"/>
  <c r="J155"/>
  <c r="J339"/>
  <c r="J236"/>
  <c r="J224"/>
  <c r="J171"/>
  <c r="BK95"/>
  <c r="BK360"/>
  <c r="BK311"/>
  <c r="J215"/>
  <c r="J125"/>
  <c r="J233"/>
  <c r="J121"/>
  <c r="BK393"/>
  <c r="BK269"/>
  <c r="J149"/>
  <c r="J335"/>
  <c r="BK257"/>
  <c r="J320"/>
  <c r="J144"/>
  <c r="J157"/>
  <c r="BK350"/>
  <c r="J261"/>
  <c r="BK157"/>
  <c r="BK94"/>
  <c r="BK264"/>
  <c r="BK156"/>
  <c r="BK379"/>
  <c r="J257"/>
  <c r="J387"/>
  <c r="BK318"/>
  <c r="BK238"/>
  <c r="BK322"/>
  <c r="BK170"/>
  <c r="J166"/>
  <c r="BK373"/>
  <c r="J248"/>
  <c r="BK153"/>
  <c r="BK129"/>
  <c r="BK261"/>
  <c r="BK111"/>
  <c r="J361"/>
  <c r="BK215"/>
  <c r="J355"/>
  <c r="BK279"/>
  <c r="J160"/>
  <c r="J202"/>
  <c r="J116"/>
  <c r="BK97"/>
  <c r="J357"/>
  <c r="BK251"/>
  <c r="BK171"/>
  <c r="J133"/>
  <c r="BK246"/>
  <c r="BK145"/>
  <c r="J395"/>
  <c r="J358"/>
  <c r="BK218"/>
  <c r="BK384"/>
  <c r="BK314"/>
  <c r="J169"/>
  <c r="J196"/>
  <c r="BK131"/>
  <c r="BK160"/>
  <c r="BK387"/>
  <c r="BK273"/>
  <c r="BK205"/>
  <c r="BK149"/>
  <c r="J348"/>
  <c r="BK212"/>
  <c r="BK108"/>
  <c r="J384"/>
  <c r="BK199"/>
  <c r="J353"/>
  <c r="J287"/>
  <c r="J152"/>
  <c r="BK193"/>
  <c r="BK168"/>
  <c r="J393"/>
  <c r="J302"/>
  <c r="J212"/>
  <c r="BK146"/>
  <c r="BK287"/>
  <c r="BK106"/>
  <c r="J360"/>
  <c r="BK239"/>
  <c r="J350"/>
  <c r="BK277"/>
  <c r="J162"/>
  <c r="BK308"/>
  <c r="J143"/>
  <c r="J148"/>
  <c l="1" r="BK103"/>
  <c r="J103"/>
  <c r="J58"/>
  <c r="T103"/>
  <c r="BK141"/>
  <c r="J141"/>
  <c r="J61"/>
  <c r="R141"/>
  <c r="BK173"/>
  <c r="J173"/>
  <c r="J62"/>
  <c r="R173"/>
  <c r="P179"/>
  <c r="BK241"/>
  <c r="J241"/>
  <c r="J64"/>
  <c r="T241"/>
  <c r="R293"/>
  <c r="P92"/>
  <c r="R92"/>
  <c r="R103"/>
  <c r="P124"/>
  <c r="T124"/>
  <c r="T141"/>
  <c r="P173"/>
  <c r="T173"/>
  <c r="R179"/>
  <c r="P241"/>
  <c r="R241"/>
  <c r="P293"/>
  <c r="P366"/>
  <c r="BK366"/>
  <c r="J366"/>
  <c r="J66"/>
  <c r="BK92"/>
  <c r="J92"/>
  <c r="J57"/>
  <c r="T92"/>
  <c r="T91"/>
  <c r="P103"/>
  <c r="BK124"/>
  <c r="J124"/>
  <c r="J60"/>
  <c r="R124"/>
  <c r="P141"/>
  <c r="BK179"/>
  <c r="J179"/>
  <c r="J63"/>
  <c r="T179"/>
  <c r="BK293"/>
  <c r="J293"/>
  <c r="J65"/>
  <c r="T293"/>
  <c r="R366"/>
  <c r="T366"/>
  <c r="BK381"/>
  <c r="J381"/>
  <c r="J69"/>
  <c r="P381"/>
  <c r="R381"/>
  <c r="T381"/>
  <c r="BK394"/>
  <c r="J394"/>
  <c r="J72"/>
  <c r="P394"/>
  <c r="R394"/>
  <c r="T394"/>
  <c r="BK378"/>
  <c r="J378"/>
  <c r="J67"/>
  <c r="BK389"/>
  <c r="J389"/>
  <c r="J70"/>
  <c r="BK392"/>
  <c r="J392"/>
  <c r="J71"/>
  <c r="J51"/>
  <c r="BE96"/>
  <c r="BE97"/>
  <c r="BE99"/>
  <c r="BE106"/>
  <c r="BE153"/>
  <c r="BE156"/>
  <c r="BE163"/>
  <c r="BE269"/>
  <c r="BE94"/>
  <c r="BE104"/>
  <c r="BE121"/>
  <c r="BE129"/>
  <c r="BE142"/>
  <c r="BE146"/>
  <c r="BE148"/>
  <c r="BE155"/>
  <c r="BE158"/>
  <c r="BE165"/>
  <c r="BE168"/>
  <c r="BE175"/>
  <c r="BE187"/>
  <c r="BE222"/>
  <c r="BE277"/>
  <c r="BE286"/>
  <c r="BE287"/>
  <c r="BE290"/>
  <c r="BE291"/>
  <c r="BE294"/>
  <c r="BE299"/>
  <c r="BE310"/>
  <c r="BE312"/>
  <c r="BE318"/>
  <c r="BE328"/>
  <c r="BE139"/>
  <c r="BE174"/>
  <c r="BE190"/>
  <c r="BE218"/>
  <c r="BE233"/>
  <c r="BE242"/>
  <c r="BE248"/>
  <c r="BE264"/>
  <c r="BE276"/>
  <c r="BE288"/>
  <c r="BE297"/>
  <c r="BE311"/>
  <c r="BE322"/>
  <c r="BE337"/>
  <c r="BE358"/>
  <c r="BE360"/>
  <c r="BE371"/>
  <c r="BE379"/>
  <c r="BE382"/>
  <c r="BE114"/>
  <c r="BE145"/>
  <c r="BE151"/>
  <c r="BE157"/>
  <c r="BE159"/>
  <c r="BE160"/>
  <c r="BE171"/>
  <c r="BE176"/>
  <c r="BE193"/>
  <c r="BE226"/>
  <c r="BE238"/>
  <c r="BE246"/>
  <c r="BE253"/>
  <c r="BE257"/>
  <c r="BE261"/>
  <c r="BE273"/>
  <c r="BE302"/>
  <c r="BE308"/>
  <c r="BE314"/>
  <c r="BE325"/>
  <c r="BE335"/>
  <c r="BE350"/>
  <c r="BE351"/>
  <c r="BE390"/>
  <c r="BE395"/>
  <c r="BE396"/>
  <c r="J48"/>
  <c r="BE95"/>
  <c r="BE111"/>
  <c r="BE116"/>
  <c r="BE143"/>
  <c r="BE149"/>
  <c r="BE154"/>
  <c r="BE161"/>
  <c r="BE162"/>
  <c r="BE164"/>
  <c r="BE166"/>
  <c r="BE169"/>
  <c r="BE180"/>
  <c r="BE199"/>
  <c r="BE205"/>
  <c r="BE215"/>
  <c r="BE236"/>
  <c r="BE237"/>
  <c r="BE239"/>
  <c r="BE251"/>
  <c r="BE279"/>
  <c r="BE309"/>
  <c r="BE320"/>
  <c r="BE330"/>
  <c r="BE339"/>
  <c r="BE349"/>
  <c r="BE353"/>
  <c r="BE354"/>
  <c r="BE355"/>
  <c r="BE361"/>
  <c r="BE363"/>
  <c r="BE364"/>
  <c r="BE367"/>
  <c r="F51"/>
  <c r="BE93"/>
  <c r="BE108"/>
  <c r="BE119"/>
  <c r="BE125"/>
  <c r="BE131"/>
  <c r="BE133"/>
  <c r="BE137"/>
  <c r="BE144"/>
  <c r="BE147"/>
  <c r="BE150"/>
  <c r="BE152"/>
  <c r="BE167"/>
  <c r="BE170"/>
  <c r="BE177"/>
  <c r="BE196"/>
  <c r="BE202"/>
  <c r="BE212"/>
  <c r="BE220"/>
  <c r="BE224"/>
  <c r="BE230"/>
  <c r="BE265"/>
  <c r="BE305"/>
  <c r="BE316"/>
  <c r="BE332"/>
  <c r="BE348"/>
  <c r="BE357"/>
  <c r="BE373"/>
  <c r="BE375"/>
  <c r="BE377"/>
  <c r="BE384"/>
  <c r="BE386"/>
  <c r="BE387"/>
  <c r="BE393"/>
  <c r="F35"/>
  <c i="1" r="BD55"/>
  <c r="BD54"/>
  <c r="W33"/>
  <c i="2" r="F34"/>
  <c i="1" r="BC55"/>
  <c r="BC54"/>
  <c r="AY54"/>
  <c i="2" r="J32"/>
  <c i="1" r="AW55"/>
  <c i="2" r="F33"/>
  <c i="1" r="BB55"/>
  <c r="BB54"/>
  <c r="W31"/>
  <c i="2" r="F32"/>
  <c i="1" r="BA55"/>
  <c r="BA54"/>
  <c r="W30"/>
  <c i="2" l="1" r="R380"/>
  <c r="P123"/>
  <c r="R91"/>
  <c r="P91"/>
  <c r="T380"/>
  <c r="P380"/>
  <c r="T123"/>
  <c r="T90"/>
  <c r="R123"/>
  <c r="BK123"/>
  <c r="J123"/>
  <c r="J59"/>
  <c r="BK91"/>
  <c r="J91"/>
  <c r="J56"/>
  <c r="BK380"/>
  <c r="J380"/>
  <c r="J68"/>
  <c i="1" r="W32"/>
  <c r="AX54"/>
  <c r="AW54"/>
  <c r="AK30"/>
  <c i="2" r="F31"/>
  <c i="1" r="AZ55"/>
  <c r="AZ54"/>
  <c r="AV54"/>
  <c r="AK29"/>
  <c i="2" r="J31"/>
  <c i="1" r="AV55"/>
  <c r="AT55"/>
  <c i="2" l="1" r="P90"/>
  <c i="1" r="AU55"/>
  <c i="2" r="R90"/>
  <c r="BK90"/>
  <c r="J90"/>
  <c r="J55"/>
  <c i="1" r="AT54"/>
  <c r="AU54"/>
  <c r="W29"/>
  <c i="2" l="1" r="J28"/>
  <c i="1" r="AG55"/>
  <c r="AG54"/>
  <c r="AK26"/>
  <c r="AK35"/>
  <c i="2" l="1" r="J37"/>
  <c i="1" r="AN5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<sst xmlns="http://schemas.openxmlformats.org/spreadsheetml/2006/main">
  <si>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</si>
  <si>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</si>
  <si>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</si>
  <si>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</si>
  <si>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</si>
  <si>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{a58f571d-8d26-4378-8a15-967ea2021d84}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</si>
  <si>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</si>
  <si>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</si>
  <si>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</si>
  <si>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</si>
  <si>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</si>
  <si>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</si>
  <si>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</si>
  <si>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</si>
  <si>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</si>
  <si>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</si>
  <si>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</si>
  <si>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Výměna střešní krytiny MDK Sokolov</t>
  </si>
  <si>
    <t>KSO:</t>
  </si>
  <si>
    <t/>
  </si>
  <si>
    <t>CC-CZ:</t>
  </si>
  <si>
    <t>Místo:</t>
  </si>
  <si>
    <t>Sokolov, 5. května 655</t>
  </si>
  <si>
    <t>Datum:</t>
  </si>
  <si>
    <t>28. 11. 2023</t>
  </si>
  <si>
    <t>Zadavatel:</t>
  </si>
  <si>
    <t>IČ:</t>
  </si>
  <si>
    <t>Město Sokolov</t>
  </si>
  <si>
    <t>DIČ:</t>
  </si>
  <si>
    <t>Uchazeč:</t>
  </si>
  <si>
    <t>Vyplň údaj</t>
  </si>
  <si>
    <t>Projektant:</t>
  </si>
  <si>
    <t>Ing. Martin Dědič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</si>
  <si>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</si>
  <si>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</si>
  <si>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</si>
  <si>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</si>
  <si>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</si>
  <si>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</si>
  <si>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</si>
  <si>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</si>
  <si>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</si>
  <si>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</si>
  <si>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</si>
  <si>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</si>
  <si>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</si>
  <si>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</si>
  <si>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</si>
  <si>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</si>
  <si>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</si>
  <si>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</si>
  <si>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</si>
  <si>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</si>
  <si>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</si>
  <si>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</si>
  <si>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</si>
  <si>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</si>
  <si>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</si>
  <si>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</si>
  <si>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</si>
  <si>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</si>
  <si>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</si>
  <si>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</si>
  <si>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</si>
  <si>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</si>
  <si>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</si>
  <si>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</si>
  <si>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</si>
  <si>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</si>
  <si>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</si>
  <si>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</si>
  <si>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</si>
  <si>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</si>
  <si>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</si>
  <si>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</si>
  <si>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</si>
  <si>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</si>
  <si>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</si>
  <si>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</si>
  <si>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</si>
  <si>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</si>
  <si>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</si>
  <si>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</si>
  <si>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</si>
  <si>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</si>
  <si>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</si>
  <si>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</si>
  <si>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</si>
  <si>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</si>
  <si>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712 - Povlakové krytiny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</si>
  <si>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</si>
  <si>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</si>
  <si>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</si>
  <si>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</si>
  <si>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</si>
  <si>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</si>
  <si>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>OST - Ostatní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</si>
  <si>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</si>
  <si>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</si>
  <si>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</si>
  <si>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</si>
  <si>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</si>
  <si>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</si>
  <si>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</si>
  <si>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</si>
  <si>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</si>
  <si>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</si>
  <si>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</si>
  <si>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</si>
  <si>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</si>
  <si>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</si>
  <si>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</si>
  <si>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</si>
  <si>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</si>
  <si>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</si>
  <si>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</si>
  <si>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</si>
  <si>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</si>
  <si>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</si>
  <si>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</si>
  <si>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</si>
  <si>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009-x2</t>
  </si>
  <si>
    <t>Vyčištění půdního prostoru od sutě, prachu a dalších nečistot vč. likvidace odpadu</t>
  </si>
  <si>
    <t>soubor</t>
  </si>
  <si>
    <t>4</t>
  </si>
  <si>
    <t>-236245083</t>
  </si>
  <si>
    <t>009-x1</t>
  </si>
  <si>
    <t>Odstranění starších ocelových konstrukcí (osvětlení sálu) vč. likvidace odpadu</t>
  </si>
  <si>
    <t>-1288407799</t>
  </si>
  <si>
    <t>3</t>
  </si>
  <si>
    <t>009-x3</t>
  </si>
  <si>
    <t>D+M+PH Úprava stávajících podkladů - podezdívka pozednice (začištění/zarovnání), apod...</t>
  </si>
  <si>
    <t>-954294049</t>
  </si>
  <si>
    <t>009-x4</t>
  </si>
  <si>
    <t>D+M+PH Úprava stávajících podkladů - zhlaví vazného trámu (začištění a vzduchová mezera)</t>
  </si>
  <si>
    <t>-1982020826</t>
  </si>
  <si>
    <t>5</t>
  </si>
  <si>
    <t>945412112</t>
  </si>
  <si>
    <t>Teleskopická hydraulická montážní plošina na samohybném podvozku, s otočným košem výšky zdvihu do 21 m</t>
  </si>
  <si>
    <t>den</t>
  </si>
  <si>
    <t>CS ÚRS 2023 02</t>
  </si>
  <si>
    <t>-1990767441</t>
  </si>
  <si>
    <t>Online PSC</t>
  </si>
  <si>
    <t>https://podminky.urs.cz/item/CS_URS_2023_02/945412112</t>
  </si>
  <si>
    <t>6</t>
  </si>
  <si>
    <t>949101111</t>
  </si>
  <si>
    <t>Lešení pomocné pracovní pro objekty pozemních staveb pro zatížení do 150 kg/m2, o výšce lešeňové podlahy do 1,9 m</t>
  </si>
  <si>
    <t>m2</t>
  </si>
  <si>
    <t>-1175597607</t>
  </si>
  <si>
    <t>https://podminky.urs.cz/item/CS_URS_2023_02/949101111</t>
  </si>
  <si>
    <t>VV</t>
  </si>
  <si>
    <t>Pro opravy krovu</t>
  </si>
  <si>
    <t>200</t>
  </si>
  <si>
    <t>997</t>
  </si>
  <si>
    <t>Přesun sutě</t>
  </si>
  <si>
    <t>7</t>
  </si>
  <si>
    <t>997002611</t>
  </si>
  <si>
    <t>Nakládání suti a vybouraných hmot na dopravní prostředek pro vodorovné přemístění</t>
  </si>
  <si>
    <t>t</t>
  </si>
  <si>
    <t>634108791</t>
  </si>
  <si>
    <t>https://podminky.urs.cz/item/CS_URS_2023_02/997002611</t>
  </si>
  <si>
    <t>8</t>
  </si>
  <si>
    <t>997013111</t>
  </si>
  <si>
    <t>Vnitrostaveništní doprava suti a vybouraných hmot vodorovně do 50 m svisle s použitím mechanizace pro budovy a haly výšky do 6 m</t>
  </si>
  <si>
    <t>173191895</t>
  </si>
  <si>
    <t>https://podminky.urs.cz/item/CS_URS_2023_02/997013111</t>
  </si>
  <si>
    <t>997013312</t>
  </si>
  <si>
    <t>Doprava suti shozem montáž a demontáž shozu výšky přes 10 do 20 m</t>
  </si>
  <si>
    <t>m</t>
  </si>
  <si>
    <t>-1981284175</t>
  </si>
  <si>
    <t>https://podminky.urs.cz/item/CS_URS_2023_02/997013312</t>
  </si>
  <si>
    <t>18*15</t>
  </si>
  <si>
    <t>10</t>
  </si>
  <si>
    <t>997013322</t>
  </si>
  <si>
    <t>Doprava suti shozem montáž a demontáž shozu výšky Příplatek za první a každý další den použití shozu k ceně -3312</t>
  </si>
  <si>
    <t>-776734979</t>
  </si>
  <si>
    <t>https://podminky.urs.cz/item/CS_URS_2023_02/997013322</t>
  </si>
  <si>
    <t>15*12*15</t>
  </si>
  <si>
    <t>11</t>
  </si>
  <si>
    <t>997013501</t>
  </si>
  <si>
    <t>Odvoz suti a vybouraných hmot na skládku nebo meziskládku se složením, na vzdálenost do 1 km</t>
  </si>
  <si>
    <t>1432671032</t>
  </si>
  <si>
    <t>https://podminky.urs.cz/item/CS_URS_2023_02/997013501</t>
  </si>
  <si>
    <t>12</t>
  </si>
  <si>
    <t>997013509</t>
  </si>
  <si>
    <t>Odvoz suti a vybouraných hmot na skládku nebo meziskládku se složením, na vzdálenost Příplatek k ceně za každý další i započatý 1 km přes 1 km</t>
  </si>
  <si>
    <t>99457026</t>
  </si>
  <si>
    <t>https://podminky.urs.cz/item/CS_URS_2023_02/997013509</t>
  </si>
  <si>
    <t>83,98*7</t>
  </si>
  <si>
    <t>13</t>
  </si>
  <si>
    <t>997013631</t>
  </si>
  <si>
    <t>Poplatek za uložení stavebního odpadu na skládce (skládkovné) směsného stavebního a demoličního zatříděného do Katalogu odpadů pod kódem 17 09 04</t>
  </si>
  <si>
    <t>1325757275</t>
  </si>
  <si>
    <t>https://podminky.urs.cz/item/CS_URS_2023_02/997013631</t>
  </si>
  <si>
    <t>14</t>
  </si>
  <si>
    <t>997013811</t>
  </si>
  <si>
    <t>Poplatek za uložení stavebního odpadu na skládce (skládkovné) dřevěného zatříděného do Katalogu odpadů pod kódem 17 02 01</t>
  </si>
  <si>
    <t>-1185257004</t>
  </si>
  <si>
    <t>https://podminky.urs.cz/item/CS_URS_2023_02/997013811</t>
  </si>
  <si>
    <t>PSV</t>
  </si>
  <si>
    <t>Práce a dodávky PSV</t>
  </si>
  <si>
    <t>712</t>
  </si>
  <si>
    <t>Povlakové krytiny</t>
  </si>
  <si>
    <t>712331801</t>
  </si>
  <si>
    <t>Odstranění povlakové krytiny střech plochých do 10° z pásů uložených na sucho AIP nebo NAIP</t>
  </si>
  <si>
    <t>16</t>
  </si>
  <si>
    <t>-1698413896</t>
  </si>
  <si>
    <t>https://podminky.urs.cz/item/CS_URS_2023_02/712331801</t>
  </si>
  <si>
    <t>vIKÝŘ S VYÚSTĚNÍM vzt VČ. SVISLÝCH STĚN</t>
  </si>
  <si>
    <t>17,96</t>
  </si>
  <si>
    <t>712431801</t>
  </si>
  <si>
    <t>Odstranění povlakové krytiny střech šikmých přes 10° do 30° z pásů uložených na sucho AIP nebo NAIP</t>
  </si>
  <si>
    <t>-1139842414</t>
  </si>
  <si>
    <t>https://podminky.urs.cz/item/CS_URS_2023_02/712431801</t>
  </si>
  <si>
    <t>17</t>
  </si>
  <si>
    <t>712631801</t>
  </si>
  <si>
    <t>Odstranění povlakové krytiny střech šikmých přes 30° z pásů uložených na sucho AIP nebo NAIP</t>
  </si>
  <si>
    <t>-779339673</t>
  </si>
  <si>
    <t>https://podminky.urs.cz/item/CS_URS_2023_02/712631801</t>
  </si>
  <si>
    <t>18</t>
  </si>
  <si>
    <t>712331111</t>
  </si>
  <si>
    <t>Provedení povlakové krytiny střech plochých do 10° pásy na sucho podkladní samolepící asfaltový pás</t>
  </si>
  <si>
    <t>-1079394298</t>
  </si>
  <si>
    <t>https://podminky.urs.cz/item/CS_URS_2023_02/712331111</t>
  </si>
  <si>
    <t>DHV pro výlez s vyústěním VZT - vodorvná plocha vč. svisslých stěn</t>
  </si>
  <si>
    <t>18,856</t>
  </si>
  <si>
    <t>19</t>
  </si>
  <si>
    <t>M</t>
  </si>
  <si>
    <t>62866281</t>
  </si>
  <si>
    <t>pás asfaltový samolepicí modifikovaný SBS s vložkou ze skleněné tkaniny se spalitelnou fólií nebo jemnozrnným minerálním posypem nebo textilií na horním povrchu tl 3,0mm</t>
  </si>
  <si>
    <t>32</t>
  </si>
  <si>
    <t>1983554181</t>
  </si>
  <si>
    <t>18,856*1,2 'Přepočtené koeficientem množství</t>
  </si>
  <si>
    <t>20</t>
  </si>
  <si>
    <t>998712203</t>
  </si>
  <si>
    <t>Přesun hmot pro povlakové krytiny stanovený procentní sazbou (%) z ceny vodorovná dopravní vzdálenost do 50 m v objektech výšky přes 12 do 24 m</t>
  </si>
  <si>
    <t>%</t>
  </si>
  <si>
    <t>-1785450989</t>
  </si>
  <si>
    <t>https://podminky.urs.cz/item/CS_URS_2023_02/998712203</t>
  </si>
  <si>
    <t>741</t>
  </si>
  <si>
    <t>Elektroinstalace - silnoproud</t>
  </si>
  <si>
    <t>741-x29</t>
  </si>
  <si>
    <t>Demontáž stávajícího hromosvodu vč. likvidace</t>
  </si>
  <si>
    <t>-2037489674</t>
  </si>
  <si>
    <t>22</t>
  </si>
  <si>
    <t>741-x1</t>
  </si>
  <si>
    <t>Montáž svodové vodiče FeZn a Al průměru 10mm, Cu průměr</t>
  </si>
  <si>
    <t>837914934</t>
  </si>
  <si>
    <t>23</t>
  </si>
  <si>
    <t>741-x2</t>
  </si>
  <si>
    <t>Montáž ochranný úhelník nebo trubka s držáky do zdiva</t>
  </si>
  <si>
    <t>ks</t>
  </si>
  <si>
    <t>-769666986</t>
  </si>
  <si>
    <t>24</t>
  </si>
  <si>
    <t>741-x3</t>
  </si>
  <si>
    <t>Montáž zemnící tyče ZT 2000 plná</t>
  </si>
  <si>
    <t>1592363207</t>
  </si>
  <si>
    <t>25</t>
  </si>
  <si>
    <t>741-x4</t>
  </si>
  <si>
    <t>Montáž podstavce k jímací tyči</t>
  </si>
  <si>
    <t>-1612205870</t>
  </si>
  <si>
    <t>26</t>
  </si>
  <si>
    <t>741-x5</t>
  </si>
  <si>
    <t>Montáž podpěry PV 15</t>
  </si>
  <si>
    <t>235122264</t>
  </si>
  <si>
    <t>27</t>
  </si>
  <si>
    <t>741-x6</t>
  </si>
  <si>
    <t>Montáž podpěry PV 17</t>
  </si>
  <si>
    <t>2076145746</t>
  </si>
  <si>
    <t>28</t>
  </si>
  <si>
    <t>741-x7</t>
  </si>
  <si>
    <t>Montáž podpěry PV 22</t>
  </si>
  <si>
    <t>389511532</t>
  </si>
  <si>
    <t>29</t>
  </si>
  <si>
    <t>741-x8</t>
  </si>
  <si>
    <t>Montáž svorky SO</t>
  </si>
  <si>
    <t>-488753788</t>
  </si>
  <si>
    <t>30</t>
  </si>
  <si>
    <t>741-x9</t>
  </si>
  <si>
    <t>Montáž svorky SR03</t>
  </si>
  <si>
    <t>1473112769</t>
  </si>
  <si>
    <t>31</t>
  </si>
  <si>
    <t>741-x10</t>
  </si>
  <si>
    <t>Montáž svorky SZ</t>
  </si>
  <si>
    <t>-719474702</t>
  </si>
  <si>
    <t>741-x11</t>
  </si>
  <si>
    <t>Montáž zemnící drát FeZn R=8mm na podpěrách</t>
  </si>
  <si>
    <t>-577777552</t>
  </si>
  <si>
    <t>33</t>
  </si>
  <si>
    <t>741-x12</t>
  </si>
  <si>
    <t>Montáž svorka hromosvodná SS</t>
  </si>
  <si>
    <t>-1326276232</t>
  </si>
  <si>
    <t>34</t>
  </si>
  <si>
    <t>741-x13</t>
  </si>
  <si>
    <t>svorka SZb zkušební litina, materiál FeZn</t>
  </si>
  <si>
    <t>1650671049</t>
  </si>
  <si>
    <t>35</t>
  </si>
  <si>
    <t>741-x14</t>
  </si>
  <si>
    <t>svorka SR 3b páska-drát, materiál FeZn</t>
  </si>
  <si>
    <t>1635474734</t>
  </si>
  <si>
    <t>36</t>
  </si>
  <si>
    <t>741-x15</t>
  </si>
  <si>
    <t>podpěra PV 1P-30 vedení, držák M8, 30mm, materál plast</t>
  </si>
  <si>
    <t>161277061</t>
  </si>
  <si>
    <t>37</t>
  </si>
  <si>
    <t>741-x16</t>
  </si>
  <si>
    <t>svorka SOb na okapové žlaby, materiál FeZn</t>
  </si>
  <si>
    <t>461596408</t>
  </si>
  <si>
    <t>38</t>
  </si>
  <si>
    <t>741-x17</t>
  </si>
  <si>
    <t>trubka OT 1,7 ochranná, průměr 16, materiál FeZn</t>
  </si>
  <si>
    <t>349104489</t>
  </si>
  <si>
    <t>39</t>
  </si>
  <si>
    <t>741-x18</t>
  </si>
  <si>
    <t>podpěra PV 15a vedení na hřebenáče, materiál FeZn</t>
  </si>
  <si>
    <t>1656505428</t>
  </si>
  <si>
    <t>40</t>
  </si>
  <si>
    <t>741-x19</t>
  </si>
  <si>
    <t>podpěra PV22ap vedení pod krytinu, materiál FeZn</t>
  </si>
  <si>
    <t>-1606144056</t>
  </si>
  <si>
    <t>41</t>
  </si>
  <si>
    <t>741-x20</t>
  </si>
  <si>
    <t>svorka SS spojovací, materiál FeZn</t>
  </si>
  <si>
    <t>-1471643076</t>
  </si>
  <si>
    <t>42</t>
  </si>
  <si>
    <t>741-x21</t>
  </si>
  <si>
    <t>drát uzemňovací FeZn pozinkovaný průměr 10 mm s izolací</t>
  </si>
  <si>
    <t>-1617382698</t>
  </si>
  <si>
    <t>43</t>
  </si>
  <si>
    <t>741-x22</t>
  </si>
  <si>
    <t>držák 113/Z-20 pro jímací tyč 20mm</t>
  </si>
  <si>
    <t>-1021035631</t>
  </si>
  <si>
    <t>44</t>
  </si>
  <si>
    <t>741-x23</t>
  </si>
  <si>
    <t>držák DOHT 9 oddáleného hromosvodu na trubku 4, materiál FeZn</t>
  </si>
  <si>
    <t>180411</t>
  </si>
  <si>
    <t>45</t>
  </si>
  <si>
    <t>741-x24</t>
  </si>
  <si>
    <t>tyč ZT 2,0t zemnící z T profilu, materiál FeZn</t>
  </si>
  <si>
    <t>-967459743</t>
  </si>
  <si>
    <t>46</t>
  </si>
  <si>
    <t>741-x25</t>
  </si>
  <si>
    <t>držák uzemňovací, průměr 8, měkký, materiál ALMgSi</t>
  </si>
  <si>
    <t>kg</t>
  </si>
  <si>
    <t>19966529</t>
  </si>
  <si>
    <t>47</t>
  </si>
  <si>
    <t>741-x26</t>
  </si>
  <si>
    <t>tyč ITVc 93 N izolační pro vodiče L=930mm, materiál Nerez/GFK</t>
  </si>
  <si>
    <t>1728819271</t>
  </si>
  <si>
    <t>48</t>
  </si>
  <si>
    <t>741-x27</t>
  </si>
  <si>
    <t>podružný materiál 5% z celkové dodávky materiálu</t>
  </si>
  <si>
    <t>982126687</t>
  </si>
  <si>
    <t>49</t>
  </si>
  <si>
    <t>741-x28</t>
  </si>
  <si>
    <t>Meření odporů a revize</t>
  </si>
  <si>
    <t>-111366010</t>
  </si>
  <si>
    <t>50</t>
  </si>
  <si>
    <t>998741203</t>
  </si>
  <si>
    <t>Přesun hmot pro silnoproud stanovený procentní sazbou (%) z ceny vodorovná dopravní vzdálenost do 50 m v objektech výšky přes 12 do 24 m</t>
  </si>
  <si>
    <t>68747818</t>
  </si>
  <si>
    <t>https://podminky.urs.cz/item/CS_URS_2023_02/998741203</t>
  </si>
  <si>
    <t>751</t>
  </si>
  <si>
    <t>Vzduchotechnika</t>
  </si>
  <si>
    <t>51</t>
  </si>
  <si>
    <t>751-x1</t>
  </si>
  <si>
    <t>Demontáž střešní VZT rotační hlavice vč. likvidace</t>
  </si>
  <si>
    <t>kus</t>
  </si>
  <si>
    <t>1595815966</t>
  </si>
  <si>
    <t>52</t>
  </si>
  <si>
    <t>751-x2</t>
  </si>
  <si>
    <t>D+M Střešní rotační hlavice Pz DN 250</t>
  </si>
  <si>
    <t>883719448</t>
  </si>
  <si>
    <t>53</t>
  </si>
  <si>
    <t>751-x3</t>
  </si>
  <si>
    <t>D+M Střešní rotační hlavice Pz DN 500</t>
  </si>
  <si>
    <t>-1949592313</t>
  </si>
  <si>
    <t>54</t>
  </si>
  <si>
    <t>998751202</t>
  </si>
  <si>
    <t>Přesun hmot pro vzduchotechniku stanovený procentní sazbou (%) z ceny vodorovná dopravní vzdálenost do 50 m v objektech výšky přes 12 do 24 m</t>
  </si>
  <si>
    <t>1522115055</t>
  </si>
  <si>
    <t>https://podminky.urs.cz/item/CS_URS_2023_02/998751202</t>
  </si>
  <si>
    <t>762</t>
  </si>
  <si>
    <t>Konstrukce tesařské</t>
  </si>
  <si>
    <t>55</t>
  </si>
  <si>
    <t>762341811</t>
  </si>
  <si>
    <t>Demontáž bednění a laťování bednění střech rovných, obloukových, sklonu do 60° se všemi nadstřešními konstrukcemi z prken hrubých, hoblovaných tl. do 32 mm</t>
  </si>
  <si>
    <t>-1189095203</t>
  </si>
  <si>
    <t>https://podminky.urs.cz/item/CS_URS_2023_02/762341811</t>
  </si>
  <si>
    <t>Střecha</t>
  </si>
  <si>
    <t>2322,32</t>
  </si>
  <si>
    <t>Výlez s vyústěním VZT</t>
  </si>
  <si>
    <t>Součet</t>
  </si>
  <si>
    <t>56</t>
  </si>
  <si>
    <t>762342813/R</t>
  </si>
  <si>
    <t>Demontáž bednění a laťování laťování střech sklonu do 60° se všemi nadstřešními konstrukcemi, z latí průřezové plochy do 25 cm2</t>
  </si>
  <si>
    <t>1720890632</t>
  </si>
  <si>
    <t>Hřebenové a nárožní latě</t>
  </si>
  <si>
    <t>212,98</t>
  </si>
  <si>
    <t>57</t>
  </si>
  <si>
    <t>762331921</t>
  </si>
  <si>
    <t>Vyřezání části střešní vazby vázané konstrukce krovů průřezové plochy řeziva přes 120 do 224 cm2, délky vyřezané části krovového prvku do 3 m</t>
  </si>
  <si>
    <t>1363502977</t>
  </si>
  <si>
    <t>https://podminky.urs.cz/item/CS_URS_2023_02/762331921</t>
  </si>
  <si>
    <t>3+2+3+1,5+3+2+2+2+2,5+3+3+2,5+2,5+2</t>
  </si>
  <si>
    <t>58</t>
  </si>
  <si>
    <t>762331922</t>
  </si>
  <si>
    <t>Vyřezání části střešní vazby vázané konstrukce krovů průřezové plochy řeziva přes 120 do 224 cm2, délky vyřezané části krovového prvku přes 3 do 5 m</t>
  </si>
  <si>
    <t>-1687394081</t>
  </si>
  <si>
    <t>https://podminky.urs.cz/item/CS_URS_2023_02/762331922</t>
  </si>
  <si>
    <t>5+5+4+4+5</t>
  </si>
  <si>
    <t>59</t>
  </si>
  <si>
    <t>762331924</t>
  </si>
  <si>
    <t>Vyřezání části střešní vazby vázané konstrukce krovů průřezové plochy řeziva přes 120 do 224 cm2, délky vyřezané části krovového prvku přes 8 m</t>
  </si>
  <si>
    <t>-813749219</t>
  </si>
  <si>
    <t>https://podminky.urs.cz/item/CS_URS_2023_02/762331924</t>
  </si>
  <si>
    <t>60</t>
  </si>
  <si>
    <t>762331931</t>
  </si>
  <si>
    <t>Vyřezání části střešní vazby vázané konstrukce krovů průřezové plochy řeziva přes 224 do 288 cm2, délky vyřezané části krovového prvku do 3 m</t>
  </si>
  <si>
    <t>-1404334668</t>
  </si>
  <si>
    <t>https://podminky.urs.cz/item/CS_URS_2023_02/762331931</t>
  </si>
  <si>
    <t>2+2,5+2,5</t>
  </si>
  <si>
    <t>61</t>
  </si>
  <si>
    <t>762331932</t>
  </si>
  <si>
    <t>Vyřezání části střešní vazby vázané konstrukce krovů průřezové plochy řeziva přes 224 do 288 cm2, délky vyřezané části krovového prvku přes 3 do 5 m</t>
  </si>
  <si>
    <t>-1021869555</t>
  </si>
  <si>
    <t>https://podminky.urs.cz/item/CS_URS_2023_02/762331932</t>
  </si>
  <si>
    <t>4+4+4</t>
  </si>
  <si>
    <t>62</t>
  </si>
  <si>
    <t>762083122</t>
  </si>
  <si>
    <t>Impregnace řeziva máčením proti dřevokaznému hmyzu, houbám a plísním, třída ohrožení 3 a 4 (dřevo v exteriéru)</t>
  </si>
  <si>
    <t>m3</t>
  </si>
  <si>
    <t>1319125654</t>
  </si>
  <si>
    <t>https://podminky.urs.cz/item/CS_URS_2023_02/762083122</t>
  </si>
  <si>
    <t>Nové části krovu</t>
  </si>
  <si>
    <t>1,16+0,7</t>
  </si>
  <si>
    <t>Prkna okapové hrany</t>
  </si>
  <si>
    <t>168,717*0,025</t>
  </si>
  <si>
    <t>63</t>
  </si>
  <si>
    <t>762332922</t>
  </si>
  <si>
    <t>Doplnění střešní vazby řezivem (materiál v ceně) průřezové plochy přes 120 do 224 cm2</t>
  </si>
  <si>
    <t>-581648381</t>
  </si>
  <si>
    <t>https://podminky.urs.cz/item/CS_URS_2023_02/762332922</t>
  </si>
  <si>
    <t>3+5+2+3+5+1,5+10+4+3+4+2+2+2+2,5+3+3+2,5+2,5+2+5</t>
  </si>
  <si>
    <t>64</t>
  </si>
  <si>
    <t>762332923</t>
  </si>
  <si>
    <t>Doplnění střešní vazby řezivem (materiál v ceně) průřezové plochy přes 224 do 288 cm2</t>
  </si>
  <si>
    <t>831932964</t>
  </si>
  <si>
    <t>https://podminky.urs.cz/item/CS_URS_2023_02/762332923</t>
  </si>
  <si>
    <t>2+2,5+4+4+4+2,5</t>
  </si>
  <si>
    <t>65</t>
  </si>
  <si>
    <t>762342511</t>
  </si>
  <si>
    <t>Montáž laťování montáž kontralatí na podklad bez tepelné izolace</t>
  </si>
  <si>
    <t>1271915239</t>
  </si>
  <si>
    <t>https://podminky.urs.cz/item/CS_URS_2023_02/762342511</t>
  </si>
  <si>
    <t>66</t>
  </si>
  <si>
    <t>60514114</t>
  </si>
  <si>
    <t>řezivo jehličnaté lať impregnovaná dl 4 m</t>
  </si>
  <si>
    <t>-17678800</t>
  </si>
  <si>
    <t>6,558*1,15 'Přepočtené koeficientem množství</t>
  </si>
  <si>
    <t>67</t>
  </si>
  <si>
    <t>762342214</t>
  </si>
  <si>
    <t>Montáž laťování střech jednoduchých sklonu do 60° při osové vzdálenosti latí přes 150 do 360 mm</t>
  </si>
  <si>
    <t>-385584656</t>
  </si>
  <si>
    <t>https://podminky.urs.cz/item/CS_URS_2023_02/762342214</t>
  </si>
  <si>
    <t>68</t>
  </si>
  <si>
    <t>1658632472</t>
  </si>
  <si>
    <t>16,721*1,15 'Přepočtené koeficientem množství</t>
  </si>
  <si>
    <t>69</t>
  </si>
  <si>
    <t>762341210</t>
  </si>
  <si>
    <t>Montáž bednění střech rovných a šikmých sklonu do 60° s vyřezáním otvorů z prken hrubých na sraz tl. do 32 mm</t>
  </si>
  <si>
    <t>1197956188</t>
  </si>
  <si>
    <t>https://podminky.urs.cz/item/CS_URS_2023_02/762341210</t>
  </si>
  <si>
    <t>Okapová hrana</t>
  </si>
  <si>
    <t>263,62*0,64</t>
  </si>
  <si>
    <t>70</t>
  </si>
  <si>
    <t>60515111</t>
  </si>
  <si>
    <t>řezivo jehličnaté boční prkno 20-30mm</t>
  </si>
  <si>
    <t>-1789499970</t>
  </si>
  <si>
    <t>4,218*1,15 'Přepočtené koeficientem množství</t>
  </si>
  <si>
    <t>71</t>
  </si>
  <si>
    <t>762395000</t>
  </si>
  <si>
    <t>Spojovací prostředky krovů, bednění a laťování, nadstřešních konstrukcí svory, prkna, hřebíky, pásová ocel, vruty</t>
  </si>
  <si>
    <t>1582378993</t>
  </si>
  <si>
    <t>https://podminky.urs.cz/item/CS_URS_2023_02/762395000</t>
  </si>
  <si>
    <t>1,01+0,6045+6,55714+16,7207+4,218</t>
  </si>
  <si>
    <t>72</t>
  </si>
  <si>
    <t>762-x1</t>
  </si>
  <si>
    <t>Heverování částí krovu při výměně poškozených prvků se statickým zajištěním okolních konstrukcí</t>
  </si>
  <si>
    <t>1011809700</t>
  </si>
  <si>
    <t>73</t>
  </si>
  <si>
    <t>762-x2</t>
  </si>
  <si>
    <t>Kontrola obnažených částí krovu mykologem</t>
  </si>
  <si>
    <t>-221574366</t>
  </si>
  <si>
    <t>74</t>
  </si>
  <si>
    <t>762-x3</t>
  </si>
  <si>
    <t>D+M Cementotřískové desky tl. 20mm pro záklop vikýře - výlez s vyústěním VZT (střecha + záklop stěn) vč. spojovacích prostředků</t>
  </si>
  <si>
    <t>80626862</t>
  </si>
  <si>
    <t>75</t>
  </si>
  <si>
    <t>998762203</t>
  </si>
  <si>
    <t>Přesun hmot pro konstrukce tesařské stanovený procentní sazbou (%) z ceny vodorovná dopravní vzdálenost do 50 m v objektech výšky přes 12 do 24 m</t>
  </si>
  <si>
    <t>-866665429</t>
  </si>
  <si>
    <t>https://podminky.urs.cz/item/CS_URS_2023_02/998762203</t>
  </si>
  <si>
    <t>764</t>
  </si>
  <si>
    <t>Konstrukce klempířské</t>
  </si>
  <si>
    <t>76</t>
  </si>
  <si>
    <t>764001821</t>
  </si>
  <si>
    <t>Demontáž klempířských konstrukcí krytiny ze svitků nebo tabulí do suti</t>
  </si>
  <si>
    <t>-155027389</t>
  </si>
  <si>
    <t>https://podminky.urs.cz/item/CS_URS_2023_02/764001821</t>
  </si>
  <si>
    <t xml:space="preserve">dmt střešní střešní krytiny výlezu s vyústěním VZT </t>
  </si>
  <si>
    <t>11,01</t>
  </si>
  <si>
    <t>77</t>
  </si>
  <si>
    <t>764001891</t>
  </si>
  <si>
    <t>Demontáž klempířských konstrukcí oplechování úžlabí do suti</t>
  </si>
  <si>
    <t>1012723490</t>
  </si>
  <si>
    <t>https://podminky.urs.cz/item/CS_URS_2023_02/764001891</t>
  </si>
  <si>
    <t>78</t>
  </si>
  <si>
    <t>764002812</t>
  </si>
  <si>
    <t>Demontáž klempířských konstrukcí okapového plechu do suti, v krytině skládané</t>
  </si>
  <si>
    <t>-1656642446</t>
  </si>
  <si>
    <t>https://podminky.urs.cz/item/CS_URS_2023_02/764002812</t>
  </si>
  <si>
    <t>P</t>
  </si>
  <si>
    <t>Poznámka k položce:_x000d_
atyp, složený rš 200+300mm</t>
  </si>
  <si>
    <t>79</t>
  </si>
  <si>
    <t>764002831</t>
  </si>
  <si>
    <t>Demontáž klempířských konstrukcí sněhového zachytávače průběžného do suti</t>
  </si>
  <si>
    <t>-834274974</t>
  </si>
  <si>
    <t>https://podminky.urs.cz/item/CS_URS_2023_02/764002831</t>
  </si>
  <si>
    <t>80</t>
  </si>
  <si>
    <t>764002871</t>
  </si>
  <si>
    <t>Demontáž klempířských konstrukcí lemování zdí do suti</t>
  </si>
  <si>
    <t>1682932251</t>
  </si>
  <si>
    <t>https://podminky.urs.cz/item/CS_URS_2023_02/764002871</t>
  </si>
  <si>
    <t>lemování ke zdi - lemování vikýře</t>
  </si>
  <si>
    <t>9,971</t>
  </si>
  <si>
    <t>81</t>
  </si>
  <si>
    <t>764002881</t>
  </si>
  <si>
    <t>Demontáž klempířských konstrukcí lemování střešních prostupů do suti</t>
  </si>
  <si>
    <t>-1317821574</t>
  </si>
  <si>
    <t>https://podminky.urs.cz/item/CS_URS_2023_02/764002881</t>
  </si>
  <si>
    <t>lemování vikýře mezistřešní</t>
  </si>
  <si>
    <t>3,551*0,5</t>
  </si>
  <si>
    <t>82</t>
  </si>
  <si>
    <t>764004821</t>
  </si>
  <si>
    <t>Demontáž klempířských konstrukcí žlabu nástřešního do suti</t>
  </si>
  <si>
    <t>1418242459</t>
  </si>
  <si>
    <t>https://podminky.urs.cz/item/CS_URS_2023_02/764004821</t>
  </si>
  <si>
    <t>Poznámka k položce:_x000d_
vč. zaústění do svodů</t>
  </si>
  <si>
    <t>83</t>
  </si>
  <si>
    <t>764-x2</t>
  </si>
  <si>
    <t>Demontáž oplechování VZT hlavic vč. likvidace</t>
  </si>
  <si>
    <t>41457040</t>
  </si>
  <si>
    <t>84</t>
  </si>
  <si>
    <t>764141511</t>
  </si>
  <si>
    <t>Krytina ze svitků nebo tabulí z titanzinkového plechu s povrchovou úpravou s úpravou u okapů, prostupů a výčnělků střechy rovné drážkováním ze svitků rš 670 mm, sklon střechy do 30°</t>
  </si>
  <si>
    <t>-2105784045</t>
  </si>
  <si>
    <t>https://podminky.urs.cz/item/CS_URS_2023_02/764141511</t>
  </si>
  <si>
    <t>Střešní krytoina výlezu s vyústěním VZT vč. svislých stěn</t>
  </si>
  <si>
    <t>85</t>
  </si>
  <si>
    <t>764141515</t>
  </si>
  <si>
    <t>Krytina ze svitků nebo tabulí z titanzinkového plechu s povrchovou úpravou s úpravou u okapů, prostupů a výčnělků střechy rovné drážkováním ze svitků rš 670 mm, sklon střechy přes 60°</t>
  </si>
  <si>
    <t>1289780793</t>
  </si>
  <si>
    <t>https://podminky.urs.cz/item/CS_URS_2023_02/764141515</t>
  </si>
  <si>
    <t>Oplechování výlezu s vyústěním VZT - svislé Zinkotitanový plech falcový plech, RAL dle krytiny</t>
  </si>
  <si>
    <t>6,95</t>
  </si>
  <si>
    <t>86</t>
  </si>
  <si>
    <t>764011612</t>
  </si>
  <si>
    <t>Podkladní plech z pozinkovaného plechu s povrchovou úpravou rš 200 mm</t>
  </si>
  <si>
    <t>489224057</t>
  </si>
  <si>
    <t>https://podminky.urs.cz/item/CS_URS_2023_02/764011612</t>
  </si>
  <si>
    <t>263,62*2</t>
  </si>
  <si>
    <t>87</t>
  </si>
  <si>
    <t>764212607/R</t>
  </si>
  <si>
    <t>Oplechování střešních prvků z pozinkovaného plechu s povrchovou úpravou úžlabí rš 700 mm</t>
  </si>
  <si>
    <t>-16725090</t>
  </si>
  <si>
    <t>88</t>
  </si>
  <si>
    <t>764212667/R</t>
  </si>
  <si>
    <t>Oplechování střešních prvků z pozinkovaného plechu s povrchovou úpravou okapu střechy rovné okapovým plechem rš 600 mm</t>
  </si>
  <si>
    <t>1770132077</t>
  </si>
  <si>
    <t>89</t>
  </si>
  <si>
    <t>764311616</t>
  </si>
  <si>
    <t>Lemování zdí z pozinkovaného plechu s povrchovou úpravou boční nebo horní rovné, střech s krytinou skládanou mimo prejzovou rš 500 mm</t>
  </si>
  <si>
    <t>-2016193704</t>
  </si>
  <si>
    <t>https://podminky.urs.cz/item/CS_URS_2023_02/764311616</t>
  </si>
  <si>
    <t>Lemování vikýře</t>
  </si>
  <si>
    <t>3,551</t>
  </si>
  <si>
    <t>Lemování ke zdi</t>
  </si>
  <si>
    <t>90</t>
  </si>
  <si>
    <t>764513406/R</t>
  </si>
  <si>
    <t>Žlab nadokapní (nástřešní) z pozinkovaného plechu s povrchovou úpravou oblého tvaru, včetně háků, čel a hrdel rš 500 mm</t>
  </si>
  <si>
    <t>-2134537223</t>
  </si>
  <si>
    <t>91</t>
  </si>
  <si>
    <t>764-x1</t>
  </si>
  <si>
    <t>D+M Kotlík pro nástřešní žlab z Pz plechu s povrchovou úpravou</t>
  </si>
  <si>
    <t>1660009499</t>
  </si>
  <si>
    <t>92</t>
  </si>
  <si>
    <t>764518623/R</t>
  </si>
  <si>
    <t>Svod z pozinkovaného plechu s upraveným povrchem včetně objímek, kolen a odskoků hranatý</t>
  </si>
  <si>
    <t>-486673288</t>
  </si>
  <si>
    <t>1,2*12</t>
  </si>
  <si>
    <t>93</t>
  </si>
  <si>
    <t>764-x3</t>
  </si>
  <si>
    <t>D+M Oplechování VZT hlavic z Pz plechu s povrchovou úpravou</t>
  </si>
  <si>
    <t>1481399244</t>
  </si>
  <si>
    <t>94</t>
  </si>
  <si>
    <t>998764203</t>
  </si>
  <si>
    <t>Přesun hmot pro konstrukce klempířské stanovený procentní sazbou (%) z ceny vodorovná dopravní vzdálenost do 50 m v objektech výšky přes 12 do 24 m</t>
  </si>
  <si>
    <t>-294575187</t>
  </si>
  <si>
    <t>https://podminky.urs.cz/item/CS_URS_2023_02/998764203</t>
  </si>
  <si>
    <t>765</t>
  </si>
  <si>
    <t>Krytina skládaná</t>
  </si>
  <si>
    <t>95</t>
  </si>
  <si>
    <t>765131801</t>
  </si>
  <si>
    <t>Demontáž vláknocementové krytiny skládané sklonu do 30° do suti</t>
  </si>
  <si>
    <t>-1139975782</t>
  </si>
  <si>
    <t>https://podminky.urs.cz/item/CS_URS_2023_02/765131801</t>
  </si>
  <si>
    <t>2329,27</t>
  </si>
  <si>
    <t>96</t>
  </si>
  <si>
    <t>765131841</t>
  </si>
  <si>
    <t>Demontáž vláknocementové krytiny skládané Příplatek k cenám za sklon přes 30° demontáže krytiny</t>
  </si>
  <si>
    <t>-784578757</t>
  </si>
  <si>
    <t>https://podminky.urs.cz/item/CS_URS_2023_02/765131841</t>
  </si>
  <si>
    <t>97</t>
  </si>
  <si>
    <t>765131821</t>
  </si>
  <si>
    <t>Demontáž vláknocementové krytiny skládané sklonu do 30° hřebene nebo nároží z hřebenáčů do suti</t>
  </si>
  <si>
    <t>-1620927719</t>
  </si>
  <si>
    <t>https://podminky.urs.cz/item/CS_URS_2023_02/765131821</t>
  </si>
  <si>
    <t>94,8+118,18</t>
  </si>
  <si>
    <t>98</t>
  </si>
  <si>
    <t>765131845</t>
  </si>
  <si>
    <t>Demontáž vláknocementové krytiny skládané Příplatek k cenám za sklon přes 30° demontáže hřebene nebo nároží</t>
  </si>
  <si>
    <t>-1080154498</t>
  </si>
  <si>
    <t>https://podminky.urs.cz/item/CS_URS_2023_02/765131845</t>
  </si>
  <si>
    <t>20,887+71,58</t>
  </si>
  <si>
    <t>99</t>
  </si>
  <si>
    <t>765192811</t>
  </si>
  <si>
    <t>Demontáž střešního výlezu jakékoliv plochy</t>
  </si>
  <si>
    <t>2089543496</t>
  </si>
  <si>
    <t>https://podminky.urs.cz/item/CS_URS_2023_02/765192811</t>
  </si>
  <si>
    <t>Poznámka k položce:_x000d_
vč. lemování</t>
  </si>
  <si>
    <t>100</t>
  </si>
  <si>
    <t>765-x1</t>
  </si>
  <si>
    <t>Demontáž prostupů ZTI vč. likvidace</t>
  </si>
  <si>
    <t>1160393730</t>
  </si>
  <si>
    <t>101</t>
  </si>
  <si>
    <t>765-x2</t>
  </si>
  <si>
    <t>Demontáž prostupů VZT vč. likvidace</t>
  </si>
  <si>
    <t>-1732090483</t>
  </si>
  <si>
    <t>102</t>
  </si>
  <si>
    <t>765-x3</t>
  </si>
  <si>
    <t>Demontáž prostupů El vč. likvidace</t>
  </si>
  <si>
    <t>167293949</t>
  </si>
  <si>
    <t>103</t>
  </si>
  <si>
    <t>765-x4</t>
  </si>
  <si>
    <t>Demontáž prostupu antény vč. likvidace</t>
  </si>
  <si>
    <t>2126519788</t>
  </si>
  <si>
    <t>104</t>
  </si>
  <si>
    <t>765192001</t>
  </si>
  <si>
    <t>Nouzové zakrytí střechy plachtou</t>
  </si>
  <si>
    <t>1427226154</t>
  </si>
  <si>
    <t>https://podminky.urs.cz/item/CS_URS_2023_02/765192001</t>
  </si>
  <si>
    <t>105</t>
  </si>
  <si>
    <t>765191021</t>
  </si>
  <si>
    <t>Montáž pojistné hydroizolační nebo parotěsné fólie kladené ve sklonu přes 20° s lepenými přesahy na krokve</t>
  </si>
  <si>
    <t>1866177178</t>
  </si>
  <si>
    <t>https://podminky.urs.cz/item/CS_URS_2023_02/765191021</t>
  </si>
  <si>
    <t>106</t>
  </si>
  <si>
    <t>WNR.6100046/R</t>
  </si>
  <si>
    <t>folie difuzní 180g/m2</t>
  </si>
  <si>
    <t>role</t>
  </si>
  <si>
    <t>258840477</t>
  </si>
  <si>
    <t>(2322,32*1,2)/75</t>
  </si>
  <si>
    <t>107</t>
  </si>
  <si>
    <t>765191043</t>
  </si>
  <si>
    <t>Montáž pojistné hydroizolační nebo parotěsné fólie v místech střešních prostupů plochy jednotlivě do 1 m2</t>
  </si>
  <si>
    <t>-1424820577</t>
  </si>
  <si>
    <t>https://podminky.urs.cz/item/CS_URS_2023_02/765191043</t>
  </si>
  <si>
    <t>108</t>
  </si>
  <si>
    <t>765191031</t>
  </si>
  <si>
    <t>Montáž pojistné hydroizolační nebo parotěsné fólie lepení těsnících pásků pod kontralatě</t>
  </si>
  <si>
    <t>1701629078</t>
  </si>
  <si>
    <t>https://podminky.urs.cz/item/CS_URS_2023_02/765191031</t>
  </si>
  <si>
    <t>109</t>
  </si>
  <si>
    <t>59660020</t>
  </si>
  <si>
    <t>páska těsnící k podložení kontralatí 60mm/30m u systému vodotěsného podstřeší</t>
  </si>
  <si>
    <t>-1000484819</t>
  </si>
  <si>
    <t>Poznámka k položce:_x000d_
spec. dle PD</t>
  </si>
  <si>
    <t>2732,14*1,05 'Přepočtené koeficientem množství</t>
  </si>
  <si>
    <t>110</t>
  </si>
  <si>
    <t>765113011</t>
  </si>
  <si>
    <t>Krytina keramická drážková sklonu střechy do 30° na sucho velkoformátová (do 12ks/m2) režná</t>
  </si>
  <si>
    <t>-1751409432</t>
  </si>
  <si>
    <t>https://podminky.urs.cz/item/CS_URS_2023_02/765113011</t>
  </si>
  <si>
    <t xml:space="preserve">Poznámka k položce:_x000d_
vč. podhřebenových tašek_x000d_
specifikace celého systému střešní krytiny dle PD_x000d_
</t>
  </si>
  <si>
    <t>111</t>
  </si>
  <si>
    <t>765113111</t>
  </si>
  <si>
    <t>Krytina keramická drážková sklonu střechy do 30° okapová hrana s větracím pásem plastovým</t>
  </si>
  <si>
    <t>398859832</t>
  </si>
  <si>
    <t>https://podminky.urs.cz/item/CS_URS_2023_02/765113111</t>
  </si>
  <si>
    <t>112</t>
  </si>
  <si>
    <t>765113121</t>
  </si>
  <si>
    <t>Krytina keramická drážková sklonu střechy do 30° okapová hrana s větrací mřížkou jednoduchou</t>
  </si>
  <si>
    <t>-1227330348</t>
  </si>
  <si>
    <t>https://podminky.urs.cz/item/CS_URS_2023_02/765113121</t>
  </si>
  <si>
    <t>113</t>
  </si>
  <si>
    <t>765113321</t>
  </si>
  <si>
    <t>Krytina keramická drážková sklonu střechy do 30° hřeben na sucho s větracím pásem hliníkovým z hřebenáčů režných</t>
  </si>
  <si>
    <t>928381932</t>
  </si>
  <si>
    <t>https://podminky.urs.cz/item/CS_URS_2023_02/765113321</t>
  </si>
  <si>
    <t>114</t>
  </si>
  <si>
    <t>765113412</t>
  </si>
  <si>
    <t>Krytina keramická drážková sklonu střechy do 30° úžlabí na plech na sucho s těsnícími pásy</t>
  </si>
  <si>
    <t>-709949600</t>
  </si>
  <si>
    <t>https://podminky.urs.cz/item/CS_URS_2023_02/765113412</t>
  </si>
  <si>
    <t>115</t>
  </si>
  <si>
    <t>765113911</t>
  </si>
  <si>
    <t>Krytina keramická drážková sklonu střechy do 30° Příplatek cenám za sklon přes 30° do 40°</t>
  </si>
  <si>
    <t>643104372</t>
  </si>
  <si>
    <t>https://podminky.urs.cz/item/CS_URS_2023_02/765113911</t>
  </si>
  <si>
    <t>116</t>
  </si>
  <si>
    <t>765115011</t>
  </si>
  <si>
    <t>Montáž střešních doplňků krytiny keramické speciálních tašek větracích, protisněhových, prostupových, ukončovacích drážkových na sucho velkoformátových (do 12 ks/m2)</t>
  </si>
  <si>
    <t>1976101996</t>
  </si>
  <si>
    <t>https://podminky.urs.cz/item/CS_URS_2023_02/765115011</t>
  </si>
  <si>
    <t>Větrací</t>
  </si>
  <si>
    <t>465</t>
  </si>
  <si>
    <t>Komplet odvětrání</t>
  </si>
  <si>
    <t>Komplet anténa</t>
  </si>
  <si>
    <t>117</t>
  </si>
  <si>
    <t>59660401</t>
  </si>
  <si>
    <t>taška ražená drážková režná velkoformátová (do 12 ks/m2) větrací</t>
  </si>
  <si>
    <t>1630785809</t>
  </si>
  <si>
    <t>118</t>
  </si>
  <si>
    <t>59660411</t>
  </si>
  <si>
    <t>taška ražená drážková režná velkoformátová (do 12 ks/m2) prostupová s anténním nástavcem</t>
  </si>
  <si>
    <t>-314654476</t>
  </si>
  <si>
    <t>119</t>
  </si>
  <si>
    <t>WNR.3275927683/R</t>
  </si>
  <si>
    <t>taška ražená drážková režná velkoformátová (do 12 ks/m2) set odvětrání</t>
  </si>
  <si>
    <t>-1641990039</t>
  </si>
  <si>
    <t>120</t>
  </si>
  <si>
    <t>765115111</t>
  </si>
  <si>
    <t>Montáž střešních doplňků krytiny keramické doplňků hřebene rozdělovacího hřebenáče</t>
  </si>
  <si>
    <t>-2015373319</t>
  </si>
  <si>
    <t>https://podminky.urs.cz/item/CS_URS_2023_02/765115111</t>
  </si>
  <si>
    <t>121</t>
  </si>
  <si>
    <t>59660004</t>
  </si>
  <si>
    <t>hřebenáč rozdělovací valbový k drážkovému hřebenáči š 210mm režný</t>
  </si>
  <si>
    <t>-1114298830</t>
  </si>
  <si>
    <t>122</t>
  </si>
  <si>
    <t>59660832</t>
  </si>
  <si>
    <t>hřebenáč rozdělovací "T" levý k drážkovému hřebenáči š 210mm režný</t>
  </si>
  <si>
    <t>2120378809</t>
  </si>
  <si>
    <t>123</t>
  </si>
  <si>
    <t>765115121</t>
  </si>
  <si>
    <t>Montáž střešních doplňků krytiny keramické doplňků hřebene ukončení hřebenáče</t>
  </si>
  <si>
    <t>-1756927745</t>
  </si>
  <si>
    <t>https://podminky.urs.cz/item/CS_URS_2023_02/765115121</t>
  </si>
  <si>
    <t>124</t>
  </si>
  <si>
    <t>59660001</t>
  </si>
  <si>
    <t>ukončení hřebenáče nárožní dlouhé k hřebenáči drážkovému š 210mm režná</t>
  </si>
  <si>
    <t>-769459685</t>
  </si>
  <si>
    <t>125</t>
  </si>
  <si>
    <t>765115301</t>
  </si>
  <si>
    <t>Montáž střešních doplňků krytiny keramické střešního výlezu plochy jednotlivě do 0,25 m2</t>
  </si>
  <si>
    <t>161210430</t>
  </si>
  <si>
    <t>https://podminky.urs.cz/item/CS_URS_2023_02/765115301</t>
  </si>
  <si>
    <t>126</t>
  </si>
  <si>
    <t>59660215/R</t>
  </si>
  <si>
    <t>vikýř univerzální 450x550mm vč. lemování</t>
  </si>
  <si>
    <t>-1997980603</t>
  </si>
  <si>
    <t>127</t>
  </si>
  <si>
    <t>765115401</t>
  </si>
  <si>
    <t>Montáž střešních doplňků krytiny keramické protisněhové zábrany háku</t>
  </si>
  <si>
    <t>-460532486</t>
  </si>
  <si>
    <t>https://podminky.urs.cz/item/CS_URS_2023_02/765115401</t>
  </si>
  <si>
    <t>128</t>
  </si>
  <si>
    <t>59660249</t>
  </si>
  <si>
    <t>hák protisněhový keramické drážkové velkoformátové krytiny</t>
  </si>
  <si>
    <t>154771691</t>
  </si>
  <si>
    <t>129</t>
  </si>
  <si>
    <t>998765203</t>
  </si>
  <si>
    <t>Přesun hmot pro krytiny skládané stanovený procentní sazbou (%) z ceny vodorovná dopravní vzdálenost do 50 m v objektech výšky přes 12 do 24 m</t>
  </si>
  <si>
    <t>-1806197439</t>
  </si>
  <si>
    <t>https://podminky.urs.cz/item/CS_URS_2023_02/998765203</t>
  </si>
  <si>
    <t>783</t>
  </si>
  <si>
    <t>Dokončovací práce - nátěry</t>
  </si>
  <si>
    <t>130</t>
  </si>
  <si>
    <t>783406801</t>
  </si>
  <si>
    <t>Odstranění nátěrů z klempířských konstrukcí obroušením</t>
  </si>
  <si>
    <t>-566320359</t>
  </si>
  <si>
    <t>https://podminky.urs.cz/item/CS_URS_2023_02/783406801</t>
  </si>
  <si>
    <t>VZT hlavice DN 800</t>
  </si>
  <si>
    <t>131</t>
  </si>
  <si>
    <t>783414203</t>
  </si>
  <si>
    <t>Základní antikorozní nátěr klempířských konstrukcí jednonásobný syntetický samozákladující</t>
  </si>
  <si>
    <t>993482122</t>
  </si>
  <si>
    <t>https://podminky.urs.cz/item/CS_URS_2023_02/783414203</t>
  </si>
  <si>
    <t>132</t>
  </si>
  <si>
    <t>783415101</t>
  </si>
  <si>
    <t>Mezinátěr klempířských konstrukcí jednonásobný syntetický standardní</t>
  </si>
  <si>
    <t>-1995426924</t>
  </si>
  <si>
    <t>https://podminky.urs.cz/item/CS_URS_2023_02/783415101</t>
  </si>
  <si>
    <t>133</t>
  </si>
  <si>
    <t>783417101</t>
  </si>
  <si>
    <t>Krycí nátěr (email) klempířských konstrukcí jednonásobný syntetický standardní</t>
  </si>
  <si>
    <t>1912537136</t>
  </si>
  <si>
    <t>https://podminky.urs.cz/item/CS_URS_2023_02/783417101</t>
  </si>
  <si>
    <t>134</t>
  </si>
  <si>
    <t>783-x1</t>
  </si>
  <si>
    <t>D+M+PH Odborné provedení mechanické a chemické sanace krovového systému vč. lešení</t>
  </si>
  <si>
    <t>1361965090</t>
  </si>
  <si>
    <t>OST</t>
  </si>
  <si>
    <t>Ostatní</t>
  </si>
  <si>
    <t>135</t>
  </si>
  <si>
    <t>OST-x1</t>
  </si>
  <si>
    <t>Stavební výtah žebříkový po celou dobu stavby vč. montáže, demontáže, přemisťování, apod.</t>
  </si>
  <si>
    <t>1420926611</t>
  </si>
  <si>
    <t>VRN</t>
  </si>
  <si>
    <t>Vedlejší rozpočtové náklady</t>
  </si>
  <si>
    <t>VRN3</t>
  </si>
  <si>
    <t>Zařízení staveniště</t>
  </si>
  <si>
    <t>136</t>
  </si>
  <si>
    <t>030001000</t>
  </si>
  <si>
    <t>…</t>
  </si>
  <si>
    <t>1024</t>
  </si>
  <si>
    <t>1454091437</t>
  </si>
  <si>
    <t>https://podminky.urs.cz/item/CS_URS_2023_02/030001000</t>
  </si>
  <si>
    <t>137</t>
  </si>
  <si>
    <t>033002000</t>
  </si>
  <si>
    <t xml:space="preserve">Připojení staveniště na inženýrské sítě </t>
  </si>
  <si>
    <t>-1749375886</t>
  </si>
  <si>
    <t>https://podminky.urs.cz/item/CS_URS_2023_02/033002000</t>
  </si>
  <si>
    <t>138</t>
  </si>
  <si>
    <t>033002000/R</t>
  </si>
  <si>
    <t>Náklady na energie (voda, elektro, apod...)</t>
  </si>
  <si>
    <t>-569447809</t>
  </si>
  <si>
    <t>139</t>
  </si>
  <si>
    <t>034002000</t>
  </si>
  <si>
    <t>Zabezpečení staveniště</t>
  </si>
  <si>
    <t>-962895622</t>
  </si>
  <si>
    <t>https://podminky.urs.cz/item/CS_URS_2023_02/034002000</t>
  </si>
  <si>
    <t>VRN4</t>
  </si>
  <si>
    <t>Inženýrská činnost</t>
  </si>
  <si>
    <t>140</t>
  </si>
  <si>
    <t>045002000</t>
  </si>
  <si>
    <t>Kompletační a koordinační činnost</t>
  </si>
  <si>
    <t>-99797574</t>
  </si>
  <si>
    <t>https://podminky.urs.cz/item/CS_URS_2023_02/045002000</t>
  </si>
  <si>
    <t>VRN5</t>
  </si>
  <si>
    <t>Finanční náklady</t>
  </si>
  <si>
    <t>141</t>
  </si>
  <si>
    <t>058103000/R</t>
  </si>
  <si>
    <t>Poplatek za zábor veřejného prostranství</t>
  </si>
  <si>
    <t>1697442266</t>
  </si>
  <si>
    <t>VRN9</t>
  </si>
  <si>
    <t>Ostatní náklady</t>
  </si>
  <si>
    <t>142</t>
  </si>
  <si>
    <t>094104000/R</t>
  </si>
  <si>
    <t>Splnění požadavků BOZP na staveništi</t>
  </si>
  <si>
    <t>-378854759</t>
  </si>
  <si>
    <t>143</t>
  </si>
  <si>
    <t>VRN9-x1</t>
  </si>
  <si>
    <t>Zpracování dílenské dokumentace - statický návrh a posouzení měněných prvků konstrukce krovu</t>
  </si>
  <si>
    <t>772576477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</si>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</sst>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167" fontId="36" fillId="2" borderId="23" xfId="0" applyNumberFormat="1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945412112" TargetMode="External" /><Relationship Id="rId2" Type="http://schemas.openxmlformats.org/officeDocument/2006/relationships/hyperlink" Target="https://podminky.urs.cz/item/CS_URS_2023_02/949101111" TargetMode="External" /><Relationship Id="rId3" Type="http://schemas.openxmlformats.org/officeDocument/2006/relationships/hyperlink" Target="https://podminky.urs.cz/item/CS_URS_2023_02/997002611" TargetMode="External" /><Relationship Id="rId4" Type="http://schemas.openxmlformats.org/officeDocument/2006/relationships/hyperlink" Target="https://podminky.urs.cz/item/CS_URS_2023_02/997013111" TargetMode="External" /><Relationship Id="rId5" Type="http://schemas.openxmlformats.org/officeDocument/2006/relationships/hyperlink" Target="https://podminky.urs.cz/item/CS_URS_2023_02/997013312" TargetMode="External" /><Relationship Id="rId6" Type="http://schemas.openxmlformats.org/officeDocument/2006/relationships/hyperlink" Target="https://podminky.urs.cz/item/CS_URS_2023_02/997013322" TargetMode="External" /><Relationship Id="rId7" Type="http://schemas.openxmlformats.org/officeDocument/2006/relationships/hyperlink" Target="https://podminky.urs.cz/item/CS_URS_2023_02/997013501" TargetMode="External" /><Relationship Id="rId8" Type="http://schemas.openxmlformats.org/officeDocument/2006/relationships/hyperlink" Target="https://podminky.urs.cz/item/CS_URS_2023_02/997013509" TargetMode="External" /><Relationship Id="rId9" Type="http://schemas.openxmlformats.org/officeDocument/2006/relationships/hyperlink" Target="https://podminky.urs.cz/item/CS_URS_2023_02/997013631" TargetMode="External" /><Relationship Id="rId10" Type="http://schemas.openxmlformats.org/officeDocument/2006/relationships/hyperlink" Target="https://podminky.urs.cz/item/CS_URS_2023_02/997013811" TargetMode="External" /><Relationship Id="rId11" Type="http://schemas.openxmlformats.org/officeDocument/2006/relationships/hyperlink" Target="https://podminky.urs.cz/item/CS_URS_2023_02/712331801" TargetMode="External" /><Relationship Id="rId12" Type="http://schemas.openxmlformats.org/officeDocument/2006/relationships/hyperlink" Target="https://podminky.urs.cz/item/CS_URS_2023_02/712431801" TargetMode="External" /><Relationship Id="rId13" Type="http://schemas.openxmlformats.org/officeDocument/2006/relationships/hyperlink" Target="https://podminky.urs.cz/item/CS_URS_2023_02/712631801" TargetMode="External" /><Relationship Id="rId14" Type="http://schemas.openxmlformats.org/officeDocument/2006/relationships/hyperlink" Target="https://podminky.urs.cz/item/CS_URS_2023_02/712331111" TargetMode="External" /><Relationship Id="rId15" Type="http://schemas.openxmlformats.org/officeDocument/2006/relationships/hyperlink" Target="https://podminky.urs.cz/item/CS_URS_2023_02/998712203" TargetMode="External" /><Relationship Id="rId16" Type="http://schemas.openxmlformats.org/officeDocument/2006/relationships/hyperlink" Target="https://podminky.urs.cz/item/CS_URS_2023_02/998741203" TargetMode="External" /><Relationship Id="rId17" Type="http://schemas.openxmlformats.org/officeDocument/2006/relationships/hyperlink" Target="https://podminky.urs.cz/item/CS_URS_2023_02/998751202" TargetMode="External" /><Relationship Id="rId18" Type="http://schemas.openxmlformats.org/officeDocument/2006/relationships/hyperlink" Target="https://podminky.urs.cz/item/CS_URS_2023_02/762341811" TargetMode="External" /><Relationship Id="rId19" Type="http://schemas.openxmlformats.org/officeDocument/2006/relationships/hyperlink" Target="https://podminky.urs.cz/item/CS_URS_2023_02/762331921" TargetMode="External" /><Relationship Id="rId20" Type="http://schemas.openxmlformats.org/officeDocument/2006/relationships/hyperlink" Target="https://podminky.urs.cz/item/CS_URS_2023_02/762331922" TargetMode="External" /><Relationship Id="rId21" Type="http://schemas.openxmlformats.org/officeDocument/2006/relationships/hyperlink" Target="https://podminky.urs.cz/item/CS_URS_2023_02/762331924" TargetMode="External" /><Relationship Id="rId22" Type="http://schemas.openxmlformats.org/officeDocument/2006/relationships/hyperlink" Target="https://podminky.urs.cz/item/CS_URS_2023_02/762331931" TargetMode="External" /><Relationship Id="rId23" Type="http://schemas.openxmlformats.org/officeDocument/2006/relationships/hyperlink" Target="https://podminky.urs.cz/item/CS_URS_2023_02/762331932" TargetMode="External" /><Relationship Id="rId24" Type="http://schemas.openxmlformats.org/officeDocument/2006/relationships/hyperlink" Target="https://podminky.urs.cz/item/CS_URS_2023_02/762083122" TargetMode="External" /><Relationship Id="rId25" Type="http://schemas.openxmlformats.org/officeDocument/2006/relationships/hyperlink" Target="https://podminky.urs.cz/item/CS_URS_2023_02/762332922" TargetMode="External" /><Relationship Id="rId26" Type="http://schemas.openxmlformats.org/officeDocument/2006/relationships/hyperlink" Target="https://podminky.urs.cz/item/CS_URS_2023_02/762332923" TargetMode="External" /><Relationship Id="rId27" Type="http://schemas.openxmlformats.org/officeDocument/2006/relationships/hyperlink" Target="https://podminky.urs.cz/item/CS_URS_2023_02/762342511" TargetMode="External" /><Relationship Id="rId28" Type="http://schemas.openxmlformats.org/officeDocument/2006/relationships/hyperlink" Target="https://podminky.urs.cz/item/CS_URS_2023_02/762342214" TargetMode="External" /><Relationship Id="rId29" Type="http://schemas.openxmlformats.org/officeDocument/2006/relationships/hyperlink" Target="https://podminky.urs.cz/item/CS_URS_2023_02/762341210" TargetMode="External" /><Relationship Id="rId30" Type="http://schemas.openxmlformats.org/officeDocument/2006/relationships/hyperlink" Target="https://podminky.urs.cz/item/CS_URS_2023_02/762395000" TargetMode="External" /><Relationship Id="rId31" Type="http://schemas.openxmlformats.org/officeDocument/2006/relationships/hyperlink" Target="https://podminky.urs.cz/item/CS_URS_2023_02/998762203" TargetMode="External" /><Relationship Id="rId32" Type="http://schemas.openxmlformats.org/officeDocument/2006/relationships/hyperlink" Target="https://podminky.urs.cz/item/CS_URS_2023_02/764001821" TargetMode="External" /><Relationship Id="rId33" Type="http://schemas.openxmlformats.org/officeDocument/2006/relationships/hyperlink" Target="https://podminky.urs.cz/item/CS_URS_2023_02/764001891" TargetMode="External" /><Relationship Id="rId34" Type="http://schemas.openxmlformats.org/officeDocument/2006/relationships/hyperlink" Target="https://podminky.urs.cz/item/CS_URS_2023_02/764002812" TargetMode="External" /><Relationship Id="rId35" Type="http://schemas.openxmlformats.org/officeDocument/2006/relationships/hyperlink" Target="https://podminky.urs.cz/item/CS_URS_2023_02/764002831" TargetMode="External" /><Relationship Id="rId36" Type="http://schemas.openxmlformats.org/officeDocument/2006/relationships/hyperlink" Target="https://podminky.urs.cz/item/CS_URS_2023_02/764002871" TargetMode="External" /><Relationship Id="rId37" Type="http://schemas.openxmlformats.org/officeDocument/2006/relationships/hyperlink" Target="https://podminky.urs.cz/item/CS_URS_2023_02/764002881" TargetMode="External" /><Relationship Id="rId38" Type="http://schemas.openxmlformats.org/officeDocument/2006/relationships/hyperlink" Target="https://podminky.urs.cz/item/CS_URS_2023_02/764004821" TargetMode="External" /><Relationship Id="rId39" Type="http://schemas.openxmlformats.org/officeDocument/2006/relationships/hyperlink" Target="https://podminky.urs.cz/item/CS_URS_2023_02/764141511" TargetMode="External" /><Relationship Id="rId40" Type="http://schemas.openxmlformats.org/officeDocument/2006/relationships/hyperlink" Target="https://podminky.urs.cz/item/CS_URS_2023_02/764141515" TargetMode="External" /><Relationship Id="rId41" Type="http://schemas.openxmlformats.org/officeDocument/2006/relationships/hyperlink" Target="https://podminky.urs.cz/item/CS_URS_2023_02/764011612" TargetMode="External" /><Relationship Id="rId42" Type="http://schemas.openxmlformats.org/officeDocument/2006/relationships/hyperlink" Target="https://podminky.urs.cz/item/CS_URS_2023_02/764311616" TargetMode="External" /><Relationship Id="rId43" Type="http://schemas.openxmlformats.org/officeDocument/2006/relationships/hyperlink" Target="https://podminky.urs.cz/item/CS_URS_2023_02/998764203" TargetMode="External" /><Relationship Id="rId44" Type="http://schemas.openxmlformats.org/officeDocument/2006/relationships/hyperlink" Target="https://podminky.urs.cz/item/CS_URS_2023_02/765131801" TargetMode="External" /><Relationship Id="rId45" Type="http://schemas.openxmlformats.org/officeDocument/2006/relationships/hyperlink" Target="https://podminky.urs.cz/item/CS_URS_2023_02/765131841" TargetMode="External" /><Relationship Id="rId46" Type="http://schemas.openxmlformats.org/officeDocument/2006/relationships/hyperlink" Target="https://podminky.urs.cz/item/CS_URS_2023_02/765131821" TargetMode="External" /><Relationship Id="rId47" Type="http://schemas.openxmlformats.org/officeDocument/2006/relationships/hyperlink" Target="https://podminky.urs.cz/item/CS_URS_2023_02/765131845" TargetMode="External" /><Relationship Id="rId48" Type="http://schemas.openxmlformats.org/officeDocument/2006/relationships/hyperlink" Target="https://podminky.urs.cz/item/CS_URS_2023_02/765192811" TargetMode="External" /><Relationship Id="rId49" Type="http://schemas.openxmlformats.org/officeDocument/2006/relationships/hyperlink" Target="https://podminky.urs.cz/item/CS_URS_2023_02/765192001" TargetMode="External" /><Relationship Id="rId50" Type="http://schemas.openxmlformats.org/officeDocument/2006/relationships/hyperlink" Target="https://podminky.urs.cz/item/CS_URS_2023_02/765191021" TargetMode="External" /><Relationship Id="rId51" Type="http://schemas.openxmlformats.org/officeDocument/2006/relationships/hyperlink" Target="https://podminky.urs.cz/item/CS_URS_2023_02/765191043" TargetMode="External" /><Relationship Id="rId52" Type="http://schemas.openxmlformats.org/officeDocument/2006/relationships/hyperlink" Target="https://podminky.urs.cz/item/CS_URS_2023_02/765191031" TargetMode="External" /><Relationship Id="rId53" Type="http://schemas.openxmlformats.org/officeDocument/2006/relationships/hyperlink" Target="https://podminky.urs.cz/item/CS_URS_2023_02/765113011" TargetMode="External" /><Relationship Id="rId54" Type="http://schemas.openxmlformats.org/officeDocument/2006/relationships/hyperlink" Target="https://podminky.urs.cz/item/CS_URS_2023_02/765113111" TargetMode="External" /><Relationship Id="rId55" Type="http://schemas.openxmlformats.org/officeDocument/2006/relationships/hyperlink" Target="https://podminky.urs.cz/item/CS_URS_2023_02/765113121" TargetMode="External" /><Relationship Id="rId56" Type="http://schemas.openxmlformats.org/officeDocument/2006/relationships/hyperlink" Target="https://podminky.urs.cz/item/CS_URS_2023_02/765113321" TargetMode="External" /><Relationship Id="rId57" Type="http://schemas.openxmlformats.org/officeDocument/2006/relationships/hyperlink" Target="https://podminky.urs.cz/item/CS_URS_2023_02/765113412" TargetMode="External" /><Relationship Id="rId58" Type="http://schemas.openxmlformats.org/officeDocument/2006/relationships/hyperlink" Target="https://podminky.urs.cz/item/CS_URS_2023_02/765113911" TargetMode="External" /><Relationship Id="rId59" Type="http://schemas.openxmlformats.org/officeDocument/2006/relationships/hyperlink" Target="https://podminky.urs.cz/item/CS_URS_2023_02/765115011" TargetMode="External" /><Relationship Id="rId60" Type="http://schemas.openxmlformats.org/officeDocument/2006/relationships/hyperlink" Target="https://podminky.urs.cz/item/CS_URS_2023_02/765115111" TargetMode="External" /><Relationship Id="rId61" Type="http://schemas.openxmlformats.org/officeDocument/2006/relationships/hyperlink" Target="https://podminky.urs.cz/item/CS_URS_2023_02/765115121" TargetMode="External" /><Relationship Id="rId62" Type="http://schemas.openxmlformats.org/officeDocument/2006/relationships/hyperlink" Target="https://podminky.urs.cz/item/CS_URS_2023_02/765115301" TargetMode="External" /><Relationship Id="rId63" Type="http://schemas.openxmlformats.org/officeDocument/2006/relationships/hyperlink" Target="https://podminky.urs.cz/item/CS_URS_2023_02/765115401" TargetMode="External" /><Relationship Id="rId64" Type="http://schemas.openxmlformats.org/officeDocument/2006/relationships/hyperlink" Target="https://podminky.urs.cz/item/CS_URS_2023_02/998765203" TargetMode="External" /><Relationship Id="rId65" Type="http://schemas.openxmlformats.org/officeDocument/2006/relationships/hyperlink" Target="https://podminky.urs.cz/item/CS_URS_2023_02/783406801" TargetMode="External" /><Relationship Id="rId66" Type="http://schemas.openxmlformats.org/officeDocument/2006/relationships/hyperlink" Target="https://podminky.urs.cz/item/CS_URS_2023_02/783414203" TargetMode="External" /><Relationship Id="rId67" Type="http://schemas.openxmlformats.org/officeDocument/2006/relationships/hyperlink" Target="https://podminky.urs.cz/item/CS_URS_2023_02/783415101" TargetMode="External" /><Relationship Id="rId68" Type="http://schemas.openxmlformats.org/officeDocument/2006/relationships/hyperlink" Target="https://podminky.urs.cz/item/CS_URS_2023_02/783417101" TargetMode="External" /><Relationship Id="rId69" Type="http://schemas.openxmlformats.org/officeDocument/2006/relationships/hyperlink" Target="https://podminky.urs.cz/item/CS_URS_2023_02/030001000" TargetMode="External" /><Relationship Id="rId70" Type="http://schemas.openxmlformats.org/officeDocument/2006/relationships/hyperlink" Target="https://podminky.urs.cz/item/CS_URS_2023_02/033002000" TargetMode="External" /><Relationship Id="rId71" Type="http://schemas.openxmlformats.org/officeDocument/2006/relationships/hyperlink" Target="https://podminky.urs.cz/item/CS_URS_2023_02/034002000" TargetMode="External" /><Relationship Id="rId72" Type="http://schemas.openxmlformats.org/officeDocument/2006/relationships/hyperlink" Target="https://podminky.urs.cz/item/CS_URS_2023_02/045002000" TargetMode="External" /><Relationship Id="rId7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00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Výměna střešní krytiny MDK Sokolov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Sokolov, 5. května 655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28. 11. 2023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Sokolov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Ing. Martin Dědič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71</v>
      </c>
      <c r="BT54" s="110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16.5" customHeight="1">
      <c r="A55" s="111" t="s">
        <v>75</v>
      </c>
      <c r="B55" s="112"/>
      <c r="C55" s="113"/>
      <c r="D55" s="114" t="s">
        <v>14</v>
      </c>
      <c r="E55" s="114"/>
      <c r="F55" s="114"/>
      <c r="G55" s="114"/>
      <c r="H55" s="114"/>
      <c r="I55" s="115"/>
      <c r="J55" s="114" t="s">
        <v>17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'00 - Výměna střešní kryti...'!J28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76</v>
      </c>
      <c r="AR55" s="118"/>
      <c r="AS55" s="119">
        <v>0</v>
      </c>
      <c r="AT55" s="120">
        <f>ROUND(SUM(AV55:AW55),2)</f>
        <v>0</v>
      </c>
      <c r="AU55" s="121">
        <f>'00 - Výměna střešní kryti...'!P90</f>
        <v>0</v>
      </c>
      <c r="AV55" s="120">
        <f>'00 - Výměna střešní kryti...'!J31</f>
        <v>0</v>
      </c>
      <c r="AW55" s="120">
        <f>'00 - Výměna střešní kryti...'!J32</f>
        <v>0</v>
      </c>
      <c r="AX55" s="120">
        <f>'00 - Výměna střešní kryti...'!J33</f>
        <v>0</v>
      </c>
      <c r="AY55" s="120">
        <f>'00 - Výměna střešní kryti...'!J34</f>
        <v>0</v>
      </c>
      <c r="AZ55" s="120">
        <f>'00 - Výměna střešní kryti...'!F31</f>
        <v>0</v>
      </c>
      <c r="BA55" s="120">
        <f>'00 - Výměna střešní kryti...'!F32</f>
        <v>0</v>
      </c>
      <c r="BB55" s="120">
        <f>'00 - Výměna střešní kryti...'!F33</f>
        <v>0</v>
      </c>
      <c r="BC55" s="120">
        <f>'00 - Výměna střešní kryti...'!F34</f>
        <v>0</v>
      </c>
      <c r="BD55" s="122">
        <f>'00 - Výměna střešní kryti...'!F35</f>
        <v>0</v>
      </c>
      <c r="BE55" s="7"/>
      <c r="BT55" s="123" t="s">
        <v>77</v>
      </c>
      <c r="BU55" s="123" t="s">
        <v>78</v>
      </c>
      <c r="BV55" s="123" t="s">
        <v>73</v>
      </c>
      <c r="BW55" s="123" t="s">
        <v>5</v>
      </c>
      <c r="BX55" s="123" t="s">
        <v>74</v>
      </c>
      <c r="CL55" s="123" t="s">
        <v>19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kLBB4u54D64Q7fJkX8Q4aqMTr65Q2PncLisZS4+or/6vgUw2i+Wd0QRNQfNvN7LsSJJNvdBNvZjXxBJ7MHktvw==" hashValue="sqAwKo/l0bLthNlFhKFDUpLIsVXfr5PACgaEs/j7UdKoP9fdqVyPEAuRLVXDlRU0g0DmHMucqD6YP9PxSC3E1A==" algorithmName="SHA-512" password="80EB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0 - Výměna střešní kryti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1"/>
      <c r="AT3" s="18" t="s">
        <v>79</v>
      </c>
    </row>
    <row r="4" s="1" customFormat="1" ht="24.96" customHeight="1">
      <c r="B4" s="21"/>
      <c r="D4" s="126" t="s">
        <v>80</v>
      </c>
      <c r="L4" s="21"/>
      <c r="M4" s="127" t="s">
        <v>10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28" t="s">
        <v>16</v>
      </c>
      <c r="E6" s="39"/>
      <c r="F6" s="39"/>
      <c r="G6" s="39"/>
      <c r="H6" s="39"/>
      <c r="I6" s="39"/>
      <c r="J6" s="39"/>
      <c r="K6" s="39"/>
      <c r="L6" s="12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5"/>
      <c r="C7" s="39"/>
      <c r="D7" s="39"/>
      <c r="E7" s="130" t="s">
        <v>17</v>
      </c>
      <c r="F7" s="39"/>
      <c r="G7" s="39"/>
      <c r="H7" s="39"/>
      <c r="I7" s="39"/>
      <c r="J7" s="39"/>
      <c r="K7" s="39"/>
      <c r="L7" s="12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12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28" t="s">
        <v>18</v>
      </c>
      <c r="E9" s="39"/>
      <c r="F9" s="131" t="s">
        <v>19</v>
      </c>
      <c r="G9" s="39"/>
      <c r="H9" s="39"/>
      <c r="I9" s="128" t="s">
        <v>20</v>
      </c>
      <c r="J9" s="131" t="s">
        <v>19</v>
      </c>
      <c r="K9" s="39"/>
      <c r="L9" s="12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28" t="s">
        <v>21</v>
      </c>
      <c r="E10" s="39"/>
      <c r="F10" s="131" t="s">
        <v>22</v>
      </c>
      <c r="G10" s="39"/>
      <c r="H10" s="39"/>
      <c r="I10" s="128" t="s">
        <v>23</v>
      </c>
      <c r="J10" s="132" t="str">
        <f>'Rekapitulace stavby'!AN8</f>
        <v>28. 11. 2023</v>
      </c>
      <c r="K10" s="39"/>
      <c r="L10" s="12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12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8" t="s">
        <v>25</v>
      </c>
      <c r="E12" s="39"/>
      <c r="F12" s="39"/>
      <c r="G12" s="39"/>
      <c r="H12" s="39"/>
      <c r="I12" s="128" t="s">
        <v>26</v>
      </c>
      <c r="J12" s="131" t="s">
        <v>19</v>
      </c>
      <c r="K12" s="39"/>
      <c r="L12" s="12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1" t="s">
        <v>27</v>
      </c>
      <c r="F13" s="39"/>
      <c r="G13" s="39"/>
      <c r="H13" s="39"/>
      <c r="I13" s="128" t="s">
        <v>28</v>
      </c>
      <c r="J13" s="131" t="s">
        <v>19</v>
      </c>
      <c r="K13" s="39"/>
      <c r="L13" s="12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12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28" t="s">
        <v>29</v>
      </c>
      <c r="E15" s="39"/>
      <c r="F15" s="39"/>
      <c r="G15" s="39"/>
      <c r="H15" s="39"/>
      <c r="I15" s="128" t="s">
        <v>26</v>
      </c>
      <c r="J15" s="34" t="str">
        <f>'Rekapitulace stavby'!AN13</f>
        <v>Vyplň údaj</v>
      </c>
      <c r="K15" s="39"/>
      <c r="L15" s="12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1"/>
      <c r="G16" s="131"/>
      <c r="H16" s="131"/>
      <c r="I16" s="128" t="s">
        <v>28</v>
      </c>
      <c r="J16" s="34" t="str">
        <f>'Rekapitulace stavby'!AN14</f>
        <v>Vyplň údaj</v>
      </c>
      <c r="K16" s="39"/>
      <c r="L16" s="12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12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28" t="s">
        <v>31</v>
      </c>
      <c r="E18" s="39"/>
      <c r="F18" s="39"/>
      <c r="G18" s="39"/>
      <c r="H18" s="39"/>
      <c r="I18" s="128" t="s">
        <v>26</v>
      </c>
      <c r="J18" s="131" t="s">
        <v>19</v>
      </c>
      <c r="K18" s="39"/>
      <c r="L18" s="12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1" t="s">
        <v>32</v>
      </c>
      <c r="F19" s="39"/>
      <c r="G19" s="39"/>
      <c r="H19" s="39"/>
      <c r="I19" s="128" t="s">
        <v>28</v>
      </c>
      <c r="J19" s="131" t="s">
        <v>19</v>
      </c>
      <c r="K19" s="39"/>
      <c r="L19" s="12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12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28" t="s">
        <v>34</v>
      </c>
      <c r="E21" s="39"/>
      <c r="F21" s="39"/>
      <c r="G21" s="39"/>
      <c r="H21" s="39"/>
      <c r="I21" s="128" t="s">
        <v>26</v>
      </c>
      <c r="J21" s="131" t="str">
        <f>IF('Rekapitulace stavby'!AN19="","",'Rekapitulace stavby'!AN19)</f>
        <v/>
      </c>
      <c r="K21" s="39"/>
      <c r="L21" s="12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1" t="str">
        <f>IF('Rekapitulace stavby'!E20="","",'Rekapitulace stavby'!E20)</f>
        <v xml:space="preserve"> </v>
      </c>
      <c r="F22" s="39"/>
      <c r="G22" s="39"/>
      <c r="H22" s="39"/>
      <c r="I22" s="128" t="s">
        <v>28</v>
      </c>
      <c r="J22" s="131" t="str">
        <f>IF('Rekapitulace stavby'!AN20="","",'Rekapitulace stavby'!AN20)</f>
        <v/>
      </c>
      <c r="K22" s="39"/>
      <c r="L22" s="12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12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28" t="s">
        <v>36</v>
      </c>
      <c r="E24" s="39"/>
      <c r="F24" s="39"/>
      <c r="G24" s="39"/>
      <c r="H24" s="39"/>
      <c r="I24" s="39"/>
      <c r="J24" s="39"/>
      <c r="K24" s="39"/>
      <c r="L24" s="12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47.25" customHeight="1">
      <c r="A25" s="133"/>
      <c r="B25" s="134"/>
      <c r="C25" s="133"/>
      <c r="D25" s="133"/>
      <c r="E25" s="135" t="s">
        <v>37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12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37"/>
      <c r="E27" s="137"/>
      <c r="F27" s="137"/>
      <c r="G27" s="137"/>
      <c r="H27" s="137"/>
      <c r="I27" s="137"/>
      <c r="J27" s="137"/>
      <c r="K27" s="137"/>
      <c r="L27" s="12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38" t="s">
        <v>38</v>
      </c>
      <c r="E28" s="39"/>
      <c r="F28" s="39"/>
      <c r="G28" s="39"/>
      <c r="H28" s="39"/>
      <c r="I28" s="39"/>
      <c r="J28" s="139">
        <f>ROUND(J90, 2)</f>
        <v>0</v>
      </c>
      <c r="K28" s="39"/>
      <c r="L28" s="12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7"/>
      <c r="E29" s="137"/>
      <c r="F29" s="137"/>
      <c r="G29" s="137"/>
      <c r="H29" s="137"/>
      <c r="I29" s="137"/>
      <c r="J29" s="137"/>
      <c r="K29" s="137"/>
      <c r="L29" s="12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0" t="s">
        <v>40</v>
      </c>
      <c r="G30" s="39"/>
      <c r="H30" s="39"/>
      <c r="I30" s="140" t="s">
        <v>39</v>
      </c>
      <c r="J30" s="140" t="s">
        <v>41</v>
      </c>
      <c r="K30" s="39"/>
      <c r="L30" s="12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1" t="s">
        <v>42</v>
      </c>
      <c r="E31" s="128" t="s">
        <v>43</v>
      </c>
      <c r="F31" s="142">
        <f>ROUND((SUM(BE90:BE396)),  2)</f>
        <v>0</v>
      </c>
      <c r="G31" s="39"/>
      <c r="H31" s="39"/>
      <c r="I31" s="143">
        <v>0.20999999999999999</v>
      </c>
      <c r="J31" s="142">
        <f>ROUND(((SUM(BE90:BE396))*I31),  2)</f>
        <v>0</v>
      </c>
      <c r="K31" s="39"/>
      <c r="L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28" t="s">
        <v>44</v>
      </c>
      <c r="F32" s="142">
        <f>ROUND((SUM(BF90:BF396)),  2)</f>
        <v>0</v>
      </c>
      <c r="G32" s="39"/>
      <c r="H32" s="39"/>
      <c r="I32" s="143">
        <v>0.14999999999999999</v>
      </c>
      <c r="J32" s="142">
        <f>ROUND(((SUM(BF90:BF396))*I32),  2)</f>
        <v>0</v>
      </c>
      <c r="K32" s="39"/>
      <c r="L32" s="12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28" t="s">
        <v>45</v>
      </c>
      <c r="F33" s="142">
        <f>ROUND((SUM(BG90:BG396)),  2)</f>
        <v>0</v>
      </c>
      <c r="G33" s="39"/>
      <c r="H33" s="39"/>
      <c r="I33" s="143">
        <v>0.20999999999999999</v>
      </c>
      <c r="J33" s="142">
        <f>0</f>
        <v>0</v>
      </c>
      <c r="K33" s="39"/>
      <c r="L33" s="12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28" t="s">
        <v>46</v>
      </c>
      <c r="F34" s="142">
        <f>ROUND((SUM(BH90:BH396)),  2)</f>
        <v>0</v>
      </c>
      <c r="G34" s="39"/>
      <c r="H34" s="39"/>
      <c r="I34" s="143">
        <v>0.14999999999999999</v>
      </c>
      <c r="J34" s="142">
        <f>0</f>
        <v>0</v>
      </c>
      <c r="K34" s="39"/>
      <c r="L34" s="12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8" t="s">
        <v>47</v>
      </c>
      <c r="F35" s="142">
        <f>ROUND((SUM(BI90:BI396)),  2)</f>
        <v>0</v>
      </c>
      <c r="G35" s="39"/>
      <c r="H35" s="39"/>
      <c r="I35" s="143">
        <v>0</v>
      </c>
      <c r="J35" s="142">
        <f>0</f>
        <v>0</v>
      </c>
      <c r="K35" s="39"/>
      <c r="L35" s="12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12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44"/>
      <c r="D37" s="145" t="s">
        <v>48</v>
      </c>
      <c r="E37" s="146"/>
      <c r="F37" s="146"/>
      <c r="G37" s="147" t="s">
        <v>49</v>
      </c>
      <c r="H37" s="148" t="s">
        <v>50</v>
      </c>
      <c r="I37" s="146"/>
      <c r="J37" s="149">
        <f>SUM(J28:J35)</f>
        <v>0</v>
      </c>
      <c r="K37" s="150"/>
      <c r="L37" s="12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2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2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81</v>
      </c>
      <c r="D43" s="41"/>
      <c r="E43" s="41"/>
      <c r="F43" s="41"/>
      <c r="G43" s="41"/>
      <c r="H43" s="41"/>
      <c r="I43" s="41"/>
      <c r="J43" s="41"/>
      <c r="K43" s="41"/>
      <c r="L43" s="12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12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16</v>
      </c>
      <c r="D45" s="41"/>
      <c r="E45" s="41"/>
      <c r="F45" s="41"/>
      <c r="G45" s="41"/>
      <c r="H45" s="41"/>
      <c r="I45" s="41"/>
      <c r="J45" s="41"/>
      <c r="K45" s="41"/>
      <c r="L45" s="12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6.5" customHeight="1">
      <c r="A46" s="39"/>
      <c r="B46" s="40"/>
      <c r="C46" s="41"/>
      <c r="D46" s="41"/>
      <c r="E46" s="70" t="str">
        <f>E7</f>
        <v>Výměna střešní krytiny MDK Sokolov</v>
      </c>
      <c r="F46" s="41"/>
      <c r="G46" s="41"/>
      <c r="H46" s="41"/>
      <c r="I46" s="41"/>
      <c r="J46" s="41"/>
      <c r="K46" s="41"/>
      <c r="L46" s="12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2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21</v>
      </c>
      <c r="D48" s="41"/>
      <c r="E48" s="41"/>
      <c r="F48" s="28" t="str">
        <f>F10</f>
        <v>Sokolov, 5. května 655</v>
      </c>
      <c r="G48" s="41"/>
      <c r="H48" s="41"/>
      <c r="I48" s="33" t="s">
        <v>23</v>
      </c>
      <c r="J48" s="73" t="str">
        <f>IF(J10="","",J10)</f>
        <v>28. 11. 2023</v>
      </c>
      <c r="K48" s="41"/>
      <c r="L48" s="12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12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15" customHeight="1">
      <c r="A50" s="39"/>
      <c r="B50" s="40"/>
      <c r="C50" s="33" t="s">
        <v>25</v>
      </c>
      <c r="D50" s="41"/>
      <c r="E50" s="41"/>
      <c r="F50" s="28" t="str">
        <f>E13</f>
        <v>Město Sokolov</v>
      </c>
      <c r="G50" s="41"/>
      <c r="H50" s="41"/>
      <c r="I50" s="33" t="s">
        <v>31</v>
      </c>
      <c r="J50" s="37" t="str">
        <f>E19</f>
        <v>Ing. Martin Dědič</v>
      </c>
      <c r="K50" s="41"/>
      <c r="L50" s="12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5.15" customHeight="1">
      <c r="A51" s="39"/>
      <c r="B51" s="40"/>
      <c r="C51" s="33" t="s">
        <v>29</v>
      </c>
      <c r="D51" s="41"/>
      <c r="E51" s="41"/>
      <c r="F51" s="28" t="str">
        <f>IF(E16="","",E16)</f>
        <v>Vyplň údaj</v>
      </c>
      <c r="G51" s="41"/>
      <c r="H51" s="41"/>
      <c r="I51" s="33" t="s">
        <v>34</v>
      </c>
      <c r="J51" s="37" t="str">
        <f>E22</f>
        <v xml:space="preserve"> </v>
      </c>
      <c r="K51" s="41"/>
      <c r="L51" s="12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12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55" t="s">
        <v>82</v>
      </c>
      <c r="D53" s="156"/>
      <c r="E53" s="156"/>
      <c r="F53" s="156"/>
      <c r="G53" s="156"/>
      <c r="H53" s="156"/>
      <c r="I53" s="156"/>
      <c r="J53" s="157" t="s">
        <v>83</v>
      </c>
      <c r="K53" s="156"/>
      <c r="L53" s="12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12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58" t="s">
        <v>70</v>
      </c>
      <c r="D55" s="41"/>
      <c r="E55" s="41"/>
      <c r="F55" s="41"/>
      <c r="G55" s="41"/>
      <c r="H55" s="41"/>
      <c r="I55" s="41"/>
      <c r="J55" s="103">
        <f>J90</f>
        <v>0</v>
      </c>
      <c r="K55" s="41"/>
      <c r="L55" s="12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18" t="s">
        <v>84</v>
      </c>
    </row>
    <row r="56" s="9" customFormat="1" ht="24.96" customHeight="1">
      <c r="A56" s="9"/>
      <c r="B56" s="159"/>
      <c r="C56" s="160"/>
      <c r="D56" s="161" t="s">
        <v>85</v>
      </c>
      <c r="E56" s="162"/>
      <c r="F56" s="162"/>
      <c r="G56" s="162"/>
      <c r="H56" s="162"/>
      <c r="I56" s="162"/>
      <c r="J56" s="163">
        <f>J91</f>
        <v>0</v>
      </c>
      <c r="K56" s="160"/>
      <c r="L56" s="16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5"/>
      <c r="C57" s="166"/>
      <c r="D57" s="167" t="s">
        <v>86</v>
      </c>
      <c r="E57" s="168"/>
      <c r="F57" s="168"/>
      <c r="G57" s="168"/>
      <c r="H57" s="168"/>
      <c r="I57" s="168"/>
      <c r="J57" s="169">
        <f>J92</f>
        <v>0</v>
      </c>
      <c r="K57" s="166"/>
      <c r="L57" s="17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5"/>
      <c r="C58" s="166"/>
      <c r="D58" s="167" t="s">
        <v>87</v>
      </c>
      <c r="E58" s="168"/>
      <c r="F58" s="168"/>
      <c r="G58" s="168"/>
      <c r="H58" s="168"/>
      <c r="I58" s="168"/>
      <c r="J58" s="169">
        <f>J103</f>
        <v>0</v>
      </c>
      <c r="K58" s="166"/>
      <c r="L58" s="17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9" customFormat="1" ht="24.96" customHeight="1">
      <c r="A59" s="9"/>
      <c r="B59" s="159"/>
      <c r="C59" s="160"/>
      <c r="D59" s="161" t="s">
        <v>88</v>
      </c>
      <c r="E59" s="162"/>
      <c r="F59" s="162"/>
      <c r="G59" s="162"/>
      <c r="H59" s="162"/>
      <c r="I59" s="162"/>
      <c r="J59" s="163">
        <f>J123</f>
        <v>0</v>
      </c>
      <c r="K59" s="160"/>
      <c r="L59" s="164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="10" customFormat="1" ht="19.92" customHeight="1">
      <c r="A60" s="10"/>
      <c r="B60" s="165"/>
      <c r="C60" s="166"/>
      <c r="D60" s="167" t="s">
        <v>89</v>
      </c>
      <c r="E60" s="168"/>
      <c r="F60" s="168"/>
      <c r="G60" s="168"/>
      <c r="H60" s="168"/>
      <c r="I60" s="168"/>
      <c r="J60" s="169">
        <f>J124</f>
        <v>0</v>
      </c>
      <c r="K60" s="166"/>
      <c r="L60" s="17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5"/>
      <c r="C61" s="166"/>
      <c r="D61" s="167" t="s">
        <v>90</v>
      </c>
      <c r="E61" s="168"/>
      <c r="F61" s="168"/>
      <c r="G61" s="168"/>
      <c r="H61" s="168"/>
      <c r="I61" s="168"/>
      <c r="J61" s="169">
        <f>J141</f>
        <v>0</v>
      </c>
      <c r="K61" s="166"/>
      <c r="L61" s="17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5"/>
      <c r="C62" s="166"/>
      <c r="D62" s="167" t="s">
        <v>91</v>
      </c>
      <c r="E62" s="168"/>
      <c r="F62" s="168"/>
      <c r="G62" s="168"/>
      <c r="H62" s="168"/>
      <c r="I62" s="168"/>
      <c r="J62" s="169">
        <f>J173</f>
        <v>0</v>
      </c>
      <c r="K62" s="166"/>
      <c r="L62" s="17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5"/>
      <c r="C63" s="166"/>
      <c r="D63" s="167" t="s">
        <v>92</v>
      </c>
      <c r="E63" s="168"/>
      <c r="F63" s="168"/>
      <c r="G63" s="168"/>
      <c r="H63" s="168"/>
      <c r="I63" s="168"/>
      <c r="J63" s="169">
        <f>J179</f>
        <v>0</v>
      </c>
      <c r="K63" s="166"/>
      <c r="L63" s="17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5"/>
      <c r="C64" s="166"/>
      <c r="D64" s="167" t="s">
        <v>93</v>
      </c>
      <c r="E64" s="168"/>
      <c r="F64" s="168"/>
      <c r="G64" s="168"/>
      <c r="H64" s="168"/>
      <c r="I64" s="168"/>
      <c r="J64" s="169">
        <f>J241</f>
        <v>0</v>
      </c>
      <c r="K64" s="166"/>
      <c r="L64" s="17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5"/>
      <c r="C65" s="166"/>
      <c r="D65" s="167" t="s">
        <v>94</v>
      </c>
      <c r="E65" s="168"/>
      <c r="F65" s="168"/>
      <c r="G65" s="168"/>
      <c r="H65" s="168"/>
      <c r="I65" s="168"/>
      <c r="J65" s="169">
        <f>J293</f>
        <v>0</v>
      </c>
      <c r="K65" s="166"/>
      <c r="L65" s="17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5"/>
      <c r="C66" s="166"/>
      <c r="D66" s="167" t="s">
        <v>95</v>
      </c>
      <c r="E66" s="168"/>
      <c r="F66" s="168"/>
      <c r="G66" s="168"/>
      <c r="H66" s="168"/>
      <c r="I66" s="168"/>
      <c r="J66" s="169">
        <f>J366</f>
        <v>0</v>
      </c>
      <c r="K66" s="166"/>
      <c r="L66" s="17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59"/>
      <c r="C67" s="160"/>
      <c r="D67" s="161" t="s">
        <v>96</v>
      </c>
      <c r="E67" s="162"/>
      <c r="F67" s="162"/>
      <c r="G67" s="162"/>
      <c r="H67" s="162"/>
      <c r="I67" s="162"/>
      <c r="J67" s="163">
        <f>J378</f>
        <v>0</v>
      </c>
      <c r="K67" s="160"/>
      <c r="L67" s="164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59"/>
      <c r="C68" s="160"/>
      <c r="D68" s="161" t="s">
        <v>97</v>
      </c>
      <c r="E68" s="162"/>
      <c r="F68" s="162"/>
      <c r="G68" s="162"/>
      <c r="H68" s="162"/>
      <c r="I68" s="162"/>
      <c r="J68" s="163">
        <f>J380</f>
        <v>0</v>
      </c>
      <c r="K68" s="160"/>
      <c r="L68" s="16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65"/>
      <c r="C69" s="166"/>
      <c r="D69" s="167" t="s">
        <v>98</v>
      </c>
      <c r="E69" s="168"/>
      <c r="F69" s="168"/>
      <c r="G69" s="168"/>
      <c r="H69" s="168"/>
      <c r="I69" s="168"/>
      <c r="J69" s="169">
        <f>J381</f>
        <v>0</v>
      </c>
      <c r="K69" s="166"/>
      <c r="L69" s="17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5"/>
      <c r="C70" s="166"/>
      <c r="D70" s="167" t="s">
        <v>99</v>
      </c>
      <c r="E70" s="168"/>
      <c r="F70" s="168"/>
      <c r="G70" s="168"/>
      <c r="H70" s="168"/>
      <c r="I70" s="168"/>
      <c r="J70" s="169">
        <f>J389</f>
        <v>0</v>
      </c>
      <c r="K70" s="166"/>
      <c r="L70" s="17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5"/>
      <c r="C71" s="166"/>
      <c r="D71" s="167" t="s">
        <v>100</v>
      </c>
      <c r="E71" s="168"/>
      <c r="F71" s="168"/>
      <c r="G71" s="168"/>
      <c r="H71" s="168"/>
      <c r="I71" s="168"/>
      <c r="J71" s="169">
        <f>J392</f>
        <v>0</v>
      </c>
      <c r="K71" s="166"/>
      <c r="L71" s="17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5"/>
      <c r="C72" s="166"/>
      <c r="D72" s="167" t="s">
        <v>101</v>
      </c>
      <c r="E72" s="168"/>
      <c r="F72" s="168"/>
      <c r="G72" s="168"/>
      <c r="H72" s="168"/>
      <c r="I72" s="168"/>
      <c r="J72" s="169">
        <f>J394</f>
        <v>0</v>
      </c>
      <c r="K72" s="166"/>
      <c r="L72" s="17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2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2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2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102</v>
      </c>
      <c r="D79" s="41"/>
      <c r="E79" s="41"/>
      <c r="F79" s="41"/>
      <c r="G79" s="41"/>
      <c r="H79" s="41"/>
      <c r="I79" s="41"/>
      <c r="J79" s="41"/>
      <c r="K79" s="41"/>
      <c r="L79" s="12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2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16</v>
      </c>
      <c r="D81" s="41"/>
      <c r="E81" s="41"/>
      <c r="F81" s="41"/>
      <c r="G81" s="41"/>
      <c r="H81" s="41"/>
      <c r="I81" s="41"/>
      <c r="J81" s="41"/>
      <c r="K81" s="41"/>
      <c r="L81" s="12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E7</f>
        <v>Výměna střešní krytiny MDK Sokolov</v>
      </c>
      <c r="F82" s="41"/>
      <c r="G82" s="41"/>
      <c r="H82" s="41"/>
      <c r="I82" s="41"/>
      <c r="J82" s="41"/>
      <c r="K82" s="41"/>
      <c r="L82" s="12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2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F10</f>
        <v>Sokolov, 5. května 655</v>
      </c>
      <c r="G84" s="41"/>
      <c r="H84" s="41"/>
      <c r="I84" s="33" t="s">
        <v>23</v>
      </c>
      <c r="J84" s="73" t="str">
        <f>IF(J10="","",J10)</f>
        <v>28. 11. 2023</v>
      </c>
      <c r="K84" s="41"/>
      <c r="L84" s="12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2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25</v>
      </c>
      <c r="D86" s="41"/>
      <c r="E86" s="41"/>
      <c r="F86" s="28" t="str">
        <f>E13</f>
        <v>Město Sokolov</v>
      </c>
      <c r="G86" s="41"/>
      <c r="H86" s="41"/>
      <c r="I86" s="33" t="s">
        <v>31</v>
      </c>
      <c r="J86" s="37" t="str">
        <f>E19</f>
        <v>Ing. Martin Dědič</v>
      </c>
      <c r="K86" s="41"/>
      <c r="L86" s="12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29</v>
      </c>
      <c r="D87" s="41"/>
      <c r="E87" s="41"/>
      <c r="F87" s="28" t="str">
        <f>IF(E16="","",E16)</f>
        <v>Vyplň údaj</v>
      </c>
      <c r="G87" s="41"/>
      <c r="H87" s="41"/>
      <c r="I87" s="33" t="s">
        <v>34</v>
      </c>
      <c r="J87" s="37" t="str">
        <f>E22</f>
        <v xml:space="preserve"> </v>
      </c>
      <c r="K87" s="41"/>
      <c r="L87" s="12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2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71"/>
      <c r="B89" s="172"/>
      <c r="C89" s="173" t="s">
        <v>103</v>
      </c>
      <c r="D89" s="174" t="s">
        <v>57</v>
      </c>
      <c r="E89" s="174" t="s">
        <v>53</v>
      </c>
      <c r="F89" s="174" t="s">
        <v>54</v>
      </c>
      <c r="G89" s="174" t="s">
        <v>104</v>
      </c>
      <c r="H89" s="174" t="s">
        <v>105</v>
      </c>
      <c r="I89" s="174" t="s">
        <v>106</v>
      </c>
      <c r="J89" s="174" t="s">
        <v>83</v>
      </c>
      <c r="K89" s="175" t="s">
        <v>107</v>
      </c>
      <c r="L89" s="176"/>
      <c r="M89" s="93" t="s">
        <v>19</v>
      </c>
      <c r="N89" s="94" t="s">
        <v>42</v>
      </c>
      <c r="O89" s="94" t="s">
        <v>108</v>
      </c>
      <c r="P89" s="94" t="s">
        <v>109</v>
      </c>
      <c r="Q89" s="94" t="s">
        <v>110</v>
      </c>
      <c r="R89" s="94" t="s">
        <v>111</v>
      </c>
      <c r="S89" s="94" t="s">
        <v>112</v>
      </c>
      <c r="T89" s="95" t="s">
        <v>113</v>
      </c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</row>
    <row r="90" s="2" customFormat="1" ht="22.8" customHeight="1">
      <c r="A90" s="39"/>
      <c r="B90" s="40"/>
      <c r="C90" s="100" t="s">
        <v>114</v>
      </c>
      <c r="D90" s="41"/>
      <c r="E90" s="41"/>
      <c r="F90" s="41"/>
      <c r="G90" s="41"/>
      <c r="H90" s="41"/>
      <c r="I90" s="41"/>
      <c r="J90" s="177">
        <f>BK90</f>
        <v>0</v>
      </c>
      <c r="K90" s="41"/>
      <c r="L90" s="45"/>
      <c r="M90" s="96"/>
      <c r="N90" s="178"/>
      <c r="O90" s="97"/>
      <c r="P90" s="179">
        <f>P91+P123+P378+P380</f>
        <v>0</v>
      </c>
      <c r="Q90" s="97"/>
      <c r="R90" s="179">
        <f>R91+R123+R378+R380</f>
        <v>136.70633070000005</v>
      </c>
      <c r="S90" s="97"/>
      <c r="T90" s="180">
        <f>T91+T123+T378+T380</f>
        <v>84.062018090000009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71</v>
      </c>
      <c r="AU90" s="18" t="s">
        <v>84</v>
      </c>
      <c r="BK90" s="181">
        <f>BK91+BK123+BK378+BK380</f>
        <v>0</v>
      </c>
    </row>
    <row r="91" s="12" customFormat="1" ht="25.92" customHeight="1">
      <c r="A91" s="12"/>
      <c r="B91" s="182"/>
      <c r="C91" s="183"/>
      <c r="D91" s="184" t="s">
        <v>71</v>
      </c>
      <c r="E91" s="185" t="s">
        <v>115</v>
      </c>
      <c r="F91" s="185" t="s">
        <v>116</v>
      </c>
      <c r="G91" s="183"/>
      <c r="H91" s="183"/>
      <c r="I91" s="186"/>
      <c r="J91" s="187">
        <f>BK91</f>
        <v>0</v>
      </c>
      <c r="K91" s="183"/>
      <c r="L91" s="188"/>
      <c r="M91" s="189"/>
      <c r="N91" s="190"/>
      <c r="O91" s="190"/>
      <c r="P91" s="191">
        <f>P92+P103</f>
        <v>0</v>
      </c>
      <c r="Q91" s="190"/>
      <c r="R91" s="191">
        <f>R92+R103</f>
        <v>0.025999999999999999</v>
      </c>
      <c r="S91" s="190"/>
      <c r="T91" s="192">
        <f>T92+T103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3" t="s">
        <v>77</v>
      </c>
      <c r="AT91" s="194" t="s">
        <v>71</v>
      </c>
      <c r="AU91" s="194" t="s">
        <v>72</v>
      </c>
      <c r="AY91" s="193" t="s">
        <v>117</v>
      </c>
      <c r="BK91" s="195">
        <f>BK92+BK103</f>
        <v>0</v>
      </c>
    </row>
    <row r="92" s="12" customFormat="1" ht="22.8" customHeight="1">
      <c r="A92" s="12"/>
      <c r="B92" s="182"/>
      <c r="C92" s="183"/>
      <c r="D92" s="184" t="s">
        <v>71</v>
      </c>
      <c r="E92" s="196" t="s">
        <v>118</v>
      </c>
      <c r="F92" s="196" t="s">
        <v>119</v>
      </c>
      <c r="G92" s="183"/>
      <c r="H92" s="183"/>
      <c r="I92" s="186"/>
      <c r="J92" s="197">
        <f>BK92</f>
        <v>0</v>
      </c>
      <c r="K92" s="183"/>
      <c r="L92" s="188"/>
      <c r="M92" s="189"/>
      <c r="N92" s="190"/>
      <c r="O92" s="190"/>
      <c r="P92" s="191">
        <f>SUM(P93:P102)</f>
        <v>0</v>
      </c>
      <c r="Q92" s="190"/>
      <c r="R92" s="191">
        <f>SUM(R93:R102)</f>
        <v>0.025999999999999999</v>
      </c>
      <c r="S92" s="190"/>
      <c r="T92" s="192">
        <f>SUM(T93:T102)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3" t="s">
        <v>77</v>
      </c>
      <c r="AT92" s="194" t="s">
        <v>71</v>
      </c>
      <c r="AU92" s="194" t="s">
        <v>77</v>
      </c>
      <c r="AY92" s="193" t="s">
        <v>117</v>
      </c>
      <c r="BK92" s="195">
        <f>SUM(BK93:BK102)</f>
        <v>0</v>
      </c>
    </row>
    <row r="93" s="2" customFormat="1" ht="16.5" customHeight="1">
      <c r="A93" s="39"/>
      <c r="B93" s="40"/>
      <c r="C93" s="198" t="s">
        <v>77</v>
      </c>
      <c r="D93" s="198" t="s">
        <v>120</v>
      </c>
      <c r="E93" s="199" t="s">
        <v>121</v>
      </c>
      <c r="F93" s="200" t="s">
        <v>122</v>
      </c>
      <c r="G93" s="201" t="s">
        <v>123</v>
      </c>
      <c r="H93" s="202">
        <v>1</v>
      </c>
      <c r="I93" s="203"/>
      <c r="J93" s="204">
        <f>ROUND(I93*H93,2)</f>
        <v>0</v>
      </c>
      <c r="K93" s="200" t="s">
        <v>19</v>
      </c>
      <c r="L93" s="45"/>
      <c r="M93" s="205" t="s">
        <v>19</v>
      </c>
      <c r="N93" s="206" t="s">
        <v>43</v>
      </c>
      <c r="O93" s="85"/>
      <c r="P93" s="207">
        <f>O93*H93</f>
        <v>0</v>
      </c>
      <c r="Q93" s="207">
        <v>0</v>
      </c>
      <c r="R93" s="207">
        <f>Q93*H93</f>
        <v>0</v>
      </c>
      <c r="S93" s="207">
        <v>0</v>
      </c>
      <c r="T93" s="208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9" t="s">
        <v>124</v>
      </c>
      <c r="AT93" s="209" t="s">
        <v>120</v>
      </c>
      <c r="AU93" s="209" t="s">
        <v>79</v>
      </c>
      <c r="AY93" s="18" t="s">
        <v>117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8" t="s">
        <v>77</v>
      </c>
      <c r="BK93" s="210">
        <f>ROUND(I93*H93,2)</f>
        <v>0</v>
      </c>
      <c r="BL93" s="18" t="s">
        <v>124</v>
      </c>
      <c r="BM93" s="209" t="s">
        <v>125</v>
      </c>
    </row>
    <row r="94" s="2" customFormat="1" ht="16.5" customHeight="1">
      <c r="A94" s="39"/>
      <c r="B94" s="40"/>
      <c r="C94" s="198" t="s">
        <v>79</v>
      </c>
      <c r="D94" s="198" t="s">
        <v>120</v>
      </c>
      <c r="E94" s="199" t="s">
        <v>126</v>
      </c>
      <c r="F94" s="200" t="s">
        <v>127</v>
      </c>
      <c r="G94" s="201" t="s">
        <v>123</v>
      </c>
      <c r="H94" s="202">
        <v>1</v>
      </c>
      <c r="I94" s="203"/>
      <c r="J94" s="204">
        <f>ROUND(I94*H94,2)</f>
        <v>0</v>
      </c>
      <c r="K94" s="200" t="s">
        <v>19</v>
      </c>
      <c r="L94" s="45"/>
      <c r="M94" s="205" t="s">
        <v>19</v>
      </c>
      <c r="N94" s="206" t="s">
        <v>43</v>
      </c>
      <c r="O94" s="85"/>
      <c r="P94" s="207">
        <f>O94*H94</f>
        <v>0</v>
      </c>
      <c r="Q94" s="207">
        <v>0</v>
      </c>
      <c r="R94" s="207">
        <f>Q94*H94</f>
        <v>0</v>
      </c>
      <c r="S94" s="207">
        <v>0</v>
      </c>
      <c r="T94" s="208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09" t="s">
        <v>124</v>
      </c>
      <c r="AT94" s="209" t="s">
        <v>120</v>
      </c>
      <c r="AU94" s="209" t="s">
        <v>79</v>
      </c>
      <c r="AY94" s="18" t="s">
        <v>117</v>
      </c>
      <c r="BE94" s="210">
        <f>IF(N94="základní",J94,0)</f>
        <v>0</v>
      </c>
      <c r="BF94" s="210">
        <f>IF(N94="snížená",J94,0)</f>
        <v>0</v>
      </c>
      <c r="BG94" s="210">
        <f>IF(N94="zákl. přenesená",J94,0)</f>
        <v>0</v>
      </c>
      <c r="BH94" s="210">
        <f>IF(N94="sníž. přenesená",J94,0)</f>
        <v>0</v>
      </c>
      <c r="BI94" s="210">
        <f>IF(N94="nulová",J94,0)</f>
        <v>0</v>
      </c>
      <c r="BJ94" s="18" t="s">
        <v>77</v>
      </c>
      <c r="BK94" s="210">
        <f>ROUND(I94*H94,2)</f>
        <v>0</v>
      </c>
      <c r="BL94" s="18" t="s">
        <v>124</v>
      </c>
      <c r="BM94" s="209" t="s">
        <v>128</v>
      </c>
    </row>
    <row r="95" s="2" customFormat="1" ht="16.5" customHeight="1">
      <c r="A95" s="39"/>
      <c r="B95" s="40"/>
      <c r="C95" s="198" t="s">
        <v>129</v>
      </c>
      <c r="D95" s="198" t="s">
        <v>120</v>
      </c>
      <c r="E95" s="199" t="s">
        <v>130</v>
      </c>
      <c r="F95" s="200" t="s">
        <v>131</v>
      </c>
      <c r="G95" s="201" t="s">
        <v>123</v>
      </c>
      <c r="H95" s="202">
        <v>1</v>
      </c>
      <c r="I95" s="203"/>
      <c r="J95" s="204">
        <f>ROUND(I95*H95,2)</f>
        <v>0</v>
      </c>
      <c r="K95" s="200" t="s">
        <v>19</v>
      </c>
      <c r="L95" s="45"/>
      <c r="M95" s="205" t="s">
        <v>19</v>
      </c>
      <c r="N95" s="206" t="s">
        <v>43</v>
      </c>
      <c r="O95" s="85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9" t="s">
        <v>124</v>
      </c>
      <c r="AT95" s="209" t="s">
        <v>120</v>
      </c>
      <c r="AU95" s="209" t="s">
        <v>79</v>
      </c>
      <c r="AY95" s="18" t="s">
        <v>117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8" t="s">
        <v>77</v>
      </c>
      <c r="BK95" s="210">
        <f>ROUND(I95*H95,2)</f>
        <v>0</v>
      </c>
      <c r="BL95" s="18" t="s">
        <v>124</v>
      </c>
      <c r="BM95" s="209" t="s">
        <v>132</v>
      </c>
    </row>
    <row r="96" s="2" customFormat="1" ht="16.5" customHeight="1">
      <c r="A96" s="39"/>
      <c r="B96" s="40"/>
      <c r="C96" s="198" t="s">
        <v>124</v>
      </c>
      <c r="D96" s="198" t="s">
        <v>120</v>
      </c>
      <c r="E96" s="199" t="s">
        <v>133</v>
      </c>
      <c r="F96" s="200" t="s">
        <v>134</v>
      </c>
      <c r="G96" s="201" t="s">
        <v>123</v>
      </c>
      <c r="H96" s="202">
        <v>1</v>
      </c>
      <c r="I96" s="203"/>
      <c r="J96" s="204">
        <f>ROUND(I96*H96,2)</f>
        <v>0</v>
      </c>
      <c r="K96" s="200" t="s">
        <v>19</v>
      </c>
      <c r="L96" s="45"/>
      <c r="M96" s="205" t="s">
        <v>19</v>
      </c>
      <c r="N96" s="206" t="s">
        <v>43</v>
      </c>
      <c r="O96" s="85"/>
      <c r="P96" s="207">
        <f>O96*H96</f>
        <v>0</v>
      </c>
      <c r="Q96" s="207">
        <v>0</v>
      </c>
      <c r="R96" s="207">
        <f>Q96*H96</f>
        <v>0</v>
      </c>
      <c r="S96" s="207">
        <v>0</v>
      </c>
      <c r="T96" s="208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09" t="s">
        <v>124</v>
      </c>
      <c r="AT96" s="209" t="s">
        <v>120</v>
      </c>
      <c r="AU96" s="209" t="s">
        <v>79</v>
      </c>
      <c r="AY96" s="18" t="s">
        <v>117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8" t="s">
        <v>77</v>
      </c>
      <c r="BK96" s="210">
        <f>ROUND(I96*H96,2)</f>
        <v>0</v>
      </c>
      <c r="BL96" s="18" t="s">
        <v>124</v>
      </c>
      <c r="BM96" s="209" t="s">
        <v>135</v>
      </c>
    </row>
    <row r="97" s="2" customFormat="1" ht="21.75" customHeight="1">
      <c r="A97" s="39"/>
      <c r="B97" s="40"/>
      <c r="C97" s="198" t="s">
        <v>136</v>
      </c>
      <c r="D97" s="198" t="s">
        <v>120</v>
      </c>
      <c r="E97" s="199" t="s">
        <v>137</v>
      </c>
      <c r="F97" s="200" t="s">
        <v>138</v>
      </c>
      <c r="G97" s="201" t="s">
        <v>139</v>
      </c>
      <c r="H97" s="202">
        <v>122</v>
      </c>
      <c r="I97" s="203"/>
      <c r="J97" s="204">
        <f>ROUND(I97*H97,2)</f>
        <v>0</v>
      </c>
      <c r="K97" s="200" t="s">
        <v>140</v>
      </c>
      <c r="L97" s="45"/>
      <c r="M97" s="205" t="s">
        <v>19</v>
      </c>
      <c r="N97" s="206" t="s">
        <v>43</v>
      </c>
      <c r="O97" s="85"/>
      <c r="P97" s="207">
        <f>O97*H97</f>
        <v>0</v>
      </c>
      <c r="Q97" s="207">
        <v>0</v>
      </c>
      <c r="R97" s="207">
        <f>Q97*H97</f>
        <v>0</v>
      </c>
      <c r="S97" s="207">
        <v>0</v>
      </c>
      <c r="T97" s="208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9" t="s">
        <v>124</v>
      </c>
      <c r="AT97" s="209" t="s">
        <v>120</v>
      </c>
      <c r="AU97" s="209" t="s">
        <v>79</v>
      </c>
      <c r="AY97" s="18" t="s">
        <v>117</v>
      </c>
      <c r="BE97" s="210">
        <f>IF(N97="základní",J97,0)</f>
        <v>0</v>
      </c>
      <c r="BF97" s="210">
        <f>IF(N97="snížená",J97,0)</f>
        <v>0</v>
      </c>
      <c r="BG97" s="210">
        <f>IF(N97="zákl. přenesená",J97,0)</f>
        <v>0</v>
      </c>
      <c r="BH97" s="210">
        <f>IF(N97="sníž. přenesená",J97,0)</f>
        <v>0</v>
      </c>
      <c r="BI97" s="210">
        <f>IF(N97="nulová",J97,0)</f>
        <v>0</v>
      </c>
      <c r="BJ97" s="18" t="s">
        <v>77</v>
      </c>
      <c r="BK97" s="210">
        <f>ROUND(I97*H97,2)</f>
        <v>0</v>
      </c>
      <c r="BL97" s="18" t="s">
        <v>124</v>
      </c>
      <c r="BM97" s="209" t="s">
        <v>141</v>
      </c>
    </row>
    <row r="98" s="2" customFormat="1">
      <c r="A98" s="39"/>
      <c r="B98" s="40"/>
      <c r="C98" s="41"/>
      <c r="D98" s="211" t="s">
        <v>142</v>
      </c>
      <c r="E98" s="41"/>
      <c r="F98" s="212" t="s">
        <v>143</v>
      </c>
      <c r="G98" s="41"/>
      <c r="H98" s="41"/>
      <c r="I98" s="213"/>
      <c r="J98" s="41"/>
      <c r="K98" s="41"/>
      <c r="L98" s="45"/>
      <c r="M98" s="214"/>
      <c r="N98" s="215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142</v>
      </c>
      <c r="AU98" s="18" t="s">
        <v>79</v>
      </c>
    </row>
    <row r="99" s="2" customFormat="1" ht="24.15" customHeight="1">
      <c r="A99" s="39"/>
      <c r="B99" s="40"/>
      <c r="C99" s="198" t="s">
        <v>144</v>
      </c>
      <c r="D99" s="198" t="s">
        <v>120</v>
      </c>
      <c r="E99" s="199" t="s">
        <v>145</v>
      </c>
      <c r="F99" s="200" t="s">
        <v>146</v>
      </c>
      <c r="G99" s="201" t="s">
        <v>147</v>
      </c>
      <c r="H99" s="202">
        <v>200</v>
      </c>
      <c r="I99" s="203"/>
      <c r="J99" s="204">
        <f>ROUND(I99*H99,2)</f>
        <v>0</v>
      </c>
      <c r="K99" s="200" t="s">
        <v>140</v>
      </c>
      <c r="L99" s="45"/>
      <c r="M99" s="205" t="s">
        <v>19</v>
      </c>
      <c r="N99" s="206" t="s">
        <v>43</v>
      </c>
      <c r="O99" s="85"/>
      <c r="P99" s="207">
        <f>O99*H99</f>
        <v>0</v>
      </c>
      <c r="Q99" s="207">
        <v>0.00012999999999999999</v>
      </c>
      <c r="R99" s="207">
        <f>Q99*H99</f>
        <v>0.025999999999999999</v>
      </c>
      <c r="S99" s="207">
        <v>0</v>
      </c>
      <c r="T99" s="208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09" t="s">
        <v>124</v>
      </c>
      <c r="AT99" s="209" t="s">
        <v>120</v>
      </c>
      <c r="AU99" s="209" t="s">
        <v>79</v>
      </c>
      <c r="AY99" s="18" t="s">
        <v>117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8" t="s">
        <v>77</v>
      </c>
      <c r="BK99" s="210">
        <f>ROUND(I99*H99,2)</f>
        <v>0</v>
      </c>
      <c r="BL99" s="18" t="s">
        <v>124</v>
      </c>
      <c r="BM99" s="209" t="s">
        <v>148</v>
      </c>
    </row>
    <row r="100" s="2" customFormat="1">
      <c r="A100" s="39"/>
      <c r="B100" s="40"/>
      <c r="C100" s="41"/>
      <c r="D100" s="211" t="s">
        <v>142</v>
      </c>
      <c r="E100" s="41"/>
      <c r="F100" s="212" t="s">
        <v>149</v>
      </c>
      <c r="G100" s="41"/>
      <c r="H100" s="41"/>
      <c r="I100" s="213"/>
      <c r="J100" s="41"/>
      <c r="K100" s="41"/>
      <c r="L100" s="45"/>
      <c r="M100" s="214"/>
      <c r="N100" s="215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142</v>
      </c>
      <c r="AU100" s="18" t="s">
        <v>79</v>
      </c>
    </row>
    <row r="101" s="13" customFormat="1">
      <c r="A101" s="13"/>
      <c r="B101" s="216"/>
      <c r="C101" s="217"/>
      <c r="D101" s="218" t="s">
        <v>150</v>
      </c>
      <c r="E101" s="219" t="s">
        <v>19</v>
      </c>
      <c r="F101" s="220" t="s">
        <v>151</v>
      </c>
      <c r="G101" s="217"/>
      <c r="H101" s="219" t="s">
        <v>19</v>
      </c>
      <c r="I101" s="221"/>
      <c r="J101" s="217"/>
      <c r="K101" s="217"/>
      <c r="L101" s="222"/>
      <c r="M101" s="223"/>
      <c r="N101" s="224"/>
      <c r="O101" s="224"/>
      <c r="P101" s="224"/>
      <c r="Q101" s="224"/>
      <c r="R101" s="224"/>
      <c r="S101" s="224"/>
      <c r="T101" s="22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6" t="s">
        <v>150</v>
      </c>
      <c r="AU101" s="226" t="s">
        <v>79</v>
      </c>
      <c r="AV101" s="13" t="s">
        <v>77</v>
      </c>
      <c r="AW101" s="13" t="s">
        <v>33</v>
      </c>
      <c r="AX101" s="13" t="s">
        <v>72</v>
      </c>
      <c r="AY101" s="226" t="s">
        <v>117</v>
      </c>
    </row>
    <row r="102" s="14" customFormat="1">
      <c r="A102" s="14"/>
      <c r="B102" s="227"/>
      <c r="C102" s="228"/>
      <c r="D102" s="218" t="s">
        <v>150</v>
      </c>
      <c r="E102" s="229" t="s">
        <v>19</v>
      </c>
      <c r="F102" s="230" t="s">
        <v>152</v>
      </c>
      <c r="G102" s="228"/>
      <c r="H102" s="231">
        <v>200</v>
      </c>
      <c r="I102" s="232"/>
      <c r="J102" s="228"/>
      <c r="K102" s="228"/>
      <c r="L102" s="233"/>
      <c r="M102" s="234"/>
      <c r="N102" s="235"/>
      <c r="O102" s="235"/>
      <c r="P102" s="235"/>
      <c r="Q102" s="235"/>
      <c r="R102" s="235"/>
      <c r="S102" s="235"/>
      <c r="T102" s="23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37" t="s">
        <v>150</v>
      </c>
      <c r="AU102" s="237" t="s">
        <v>79</v>
      </c>
      <c r="AV102" s="14" t="s">
        <v>79</v>
      </c>
      <c r="AW102" s="14" t="s">
        <v>33</v>
      </c>
      <c r="AX102" s="14" t="s">
        <v>77</v>
      </c>
      <c r="AY102" s="237" t="s">
        <v>117</v>
      </c>
    </row>
    <row r="103" s="12" customFormat="1" ht="22.8" customHeight="1">
      <c r="A103" s="12"/>
      <c r="B103" s="182"/>
      <c r="C103" s="183"/>
      <c r="D103" s="184" t="s">
        <v>71</v>
      </c>
      <c r="E103" s="196" t="s">
        <v>153</v>
      </c>
      <c r="F103" s="196" t="s">
        <v>154</v>
      </c>
      <c r="G103" s="183"/>
      <c r="H103" s="183"/>
      <c r="I103" s="186"/>
      <c r="J103" s="197">
        <f>BK103</f>
        <v>0</v>
      </c>
      <c r="K103" s="183"/>
      <c r="L103" s="188"/>
      <c r="M103" s="189"/>
      <c r="N103" s="190"/>
      <c r="O103" s="190"/>
      <c r="P103" s="191">
        <f>SUM(P104:P122)</f>
        <v>0</v>
      </c>
      <c r="Q103" s="190"/>
      <c r="R103" s="191">
        <f>SUM(R104:R122)</f>
        <v>0</v>
      </c>
      <c r="S103" s="190"/>
      <c r="T103" s="192">
        <f>SUM(T104:T122)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3" t="s">
        <v>77</v>
      </c>
      <c r="AT103" s="194" t="s">
        <v>71</v>
      </c>
      <c r="AU103" s="194" t="s">
        <v>77</v>
      </c>
      <c r="AY103" s="193" t="s">
        <v>117</v>
      </c>
      <c r="BK103" s="195">
        <f>SUM(BK104:BK122)</f>
        <v>0</v>
      </c>
    </row>
    <row r="104" s="2" customFormat="1" ht="16.5" customHeight="1">
      <c r="A104" s="39"/>
      <c r="B104" s="40"/>
      <c r="C104" s="198" t="s">
        <v>155</v>
      </c>
      <c r="D104" s="198" t="s">
        <v>120</v>
      </c>
      <c r="E104" s="199" t="s">
        <v>156</v>
      </c>
      <c r="F104" s="200" t="s">
        <v>157</v>
      </c>
      <c r="G104" s="201" t="s">
        <v>158</v>
      </c>
      <c r="H104" s="202">
        <v>84.061999999999998</v>
      </c>
      <c r="I104" s="203"/>
      <c r="J104" s="204">
        <f>ROUND(I104*H104,2)</f>
        <v>0</v>
      </c>
      <c r="K104" s="200" t="s">
        <v>140</v>
      </c>
      <c r="L104" s="45"/>
      <c r="M104" s="205" t="s">
        <v>19</v>
      </c>
      <c r="N104" s="206" t="s">
        <v>43</v>
      </c>
      <c r="O104" s="85"/>
      <c r="P104" s="207">
        <f>O104*H104</f>
        <v>0</v>
      </c>
      <c r="Q104" s="207">
        <v>0</v>
      </c>
      <c r="R104" s="207">
        <f>Q104*H104</f>
        <v>0</v>
      </c>
      <c r="S104" s="207">
        <v>0</v>
      </c>
      <c r="T104" s="208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9" t="s">
        <v>124</v>
      </c>
      <c r="AT104" s="209" t="s">
        <v>120</v>
      </c>
      <c r="AU104" s="209" t="s">
        <v>79</v>
      </c>
      <c r="AY104" s="18" t="s">
        <v>117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8" t="s">
        <v>77</v>
      </c>
      <c r="BK104" s="210">
        <f>ROUND(I104*H104,2)</f>
        <v>0</v>
      </c>
      <c r="BL104" s="18" t="s">
        <v>124</v>
      </c>
      <c r="BM104" s="209" t="s">
        <v>159</v>
      </c>
    </row>
    <row r="105" s="2" customFormat="1">
      <c r="A105" s="39"/>
      <c r="B105" s="40"/>
      <c r="C105" s="41"/>
      <c r="D105" s="211" t="s">
        <v>142</v>
      </c>
      <c r="E105" s="41"/>
      <c r="F105" s="212" t="s">
        <v>160</v>
      </c>
      <c r="G105" s="41"/>
      <c r="H105" s="41"/>
      <c r="I105" s="213"/>
      <c r="J105" s="41"/>
      <c r="K105" s="41"/>
      <c r="L105" s="45"/>
      <c r="M105" s="214"/>
      <c r="N105" s="215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142</v>
      </c>
      <c r="AU105" s="18" t="s">
        <v>79</v>
      </c>
    </row>
    <row r="106" s="2" customFormat="1" ht="24.15" customHeight="1">
      <c r="A106" s="39"/>
      <c r="B106" s="40"/>
      <c r="C106" s="198" t="s">
        <v>161</v>
      </c>
      <c r="D106" s="198" t="s">
        <v>120</v>
      </c>
      <c r="E106" s="199" t="s">
        <v>162</v>
      </c>
      <c r="F106" s="200" t="s">
        <v>163</v>
      </c>
      <c r="G106" s="201" t="s">
        <v>158</v>
      </c>
      <c r="H106" s="202">
        <v>84.061999999999998</v>
      </c>
      <c r="I106" s="203"/>
      <c r="J106" s="204">
        <f>ROUND(I106*H106,2)</f>
        <v>0</v>
      </c>
      <c r="K106" s="200" t="s">
        <v>140</v>
      </c>
      <c r="L106" s="45"/>
      <c r="M106" s="205" t="s">
        <v>19</v>
      </c>
      <c r="N106" s="206" t="s">
        <v>43</v>
      </c>
      <c r="O106" s="85"/>
      <c r="P106" s="207">
        <f>O106*H106</f>
        <v>0</v>
      </c>
      <c r="Q106" s="207">
        <v>0</v>
      </c>
      <c r="R106" s="207">
        <f>Q106*H106</f>
        <v>0</v>
      </c>
      <c r="S106" s="207">
        <v>0</v>
      </c>
      <c r="T106" s="208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9" t="s">
        <v>124</v>
      </c>
      <c r="AT106" s="209" t="s">
        <v>120</v>
      </c>
      <c r="AU106" s="209" t="s">
        <v>79</v>
      </c>
      <c r="AY106" s="18" t="s">
        <v>117</v>
      </c>
      <c r="BE106" s="210">
        <f>IF(N106="základní",J106,0)</f>
        <v>0</v>
      </c>
      <c r="BF106" s="210">
        <f>IF(N106="snížená",J106,0)</f>
        <v>0</v>
      </c>
      <c r="BG106" s="210">
        <f>IF(N106="zákl. přenesená",J106,0)</f>
        <v>0</v>
      </c>
      <c r="BH106" s="210">
        <f>IF(N106="sníž. přenesená",J106,0)</f>
        <v>0</v>
      </c>
      <c r="BI106" s="210">
        <f>IF(N106="nulová",J106,0)</f>
        <v>0</v>
      </c>
      <c r="BJ106" s="18" t="s">
        <v>77</v>
      </c>
      <c r="BK106" s="210">
        <f>ROUND(I106*H106,2)</f>
        <v>0</v>
      </c>
      <c r="BL106" s="18" t="s">
        <v>124</v>
      </c>
      <c r="BM106" s="209" t="s">
        <v>164</v>
      </c>
    </row>
    <row r="107" s="2" customFormat="1">
      <c r="A107" s="39"/>
      <c r="B107" s="40"/>
      <c r="C107" s="41"/>
      <c r="D107" s="211" t="s">
        <v>142</v>
      </c>
      <c r="E107" s="41"/>
      <c r="F107" s="212" t="s">
        <v>165</v>
      </c>
      <c r="G107" s="41"/>
      <c r="H107" s="41"/>
      <c r="I107" s="213"/>
      <c r="J107" s="41"/>
      <c r="K107" s="41"/>
      <c r="L107" s="45"/>
      <c r="M107" s="214"/>
      <c r="N107" s="215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142</v>
      </c>
      <c r="AU107" s="18" t="s">
        <v>79</v>
      </c>
    </row>
    <row r="108" s="2" customFormat="1" ht="16.5" customHeight="1">
      <c r="A108" s="39"/>
      <c r="B108" s="40"/>
      <c r="C108" s="198" t="s">
        <v>118</v>
      </c>
      <c r="D108" s="198" t="s">
        <v>120</v>
      </c>
      <c r="E108" s="199" t="s">
        <v>166</v>
      </c>
      <c r="F108" s="200" t="s">
        <v>167</v>
      </c>
      <c r="G108" s="201" t="s">
        <v>168</v>
      </c>
      <c r="H108" s="202">
        <v>270</v>
      </c>
      <c r="I108" s="203"/>
      <c r="J108" s="204">
        <f>ROUND(I108*H108,2)</f>
        <v>0</v>
      </c>
      <c r="K108" s="200" t="s">
        <v>140</v>
      </c>
      <c r="L108" s="45"/>
      <c r="M108" s="205" t="s">
        <v>19</v>
      </c>
      <c r="N108" s="206" t="s">
        <v>43</v>
      </c>
      <c r="O108" s="85"/>
      <c r="P108" s="207">
        <f>O108*H108</f>
        <v>0</v>
      </c>
      <c r="Q108" s="207">
        <v>0</v>
      </c>
      <c r="R108" s="207">
        <f>Q108*H108</f>
        <v>0</v>
      </c>
      <c r="S108" s="207">
        <v>0</v>
      </c>
      <c r="T108" s="208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9" t="s">
        <v>124</v>
      </c>
      <c r="AT108" s="209" t="s">
        <v>120</v>
      </c>
      <c r="AU108" s="209" t="s">
        <v>79</v>
      </c>
      <c r="AY108" s="18" t="s">
        <v>117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8" t="s">
        <v>77</v>
      </c>
      <c r="BK108" s="210">
        <f>ROUND(I108*H108,2)</f>
        <v>0</v>
      </c>
      <c r="BL108" s="18" t="s">
        <v>124</v>
      </c>
      <c r="BM108" s="209" t="s">
        <v>169</v>
      </c>
    </row>
    <row r="109" s="2" customFormat="1">
      <c r="A109" s="39"/>
      <c r="B109" s="40"/>
      <c r="C109" s="41"/>
      <c r="D109" s="211" t="s">
        <v>142</v>
      </c>
      <c r="E109" s="41"/>
      <c r="F109" s="212" t="s">
        <v>170</v>
      </c>
      <c r="G109" s="41"/>
      <c r="H109" s="41"/>
      <c r="I109" s="213"/>
      <c r="J109" s="41"/>
      <c r="K109" s="41"/>
      <c r="L109" s="45"/>
      <c r="M109" s="214"/>
      <c r="N109" s="215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142</v>
      </c>
      <c r="AU109" s="18" t="s">
        <v>79</v>
      </c>
    </row>
    <row r="110" s="14" customFormat="1">
      <c r="A110" s="14"/>
      <c r="B110" s="227"/>
      <c r="C110" s="228"/>
      <c r="D110" s="218" t="s">
        <v>150</v>
      </c>
      <c r="E110" s="229" t="s">
        <v>19</v>
      </c>
      <c r="F110" s="230" t="s">
        <v>171</v>
      </c>
      <c r="G110" s="228"/>
      <c r="H110" s="231">
        <v>270</v>
      </c>
      <c r="I110" s="232"/>
      <c r="J110" s="228"/>
      <c r="K110" s="228"/>
      <c r="L110" s="233"/>
      <c r="M110" s="234"/>
      <c r="N110" s="235"/>
      <c r="O110" s="235"/>
      <c r="P110" s="235"/>
      <c r="Q110" s="235"/>
      <c r="R110" s="235"/>
      <c r="S110" s="235"/>
      <c r="T110" s="23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37" t="s">
        <v>150</v>
      </c>
      <c r="AU110" s="237" t="s">
        <v>79</v>
      </c>
      <c r="AV110" s="14" t="s">
        <v>79</v>
      </c>
      <c r="AW110" s="14" t="s">
        <v>33</v>
      </c>
      <c r="AX110" s="14" t="s">
        <v>77</v>
      </c>
      <c r="AY110" s="237" t="s">
        <v>117</v>
      </c>
    </row>
    <row r="111" s="2" customFormat="1" ht="24.15" customHeight="1">
      <c r="A111" s="39"/>
      <c r="B111" s="40"/>
      <c r="C111" s="198" t="s">
        <v>172</v>
      </c>
      <c r="D111" s="198" t="s">
        <v>120</v>
      </c>
      <c r="E111" s="199" t="s">
        <v>173</v>
      </c>
      <c r="F111" s="200" t="s">
        <v>174</v>
      </c>
      <c r="G111" s="201" t="s">
        <v>168</v>
      </c>
      <c r="H111" s="202">
        <v>2700</v>
      </c>
      <c r="I111" s="203"/>
      <c r="J111" s="204">
        <f>ROUND(I111*H111,2)</f>
        <v>0</v>
      </c>
      <c r="K111" s="200" t="s">
        <v>140</v>
      </c>
      <c r="L111" s="45"/>
      <c r="M111" s="205" t="s">
        <v>19</v>
      </c>
      <c r="N111" s="206" t="s">
        <v>43</v>
      </c>
      <c r="O111" s="85"/>
      <c r="P111" s="207">
        <f>O111*H111</f>
        <v>0</v>
      </c>
      <c r="Q111" s="207">
        <v>0</v>
      </c>
      <c r="R111" s="207">
        <f>Q111*H111</f>
        <v>0</v>
      </c>
      <c r="S111" s="207">
        <v>0</v>
      </c>
      <c r="T111" s="208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09" t="s">
        <v>124</v>
      </c>
      <c r="AT111" s="209" t="s">
        <v>120</v>
      </c>
      <c r="AU111" s="209" t="s">
        <v>79</v>
      </c>
      <c r="AY111" s="18" t="s">
        <v>117</v>
      </c>
      <c r="BE111" s="210">
        <f>IF(N111="základní",J111,0)</f>
        <v>0</v>
      </c>
      <c r="BF111" s="210">
        <f>IF(N111="snížená",J111,0)</f>
        <v>0</v>
      </c>
      <c r="BG111" s="210">
        <f>IF(N111="zákl. přenesená",J111,0)</f>
        <v>0</v>
      </c>
      <c r="BH111" s="210">
        <f>IF(N111="sníž. přenesená",J111,0)</f>
        <v>0</v>
      </c>
      <c r="BI111" s="210">
        <f>IF(N111="nulová",J111,0)</f>
        <v>0</v>
      </c>
      <c r="BJ111" s="18" t="s">
        <v>77</v>
      </c>
      <c r="BK111" s="210">
        <f>ROUND(I111*H111,2)</f>
        <v>0</v>
      </c>
      <c r="BL111" s="18" t="s">
        <v>124</v>
      </c>
      <c r="BM111" s="209" t="s">
        <v>175</v>
      </c>
    </row>
    <row r="112" s="2" customFormat="1">
      <c r="A112" s="39"/>
      <c r="B112" s="40"/>
      <c r="C112" s="41"/>
      <c r="D112" s="211" t="s">
        <v>142</v>
      </c>
      <c r="E112" s="41"/>
      <c r="F112" s="212" t="s">
        <v>176</v>
      </c>
      <c r="G112" s="41"/>
      <c r="H112" s="41"/>
      <c r="I112" s="213"/>
      <c r="J112" s="41"/>
      <c r="K112" s="41"/>
      <c r="L112" s="45"/>
      <c r="M112" s="214"/>
      <c r="N112" s="215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142</v>
      </c>
      <c r="AU112" s="18" t="s">
        <v>79</v>
      </c>
    </row>
    <row r="113" s="14" customFormat="1">
      <c r="A113" s="14"/>
      <c r="B113" s="227"/>
      <c r="C113" s="228"/>
      <c r="D113" s="218" t="s">
        <v>150</v>
      </c>
      <c r="E113" s="229" t="s">
        <v>19</v>
      </c>
      <c r="F113" s="230" t="s">
        <v>177</v>
      </c>
      <c r="G113" s="228"/>
      <c r="H113" s="231">
        <v>2700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37" t="s">
        <v>150</v>
      </c>
      <c r="AU113" s="237" t="s">
        <v>79</v>
      </c>
      <c r="AV113" s="14" t="s">
        <v>79</v>
      </c>
      <c r="AW113" s="14" t="s">
        <v>33</v>
      </c>
      <c r="AX113" s="14" t="s">
        <v>77</v>
      </c>
      <c r="AY113" s="237" t="s">
        <v>117</v>
      </c>
    </row>
    <row r="114" s="2" customFormat="1" ht="21.75" customHeight="1">
      <c r="A114" s="39"/>
      <c r="B114" s="40"/>
      <c r="C114" s="198" t="s">
        <v>178</v>
      </c>
      <c r="D114" s="198" t="s">
        <v>120</v>
      </c>
      <c r="E114" s="199" t="s">
        <v>179</v>
      </c>
      <c r="F114" s="200" t="s">
        <v>180</v>
      </c>
      <c r="G114" s="201" t="s">
        <v>158</v>
      </c>
      <c r="H114" s="202">
        <v>84.061999999999998</v>
      </c>
      <c r="I114" s="203"/>
      <c r="J114" s="204">
        <f>ROUND(I114*H114,2)</f>
        <v>0</v>
      </c>
      <c r="K114" s="200" t="s">
        <v>140</v>
      </c>
      <c r="L114" s="45"/>
      <c r="M114" s="205" t="s">
        <v>19</v>
      </c>
      <c r="N114" s="206" t="s">
        <v>43</v>
      </c>
      <c r="O114" s="85"/>
      <c r="P114" s="207">
        <f>O114*H114</f>
        <v>0</v>
      </c>
      <c r="Q114" s="207">
        <v>0</v>
      </c>
      <c r="R114" s="207">
        <f>Q114*H114</f>
        <v>0</v>
      </c>
      <c r="S114" s="207">
        <v>0</v>
      </c>
      <c r="T114" s="208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09" t="s">
        <v>124</v>
      </c>
      <c r="AT114" s="209" t="s">
        <v>120</v>
      </c>
      <c r="AU114" s="209" t="s">
        <v>79</v>
      </c>
      <c r="AY114" s="18" t="s">
        <v>117</v>
      </c>
      <c r="BE114" s="210">
        <f>IF(N114="základní",J114,0)</f>
        <v>0</v>
      </c>
      <c r="BF114" s="210">
        <f>IF(N114="snížená",J114,0)</f>
        <v>0</v>
      </c>
      <c r="BG114" s="210">
        <f>IF(N114="zákl. přenesená",J114,0)</f>
        <v>0</v>
      </c>
      <c r="BH114" s="210">
        <f>IF(N114="sníž. přenesená",J114,0)</f>
        <v>0</v>
      </c>
      <c r="BI114" s="210">
        <f>IF(N114="nulová",J114,0)</f>
        <v>0</v>
      </c>
      <c r="BJ114" s="18" t="s">
        <v>77</v>
      </c>
      <c r="BK114" s="210">
        <f>ROUND(I114*H114,2)</f>
        <v>0</v>
      </c>
      <c r="BL114" s="18" t="s">
        <v>124</v>
      </c>
      <c r="BM114" s="209" t="s">
        <v>181</v>
      </c>
    </row>
    <row r="115" s="2" customFormat="1">
      <c r="A115" s="39"/>
      <c r="B115" s="40"/>
      <c r="C115" s="41"/>
      <c r="D115" s="211" t="s">
        <v>142</v>
      </c>
      <c r="E115" s="41"/>
      <c r="F115" s="212" t="s">
        <v>182</v>
      </c>
      <c r="G115" s="41"/>
      <c r="H115" s="41"/>
      <c r="I115" s="213"/>
      <c r="J115" s="41"/>
      <c r="K115" s="41"/>
      <c r="L115" s="45"/>
      <c r="M115" s="214"/>
      <c r="N115" s="215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142</v>
      </c>
      <c r="AU115" s="18" t="s">
        <v>79</v>
      </c>
    </row>
    <row r="116" s="2" customFormat="1" ht="24.15" customHeight="1">
      <c r="A116" s="39"/>
      <c r="B116" s="40"/>
      <c r="C116" s="198" t="s">
        <v>183</v>
      </c>
      <c r="D116" s="198" t="s">
        <v>120</v>
      </c>
      <c r="E116" s="199" t="s">
        <v>184</v>
      </c>
      <c r="F116" s="200" t="s">
        <v>185</v>
      </c>
      <c r="G116" s="201" t="s">
        <v>158</v>
      </c>
      <c r="H116" s="202">
        <v>587.86000000000001</v>
      </c>
      <c r="I116" s="203"/>
      <c r="J116" s="204">
        <f>ROUND(I116*H116,2)</f>
        <v>0</v>
      </c>
      <c r="K116" s="200" t="s">
        <v>140</v>
      </c>
      <c r="L116" s="45"/>
      <c r="M116" s="205" t="s">
        <v>19</v>
      </c>
      <c r="N116" s="206" t="s">
        <v>43</v>
      </c>
      <c r="O116" s="85"/>
      <c r="P116" s="207">
        <f>O116*H116</f>
        <v>0</v>
      </c>
      <c r="Q116" s="207">
        <v>0</v>
      </c>
      <c r="R116" s="207">
        <f>Q116*H116</f>
        <v>0</v>
      </c>
      <c r="S116" s="207">
        <v>0</v>
      </c>
      <c r="T116" s="208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09" t="s">
        <v>124</v>
      </c>
      <c r="AT116" s="209" t="s">
        <v>120</v>
      </c>
      <c r="AU116" s="209" t="s">
        <v>79</v>
      </c>
      <c r="AY116" s="18" t="s">
        <v>117</v>
      </c>
      <c r="BE116" s="210">
        <f>IF(N116="základní",J116,0)</f>
        <v>0</v>
      </c>
      <c r="BF116" s="210">
        <f>IF(N116="snížená",J116,0)</f>
        <v>0</v>
      </c>
      <c r="BG116" s="210">
        <f>IF(N116="zákl. přenesená",J116,0)</f>
        <v>0</v>
      </c>
      <c r="BH116" s="210">
        <f>IF(N116="sníž. přenesená",J116,0)</f>
        <v>0</v>
      </c>
      <c r="BI116" s="210">
        <f>IF(N116="nulová",J116,0)</f>
        <v>0</v>
      </c>
      <c r="BJ116" s="18" t="s">
        <v>77</v>
      </c>
      <c r="BK116" s="210">
        <f>ROUND(I116*H116,2)</f>
        <v>0</v>
      </c>
      <c r="BL116" s="18" t="s">
        <v>124</v>
      </c>
      <c r="BM116" s="209" t="s">
        <v>186</v>
      </c>
    </row>
    <row r="117" s="2" customFormat="1">
      <c r="A117" s="39"/>
      <c r="B117" s="40"/>
      <c r="C117" s="41"/>
      <c r="D117" s="211" t="s">
        <v>142</v>
      </c>
      <c r="E117" s="41"/>
      <c r="F117" s="212" t="s">
        <v>187</v>
      </c>
      <c r="G117" s="41"/>
      <c r="H117" s="41"/>
      <c r="I117" s="213"/>
      <c r="J117" s="41"/>
      <c r="K117" s="41"/>
      <c r="L117" s="45"/>
      <c r="M117" s="214"/>
      <c r="N117" s="215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142</v>
      </c>
      <c r="AU117" s="18" t="s">
        <v>79</v>
      </c>
    </row>
    <row r="118" s="14" customFormat="1">
      <c r="A118" s="14"/>
      <c r="B118" s="227"/>
      <c r="C118" s="228"/>
      <c r="D118" s="218" t="s">
        <v>150</v>
      </c>
      <c r="E118" s="229" t="s">
        <v>19</v>
      </c>
      <c r="F118" s="230" t="s">
        <v>188</v>
      </c>
      <c r="G118" s="228"/>
      <c r="H118" s="231">
        <v>587.86000000000001</v>
      </c>
      <c r="I118" s="232"/>
      <c r="J118" s="228"/>
      <c r="K118" s="228"/>
      <c r="L118" s="233"/>
      <c r="M118" s="234"/>
      <c r="N118" s="235"/>
      <c r="O118" s="235"/>
      <c r="P118" s="235"/>
      <c r="Q118" s="235"/>
      <c r="R118" s="235"/>
      <c r="S118" s="235"/>
      <c r="T118" s="23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37" t="s">
        <v>150</v>
      </c>
      <c r="AU118" s="237" t="s">
        <v>79</v>
      </c>
      <c r="AV118" s="14" t="s">
        <v>79</v>
      </c>
      <c r="AW118" s="14" t="s">
        <v>33</v>
      </c>
      <c r="AX118" s="14" t="s">
        <v>77</v>
      </c>
      <c r="AY118" s="237" t="s">
        <v>117</v>
      </c>
    </row>
    <row r="119" s="2" customFormat="1" ht="24.15" customHeight="1">
      <c r="A119" s="39"/>
      <c r="B119" s="40"/>
      <c r="C119" s="198" t="s">
        <v>189</v>
      </c>
      <c r="D119" s="198" t="s">
        <v>120</v>
      </c>
      <c r="E119" s="199" t="s">
        <v>190</v>
      </c>
      <c r="F119" s="200" t="s">
        <v>191</v>
      </c>
      <c r="G119" s="201" t="s">
        <v>158</v>
      </c>
      <c r="H119" s="202">
        <v>47.109999999999999</v>
      </c>
      <c r="I119" s="203"/>
      <c r="J119" s="204">
        <f>ROUND(I119*H119,2)</f>
        <v>0</v>
      </c>
      <c r="K119" s="200" t="s">
        <v>140</v>
      </c>
      <c r="L119" s="45"/>
      <c r="M119" s="205" t="s">
        <v>19</v>
      </c>
      <c r="N119" s="206" t="s">
        <v>43</v>
      </c>
      <c r="O119" s="85"/>
      <c r="P119" s="207">
        <f>O119*H119</f>
        <v>0</v>
      </c>
      <c r="Q119" s="207">
        <v>0</v>
      </c>
      <c r="R119" s="207">
        <f>Q119*H119</f>
        <v>0</v>
      </c>
      <c r="S119" s="207">
        <v>0</v>
      </c>
      <c r="T119" s="208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09" t="s">
        <v>124</v>
      </c>
      <c r="AT119" s="209" t="s">
        <v>120</v>
      </c>
      <c r="AU119" s="209" t="s">
        <v>79</v>
      </c>
      <c r="AY119" s="18" t="s">
        <v>117</v>
      </c>
      <c r="BE119" s="210">
        <f>IF(N119="základní",J119,0)</f>
        <v>0</v>
      </c>
      <c r="BF119" s="210">
        <f>IF(N119="snížená",J119,0)</f>
        <v>0</v>
      </c>
      <c r="BG119" s="210">
        <f>IF(N119="zákl. přenesená",J119,0)</f>
        <v>0</v>
      </c>
      <c r="BH119" s="210">
        <f>IF(N119="sníž. přenesená",J119,0)</f>
        <v>0</v>
      </c>
      <c r="BI119" s="210">
        <f>IF(N119="nulová",J119,0)</f>
        <v>0</v>
      </c>
      <c r="BJ119" s="18" t="s">
        <v>77</v>
      </c>
      <c r="BK119" s="210">
        <f>ROUND(I119*H119,2)</f>
        <v>0</v>
      </c>
      <c r="BL119" s="18" t="s">
        <v>124</v>
      </c>
      <c r="BM119" s="209" t="s">
        <v>192</v>
      </c>
    </row>
    <row r="120" s="2" customFormat="1">
      <c r="A120" s="39"/>
      <c r="B120" s="40"/>
      <c r="C120" s="41"/>
      <c r="D120" s="211" t="s">
        <v>142</v>
      </c>
      <c r="E120" s="41"/>
      <c r="F120" s="212" t="s">
        <v>193</v>
      </c>
      <c r="G120" s="41"/>
      <c r="H120" s="41"/>
      <c r="I120" s="213"/>
      <c r="J120" s="41"/>
      <c r="K120" s="41"/>
      <c r="L120" s="45"/>
      <c r="M120" s="214"/>
      <c r="N120" s="215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142</v>
      </c>
      <c r="AU120" s="18" t="s">
        <v>79</v>
      </c>
    </row>
    <row r="121" s="2" customFormat="1" ht="24.15" customHeight="1">
      <c r="A121" s="39"/>
      <c r="B121" s="40"/>
      <c r="C121" s="198" t="s">
        <v>194</v>
      </c>
      <c r="D121" s="198" t="s">
        <v>120</v>
      </c>
      <c r="E121" s="199" t="s">
        <v>195</v>
      </c>
      <c r="F121" s="200" t="s">
        <v>196</v>
      </c>
      <c r="G121" s="201" t="s">
        <v>158</v>
      </c>
      <c r="H121" s="202">
        <v>36.869999999999997</v>
      </c>
      <c r="I121" s="203"/>
      <c r="J121" s="204">
        <f>ROUND(I121*H121,2)</f>
        <v>0</v>
      </c>
      <c r="K121" s="200" t="s">
        <v>140</v>
      </c>
      <c r="L121" s="45"/>
      <c r="M121" s="205" t="s">
        <v>19</v>
      </c>
      <c r="N121" s="206" t="s">
        <v>43</v>
      </c>
      <c r="O121" s="85"/>
      <c r="P121" s="207">
        <f>O121*H121</f>
        <v>0</v>
      </c>
      <c r="Q121" s="207">
        <v>0</v>
      </c>
      <c r="R121" s="207">
        <f>Q121*H121</f>
        <v>0</v>
      </c>
      <c r="S121" s="207">
        <v>0</v>
      </c>
      <c r="T121" s="208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09" t="s">
        <v>124</v>
      </c>
      <c r="AT121" s="209" t="s">
        <v>120</v>
      </c>
      <c r="AU121" s="209" t="s">
        <v>79</v>
      </c>
      <c r="AY121" s="18" t="s">
        <v>117</v>
      </c>
      <c r="BE121" s="210">
        <f>IF(N121="základní",J121,0)</f>
        <v>0</v>
      </c>
      <c r="BF121" s="210">
        <f>IF(N121="snížená",J121,0)</f>
        <v>0</v>
      </c>
      <c r="BG121" s="210">
        <f>IF(N121="zákl. přenesená",J121,0)</f>
        <v>0</v>
      </c>
      <c r="BH121" s="210">
        <f>IF(N121="sníž. přenesená",J121,0)</f>
        <v>0</v>
      </c>
      <c r="BI121" s="210">
        <f>IF(N121="nulová",J121,0)</f>
        <v>0</v>
      </c>
      <c r="BJ121" s="18" t="s">
        <v>77</v>
      </c>
      <c r="BK121" s="210">
        <f>ROUND(I121*H121,2)</f>
        <v>0</v>
      </c>
      <c r="BL121" s="18" t="s">
        <v>124</v>
      </c>
      <c r="BM121" s="209" t="s">
        <v>197</v>
      </c>
    </row>
    <row r="122" s="2" customFormat="1">
      <c r="A122" s="39"/>
      <c r="B122" s="40"/>
      <c r="C122" s="41"/>
      <c r="D122" s="211" t="s">
        <v>142</v>
      </c>
      <c r="E122" s="41"/>
      <c r="F122" s="212" t="s">
        <v>198</v>
      </c>
      <c r="G122" s="41"/>
      <c r="H122" s="41"/>
      <c r="I122" s="213"/>
      <c r="J122" s="41"/>
      <c r="K122" s="41"/>
      <c r="L122" s="45"/>
      <c r="M122" s="214"/>
      <c r="N122" s="215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142</v>
      </c>
      <c r="AU122" s="18" t="s">
        <v>79</v>
      </c>
    </row>
    <row r="123" s="12" customFormat="1" ht="25.92" customHeight="1">
      <c r="A123" s="12"/>
      <c r="B123" s="182"/>
      <c r="C123" s="183"/>
      <c r="D123" s="184" t="s">
        <v>71</v>
      </c>
      <c r="E123" s="185" t="s">
        <v>199</v>
      </c>
      <c r="F123" s="185" t="s">
        <v>200</v>
      </c>
      <c r="G123" s="183"/>
      <c r="H123" s="183"/>
      <c r="I123" s="186"/>
      <c r="J123" s="187">
        <f>BK123</f>
        <v>0</v>
      </c>
      <c r="K123" s="183"/>
      <c r="L123" s="188"/>
      <c r="M123" s="189"/>
      <c r="N123" s="190"/>
      <c r="O123" s="190"/>
      <c r="P123" s="191">
        <f>P124+P141+P173+P179+P241+P293+P366</f>
        <v>0</v>
      </c>
      <c r="Q123" s="190"/>
      <c r="R123" s="191">
        <f>R124+R141+R173+R179+R241+R293+R366</f>
        <v>136.68033070000004</v>
      </c>
      <c r="S123" s="190"/>
      <c r="T123" s="192">
        <f>T124+T141+T173+T179+T241+T293+T366</f>
        <v>84.062018090000009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93" t="s">
        <v>79</v>
      </c>
      <c r="AT123" s="194" t="s">
        <v>71</v>
      </c>
      <c r="AU123" s="194" t="s">
        <v>72</v>
      </c>
      <c r="AY123" s="193" t="s">
        <v>117</v>
      </c>
      <c r="BK123" s="195">
        <f>BK124+BK141+BK173+BK179+BK241+BK293+BK366</f>
        <v>0</v>
      </c>
    </row>
    <row r="124" s="12" customFormat="1" ht="22.8" customHeight="1">
      <c r="A124" s="12"/>
      <c r="B124" s="182"/>
      <c r="C124" s="183"/>
      <c r="D124" s="184" t="s">
        <v>71</v>
      </c>
      <c r="E124" s="196" t="s">
        <v>201</v>
      </c>
      <c r="F124" s="196" t="s">
        <v>202</v>
      </c>
      <c r="G124" s="183"/>
      <c r="H124" s="183"/>
      <c r="I124" s="186"/>
      <c r="J124" s="197">
        <f>BK124</f>
        <v>0</v>
      </c>
      <c r="K124" s="183"/>
      <c r="L124" s="188"/>
      <c r="M124" s="189"/>
      <c r="N124" s="190"/>
      <c r="O124" s="190"/>
      <c r="P124" s="191">
        <f>SUM(P125:P140)</f>
        <v>0</v>
      </c>
      <c r="Q124" s="190"/>
      <c r="R124" s="191">
        <f>SUM(R125:R140)</f>
        <v>0.090507999999999991</v>
      </c>
      <c r="S124" s="190"/>
      <c r="T124" s="192">
        <f>SUM(T125:T140)</f>
        <v>1.5445848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93" t="s">
        <v>79</v>
      </c>
      <c r="AT124" s="194" t="s">
        <v>71</v>
      </c>
      <c r="AU124" s="194" t="s">
        <v>77</v>
      </c>
      <c r="AY124" s="193" t="s">
        <v>117</v>
      </c>
      <c r="BK124" s="195">
        <f>SUM(BK125:BK140)</f>
        <v>0</v>
      </c>
    </row>
    <row r="125" s="2" customFormat="1" ht="16.5" customHeight="1">
      <c r="A125" s="39"/>
      <c r="B125" s="40"/>
      <c r="C125" s="198" t="s">
        <v>8</v>
      </c>
      <c r="D125" s="198" t="s">
        <v>120</v>
      </c>
      <c r="E125" s="199" t="s">
        <v>203</v>
      </c>
      <c r="F125" s="200" t="s">
        <v>204</v>
      </c>
      <c r="G125" s="201" t="s">
        <v>147</v>
      </c>
      <c r="H125" s="202">
        <v>17.960000000000001</v>
      </c>
      <c r="I125" s="203"/>
      <c r="J125" s="204">
        <f>ROUND(I125*H125,2)</f>
        <v>0</v>
      </c>
      <c r="K125" s="200" t="s">
        <v>140</v>
      </c>
      <c r="L125" s="45"/>
      <c r="M125" s="205" t="s">
        <v>19</v>
      </c>
      <c r="N125" s="206" t="s">
        <v>43</v>
      </c>
      <c r="O125" s="85"/>
      <c r="P125" s="207">
        <f>O125*H125</f>
        <v>0</v>
      </c>
      <c r="Q125" s="207">
        <v>0</v>
      </c>
      <c r="R125" s="207">
        <f>Q125*H125</f>
        <v>0</v>
      </c>
      <c r="S125" s="207">
        <v>0.00066</v>
      </c>
      <c r="T125" s="208">
        <f>S125*H125</f>
        <v>0.011853600000000001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09" t="s">
        <v>205</v>
      </c>
      <c r="AT125" s="209" t="s">
        <v>120</v>
      </c>
      <c r="AU125" s="209" t="s">
        <v>79</v>
      </c>
      <c r="AY125" s="18" t="s">
        <v>117</v>
      </c>
      <c r="BE125" s="210">
        <f>IF(N125="základní",J125,0)</f>
        <v>0</v>
      </c>
      <c r="BF125" s="210">
        <f>IF(N125="snížená",J125,0)</f>
        <v>0</v>
      </c>
      <c r="BG125" s="210">
        <f>IF(N125="zákl. přenesená",J125,0)</f>
        <v>0</v>
      </c>
      <c r="BH125" s="210">
        <f>IF(N125="sníž. přenesená",J125,0)</f>
        <v>0</v>
      </c>
      <c r="BI125" s="210">
        <f>IF(N125="nulová",J125,0)</f>
        <v>0</v>
      </c>
      <c r="BJ125" s="18" t="s">
        <v>77</v>
      </c>
      <c r="BK125" s="210">
        <f>ROUND(I125*H125,2)</f>
        <v>0</v>
      </c>
      <c r="BL125" s="18" t="s">
        <v>205</v>
      </c>
      <c r="BM125" s="209" t="s">
        <v>206</v>
      </c>
    </row>
    <row r="126" s="2" customFormat="1">
      <c r="A126" s="39"/>
      <c r="B126" s="40"/>
      <c r="C126" s="41"/>
      <c r="D126" s="211" t="s">
        <v>142</v>
      </c>
      <c r="E126" s="41"/>
      <c r="F126" s="212" t="s">
        <v>207</v>
      </c>
      <c r="G126" s="41"/>
      <c r="H126" s="41"/>
      <c r="I126" s="213"/>
      <c r="J126" s="41"/>
      <c r="K126" s="41"/>
      <c r="L126" s="45"/>
      <c r="M126" s="214"/>
      <c r="N126" s="215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142</v>
      </c>
      <c r="AU126" s="18" t="s">
        <v>79</v>
      </c>
    </row>
    <row r="127" s="13" customFormat="1">
      <c r="A127" s="13"/>
      <c r="B127" s="216"/>
      <c r="C127" s="217"/>
      <c r="D127" s="218" t="s">
        <v>150</v>
      </c>
      <c r="E127" s="219" t="s">
        <v>19</v>
      </c>
      <c r="F127" s="220" t="s">
        <v>208</v>
      </c>
      <c r="G127" s="217"/>
      <c r="H127" s="219" t="s">
        <v>19</v>
      </c>
      <c r="I127" s="221"/>
      <c r="J127" s="217"/>
      <c r="K127" s="217"/>
      <c r="L127" s="222"/>
      <c r="M127" s="223"/>
      <c r="N127" s="224"/>
      <c r="O127" s="224"/>
      <c r="P127" s="224"/>
      <c r="Q127" s="224"/>
      <c r="R127" s="224"/>
      <c r="S127" s="224"/>
      <c r="T127" s="22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26" t="s">
        <v>150</v>
      </c>
      <c r="AU127" s="226" t="s">
        <v>79</v>
      </c>
      <c r="AV127" s="13" t="s">
        <v>77</v>
      </c>
      <c r="AW127" s="13" t="s">
        <v>33</v>
      </c>
      <c r="AX127" s="13" t="s">
        <v>72</v>
      </c>
      <c r="AY127" s="226" t="s">
        <v>117</v>
      </c>
    </row>
    <row r="128" s="14" customFormat="1">
      <c r="A128" s="14"/>
      <c r="B128" s="227"/>
      <c r="C128" s="228"/>
      <c r="D128" s="218" t="s">
        <v>150</v>
      </c>
      <c r="E128" s="229" t="s">
        <v>19</v>
      </c>
      <c r="F128" s="230" t="s">
        <v>209</v>
      </c>
      <c r="G128" s="228"/>
      <c r="H128" s="231">
        <v>17.960000000000001</v>
      </c>
      <c r="I128" s="232"/>
      <c r="J128" s="228"/>
      <c r="K128" s="228"/>
      <c r="L128" s="233"/>
      <c r="M128" s="234"/>
      <c r="N128" s="235"/>
      <c r="O128" s="235"/>
      <c r="P128" s="235"/>
      <c r="Q128" s="235"/>
      <c r="R128" s="235"/>
      <c r="S128" s="235"/>
      <c r="T128" s="23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37" t="s">
        <v>150</v>
      </c>
      <c r="AU128" s="237" t="s">
        <v>79</v>
      </c>
      <c r="AV128" s="14" t="s">
        <v>79</v>
      </c>
      <c r="AW128" s="14" t="s">
        <v>33</v>
      </c>
      <c r="AX128" s="14" t="s">
        <v>77</v>
      </c>
      <c r="AY128" s="237" t="s">
        <v>117</v>
      </c>
    </row>
    <row r="129" s="2" customFormat="1" ht="21.75" customHeight="1">
      <c r="A129" s="39"/>
      <c r="B129" s="40"/>
      <c r="C129" s="198" t="s">
        <v>205</v>
      </c>
      <c r="D129" s="198" t="s">
        <v>120</v>
      </c>
      <c r="E129" s="199" t="s">
        <v>210</v>
      </c>
      <c r="F129" s="200" t="s">
        <v>211</v>
      </c>
      <c r="G129" s="201" t="s">
        <v>147</v>
      </c>
      <c r="H129" s="202">
        <v>1666.8499999999999</v>
      </c>
      <c r="I129" s="203"/>
      <c r="J129" s="204">
        <f>ROUND(I129*H129,2)</f>
        <v>0</v>
      </c>
      <c r="K129" s="200" t="s">
        <v>140</v>
      </c>
      <c r="L129" s="45"/>
      <c r="M129" s="205" t="s">
        <v>19</v>
      </c>
      <c r="N129" s="206" t="s">
        <v>43</v>
      </c>
      <c r="O129" s="85"/>
      <c r="P129" s="207">
        <f>O129*H129</f>
        <v>0</v>
      </c>
      <c r="Q129" s="207">
        <v>0</v>
      </c>
      <c r="R129" s="207">
        <f>Q129*H129</f>
        <v>0</v>
      </c>
      <c r="S129" s="207">
        <v>0.00066</v>
      </c>
      <c r="T129" s="208">
        <f>S129*H129</f>
        <v>1.1001209999999999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09" t="s">
        <v>205</v>
      </c>
      <c r="AT129" s="209" t="s">
        <v>120</v>
      </c>
      <c r="AU129" s="209" t="s">
        <v>79</v>
      </c>
      <c r="AY129" s="18" t="s">
        <v>117</v>
      </c>
      <c r="BE129" s="210">
        <f>IF(N129="základní",J129,0)</f>
        <v>0</v>
      </c>
      <c r="BF129" s="210">
        <f>IF(N129="snížená",J129,0)</f>
        <v>0</v>
      </c>
      <c r="BG129" s="210">
        <f>IF(N129="zákl. přenesená",J129,0)</f>
        <v>0</v>
      </c>
      <c r="BH129" s="210">
        <f>IF(N129="sníž. přenesená",J129,0)</f>
        <v>0</v>
      </c>
      <c r="BI129" s="210">
        <f>IF(N129="nulová",J129,0)</f>
        <v>0</v>
      </c>
      <c r="BJ129" s="18" t="s">
        <v>77</v>
      </c>
      <c r="BK129" s="210">
        <f>ROUND(I129*H129,2)</f>
        <v>0</v>
      </c>
      <c r="BL129" s="18" t="s">
        <v>205</v>
      </c>
      <c r="BM129" s="209" t="s">
        <v>212</v>
      </c>
    </row>
    <row r="130" s="2" customFormat="1">
      <c r="A130" s="39"/>
      <c r="B130" s="40"/>
      <c r="C130" s="41"/>
      <c r="D130" s="211" t="s">
        <v>142</v>
      </c>
      <c r="E130" s="41"/>
      <c r="F130" s="212" t="s">
        <v>213</v>
      </c>
      <c r="G130" s="41"/>
      <c r="H130" s="41"/>
      <c r="I130" s="213"/>
      <c r="J130" s="41"/>
      <c r="K130" s="41"/>
      <c r="L130" s="45"/>
      <c r="M130" s="214"/>
      <c r="N130" s="215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142</v>
      </c>
      <c r="AU130" s="18" t="s">
        <v>79</v>
      </c>
    </row>
    <row r="131" s="2" customFormat="1" ht="16.5" customHeight="1">
      <c r="A131" s="39"/>
      <c r="B131" s="40"/>
      <c r="C131" s="198" t="s">
        <v>214</v>
      </c>
      <c r="D131" s="198" t="s">
        <v>120</v>
      </c>
      <c r="E131" s="199" t="s">
        <v>215</v>
      </c>
      <c r="F131" s="200" t="s">
        <v>216</v>
      </c>
      <c r="G131" s="201" t="s">
        <v>147</v>
      </c>
      <c r="H131" s="202">
        <v>655.47000000000003</v>
      </c>
      <c r="I131" s="203"/>
      <c r="J131" s="204">
        <f>ROUND(I131*H131,2)</f>
        <v>0</v>
      </c>
      <c r="K131" s="200" t="s">
        <v>140</v>
      </c>
      <c r="L131" s="45"/>
      <c r="M131" s="205" t="s">
        <v>19</v>
      </c>
      <c r="N131" s="206" t="s">
        <v>43</v>
      </c>
      <c r="O131" s="85"/>
      <c r="P131" s="207">
        <f>O131*H131</f>
        <v>0</v>
      </c>
      <c r="Q131" s="207">
        <v>0</v>
      </c>
      <c r="R131" s="207">
        <f>Q131*H131</f>
        <v>0</v>
      </c>
      <c r="S131" s="207">
        <v>0.00066</v>
      </c>
      <c r="T131" s="208">
        <f>S131*H131</f>
        <v>0.4326102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09" t="s">
        <v>205</v>
      </c>
      <c r="AT131" s="209" t="s">
        <v>120</v>
      </c>
      <c r="AU131" s="209" t="s">
        <v>79</v>
      </c>
      <c r="AY131" s="18" t="s">
        <v>117</v>
      </c>
      <c r="BE131" s="210">
        <f>IF(N131="základní",J131,0)</f>
        <v>0</v>
      </c>
      <c r="BF131" s="210">
        <f>IF(N131="snížená",J131,0)</f>
        <v>0</v>
      </c>
      <c r="BG131" s="210">
        <f>IF(N131="zákl. přenesená",J131,0)</f>
        <v>0</v>
      </c>
      <c r="BH131" s="210">
        <f>IF(N131="sníž. přenesená",J131,0)</f>
        <v>0</v>
      </c>
      <c r="BI131" s="210">
        <f>IF(N131="nulová",J131,0)</f>
        <v>0</v>
      </c>
      <c r="BJ131" s="18" t="s">
        <v>77</v>
      </c>
      <c r="BK131" s="210">
        <f>ROUND(I131*H131,2)</f>
        <v>0</v>
      </c>
      <c r="BL131" s="18" t="s">
        <v>205</v>
      </c>
      <c r="BM131" s="209" t="s">
        <v>217</v>
      </c>
    </row>
    <row r="132" s="2" customFormat="1">
      <c r="A132" s="39"/>
      <c r="B132" s="40"/>
      <c r="C132" s="41"/>
      <c r="D132" s="211" t="s">
        <v>142</v>
      </c>
      <c r="E132" s="41"/>
      <c r="F132" s="212" t="s">
        <v>218</v>
      </c>
      <c r="G132" s="41"/>
      <c r="H132" s="41"/>
      <c r="I132" s="213"/>
      <c r="J132" s="41"/>
      <c r="K132" s="41"/>
      <c r="L132" s="45"/>
      <c r="M132" s="214"/>
      <c r="N132" s="215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142</v>
      </c>
      <c r="AU132" s="18" t="s">
        <v>79</v>
      </c>
    </row>
    <row r="133" s="2" customFormat="1" ht="21.75" customHeight="1">
      <c r="A133" s="39"/>
      <c r="B133" s="40"/>
      <c r="C133" s="198" t="s">
        <v>219</v>
      </c>
      <c r="D133" s="198" t="s">
        <v>120</v>
      </c>
      <c r="E133" s="199" t="s">
        <v>220</v>
      </c>
      <c r="F133" s="200" t="s">
        <v>221</v>
      </c>
      <c r="G133" s="201" t="s">
        <v>147</v>
      </c>
      <c r="H133" s="202">
        <v>18.856000000000002</v>
      </c>
      <c r="I133" s="203"/>
      <c r="J133" s="204">
        <f>ROUND(I133*H133,2)</f>
        <v>0</v>
      </c>
      <c r="K133" s="200" t="s">
        <v>140</v>
      </c>
      <c r="L133" s="45"/>
      <c r="M133" s="205" t="s">
        <v>19</v>
      </c>
      <c r="N133" s="206" t="s">
        <v>43</v>
      </c>
      <c r="O133" s="85"/>
      <c r="P133" s="207">
        <f>O133*H133</f>
        <v>0</v>
      </c>
      <c r="Q133" s="207">
        <v>0</v>
      </c>
      <c r="R133" s="207">
        <f>Q133*H133</f>
        <v>0</v>
      </c>
      <c r="S133" s="207">
        <v>0</v>
      </c>
      <c r="T133" s="20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09" t="s">
        <v>205</v>
      </c>
      <c r="AT133" s="209" t="s">
        <v>120</v>
      </c>
      <c r="AU133" s="209" t="s">
        <v>79</v>
      </c>
      <c r="AY133" s="18" t="s">
        <v>117</v>
      </c>
      <c r="BE133" s="210">
        <f>IF(N133="základní",J133,0)</f>
        <v>0</v>
      </c>
      <c r="BF133" s="210">
        <f>IF(N133="snížená",J133,0)</f>
        <v>0</v>
      </c>
      <c r="BG133" s="210">
        <f>IF(N133="zákl. přenesená",J133,0)</f>
        <v>0</v>
      </c>
      <c r="BH133" s="210">
        <f>IF(N133="sníž. přenesená",J133,0)</f>
        <v>0</v>
      </c>
      <c r="BI133" s="210">
        <f>IF(N133="nulová",J133,0)</f>
        <v>0</v>
      </c>
      <c r="BJ133" s="18" t="s">
        <v>77</v>
      </c>
      <c r="BK133" s="210">
        <f>ROUND(I133*H133,2)</f>
        <v>0</v>
      </c>
      <c r="BL133" s="18" t="s">
        <v>205</v>
      </c>
      <c r="BM133" s="209" t="s">
        <v>222</v>
      </c>
    </row>
    <row r="134" s="2" customFormat="1">
      <c r="A134" s="39"/>
      <c r="B134" s="40"/>
      <c r="C134" s="41"/>
      <c r="D134" s="211" t="s">
        <v>142</v>
      </c>
      <c r="E134" s="41"/>
      <c r="F134" s="212" t="s">
        <v>223</v>
      </c>
      <c r="G134" s="41"/>
      <c r="H134" s="41"/>
      <c r="I134" s="213"/>
      <c r="J134" s="41"/>
      <c r="K134" s="41"/>
      <c r="L134" s="45"/>
      <c r="M134" s="214"/>
      <c r="N134" s="215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142</v>
      </c>
      <c r="AU134" s="18" t="s">
        <v>79</v>
      </c>
    </row>
    <row r="135" s="13" customFormat="1">
      <c r="A135" s="13"/>
      <c r="B135" s="216"/>
      <c r="C135" s="217"/>
      <c r="D135" s="218" t="s">
        <v>150</v>
      </c>
      <c r="E135" s="219" t="s">
        <v>19</v>
      </c>
      <c r="F135" s="220" t="s">
        <v>224</v>
      </c>
      <c r="G135" s="217"/>
      <c r="H135" s="219" t="s">
        <v>19</v>
      </c>
      <c r="I135" s="221"/>
      <c r="J135" s="217"/>
      <c r="K135" s="217"/>
      <c r="L135" s="222"/>
      <c r="M135" s="223"/>
      <c r="N135" s="224"/>
      <c r="O135" s="224"/>
      <c r="P135" s="224"/>
      <c r="Q135" s="224"/>
      <c r="R135" s="224"/>
      <c r="S135" s="224"/>
      <c r="T135" s="22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26" t="s">
        <v>150</v>
      </c>
      <c r="AU135" s="226" t="s">
        <v>79</v>
      </c>
      <c r="AV135" s="13" t="s">
        <v>77</v>
      </c>
      <c r="AW135" s="13" t="s">
        <v>33</v>
      </c>
      <c r="AX135" s="13" t="s">
        <v>72</v>
      </c>
      <c r="AY135" s="226" t="s">
        <v>117</v>
      </c>
    </row>
    <row r="136" s="14" customFormat="1">
      <c r="A136" s="14"/>
      <c r="B136" s="227"/>
      <c r="C136" s="228"/>
      <c r="D136" s="218" t="s">
        <v>150</v>
      </c>
      <c r="E136" s="229" t="s">
        <v>19</v>
      </c>
      <c r="F136" s="230" t="s">
        <v>225</v>
      </c>
      <c r="G136" s="228"/>
      <c r="H136" s="231">
        <v>18.856000000000002</v>
      </c>
      <c r="I136" s="232"/>
      <c r="J136" s="228"/>
      <c r="K136" s="228"/>
      <c r="L136" s="233"/>
      <c r="M136" s="234"/>
      <c r="N136" s="235"/>
      <c r="O136" s="235"/>
      <c r="P136" s="235"/>
      <c r="Q136" s="235"/>
      <c r="R136" s="235"/>
      <c r="S136" s="235"/>
      <c r="T136" s="23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37" t="s">
        <v>150</v>
      </c>
      <c r="AU136" s="237" t="s">
        <v>79</v>
      </c>
      <c r="AV136" s="14" t="s">
        <v>79</v>
      </c>
      <c r="AW136" s="14" t="s">
        <v>33</v>
      </c>
      <c r="AX136" s="14" t="s">
        <v>77</v>
      </c>
      <c r="AY136" s="237" t="s">
        <v>117</v>
      </c>
    </row>
    <row r="137" s="2" customFormat="1" ht="24.15" customHeight="1">
      <c r="A137" s="39"/>
      <c r="B137" s="40"/>
      <c r="C137" s="238" t="s">
        <v>226</v>
      </c>
      <c r="D137" s="238" t="s">
        <v>227</v>
      </c>
      <c r="E137" s="239" t="s">
        <v>228</v>
      </c>
      <c r="F137" s="240" t="s">
        <v>229</v>
      </c>
      <c r="G137" s="241" t="s">
        <v>147</v>
      </c>
      <c r="H137" s="242">
        <v>22.626999999999999</v>
      </c>
      <c r="I137" s="243"/>
      <c r="J137" s="244">
        <f>ROUND(I137*H137,2)</f>
        <v>0</v>
      </c>
      <c r="K137" s="240" t="s">
        <v>140</v>
      </c>
      <c r="L137" s="245"/>
      <c r="M137" s="246" t="s">
        <v>19</v>
      </c>
      <c r="N137" s="247" t="s">
        <v>43</v>
      </c>
      <c r="O137" s="85"/>
      <c r="P137" s="207">
        <f>O137*H137</f>
        <v>0</v>
      </c>
      <c r="Q137" s="207">
        <v>0.0040000000000000001</v>
      </c>
      <c r="R137" s="207">
        <f>Q137*H137</f>
        <v>0.090507999999999991</v>
      </c>
      <c r="S137" s="207">
        <v>0</v>
      </c>
      <c r="T137" s="20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09" t="s">
        <v>230</v>
      </c>
      <c r="AT137" s="209" t="s">
        <v>227</v>
      </c>
      <c r="AU137" s="209" t="s">
        <v>79</v>
      </c>
      <c r="AY137" s="18" t="s">
        <v>117</v>
      </c>
      <c r="BE137" s="210">
        <f>IF(N137="základní",J137,0)</f>
        <v>0</v>
      </c>
      <c r="BF137" s="210">
        <f>IF(N137="snížená",J137,0)</f>
        <v>0</v>
      </c>
      <c r="BG137" s="210">
        <f>IF(N137="zákl. přenesená",J137,0)</f>
        <v>0</v>
      </c>
      <c r="BH137" s="210">
        <f>IF(N137="sníž. přenesená",J137,0)</f>
        <v>0</v>
      </c>
      <c r="BI137" s="210">
        <f>IF(N137="nulová",J137,0)</f>
        <v>0</v>
      </c>
      <c r="BJ137" s="18" t="s">
        <v>77</v>
      </c>
      <c r="BK137" s="210">
        <f>ROUND(I137*H137,2)</f>
        <v>0</v>
      </c>
      <c r="BL137" s="18" t="s">
        <v>205</v>
      </c>
      <c r="BM137" s="209" t="s">
        <v>231</v>
      </c>
    </row>
    <row r="138" s="14" customFormat="1">
      <c r="A138" s="14"/>
      <c r="B138" s="227"/>
      <c r="C138" s="228"/>
      <c r="D138" s="218" t="s">
        <v>150</v>
      </c>
      <c r="E138" s="228"/>
      <c r="F138" s="230" t="s">
        <v>232</v>
      </c>
      <c r="G138" s="228"/>
      <c r="H138" s="231">
        <v>22.626999999999999</v>
      </c>
      <c r="I138" s="232"/>
      <c r="J138" s="228"/>
      <c r="K138" s="228"/>
      <c r="L138" s="233"/>
      <c r="M138" s="234"/>
      <c r="N138" s="235"/>
      <c r="O138" s="235"/>
      <c r="P138" s="235"/>
      <c r="Q138" s="235"/>
      <c r="R138" s="235"/>
      <c r="S138" s="235"/>
      <c r="T138" s="23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37" t="s">
        <v>150</v>
      </c>
      <c r="AU138" s="237" t="s">
        <v>79</v>
      </c>
      <c r="AV138" s="14" t="s">
        <v>79</v>
      </c>
      <c r="AW138" s="14" t="s">
        <v>4</v>
      </c>
      <c r="AX138" s="14" t="s">
        <v>77</v>
      </c>
      <c r="AY138" s="237" t="s">
        <v>117</v>
      </c>
    </row>
    <row r="139" s="2" customFormat="1" ht="24.15" customHeight="1">
      <c r="A139" s="39"/>
      <c r="B139" s="40"/>
      <c r="C139" s="198" t="s">
        <v>233</v>
      </c>
      <c r="D139" s="198" t="s">
        <v>120</v>
      </c>
      <c r="E139" s="199" t="s">
        <v>234</v>
      </c>
      <c r="F139" s="200" t="s">
        <v>235</v>
      </c>
      <c r="G139" s="201" t="s">
        <v>236</v>
      </c>
      <c r="H139" s="248"/>
      <c r="I139" s="203"/>
      <c r="J139" s="204">
        <f>ROUND(I139*H139,2)</f>
        <v>0</v>
      </c>
      <c r="K139" s="200" t="s">
        <v>140</v>
      </c>
      <c r="L139" s="45"/>
      <c r="M139" s="205" t="s">
        <v>19</v>
      </c>
      <c r="N139" s="206" t="s">
        <v>43</v>
      </c>
      <c r="O139" s="85"/>
      <c r="P139" s="207">
        <f>O139*H139</f>
        <v>0</v>
      </c>
      <c r="Q139" s="207">
        <v>0</v>
      </c>
      <c r="R139" s="207">
        <f>Q139*H139</f>
        <v>0</v>
      </c>
      <c r="S139" s="207">
        <v>0</v>
      </c>
      <c r="T139" s="208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09" t="s">
        <v>205</v>
      </c>
      <c r="AT139" s="209" t="s">
        <v>120</v>
      </c>
      <c r="AU139" s="209" t="s">
        <v>79</v>
      </c>
      <c r="AY139" s="18" t="s">
        <v>117</v>
      </c>
      <c r="BE139" s="210">
        <f>IF(N139="základní",J139,0)</f>
        <v>0</v>
      </c>
      <c r="BF139" s="210">
        <f>IF(N139="snížená",J139,0)</f>
        <v>0</v>
      </c>
      <c r="BG139" s="210">
        <f>IF(N139="zákl. přenesená",J139,0)</f>
        <v>0</v>
      </c>
      <c r="BH139" s="210">
        <f>IF(N139="sníž. přenesená",J139,0)</f>
        <v>0</v>
      </c>
      <c r="BI139" s="210">
        <f>IF(N139="nulová",J139,0)</f>
        <v>0</v>
      </c>
      <c r="BJ139" s="18" t="s">
        <v>77</v>
      </c>
      <c r="BK139" s="210">
        <f>ROUND(I139*H139,2)</f>
        <v>0</v>
      </c>
      <c r="BL139" s="18" t="s">
        <v>205</v>
      </c>
      <c r="BM139" s="209" t="s">
        <v>237</v>
      </c>
    </row>
    <row r="140" s="2" customFormat="1">
      <c r="A140" s="39"/>
      <c r="B140" s="40"/>
      <c r="C140" s="41"/>
      <c r="D140" s="211" t="s">
        <v>142</v>
      </c>
      <c r="E140" s="41"/>
      <c r="F140" s="212" t="s">
        <v>238</v>
      </c>
      <c r="G140" s="41"/>
      <c r="H140" s="41"/>
      <c r="I140" s="213"/>
      <c r="J140" s="41"/>
      <c r="K140" s="41"/>
      <c r="L140" s="45"/>
      <c r="M140" s="214"/>
      <c r="N140" s="215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142</v>
      </c>
      <c r="AU140" s="18" t="s">
        <v>79</v>
      </c>
    </row>
    <row r="141" s="12" customFormat="1" ht="22.8" customHeight="1">
      <c r="A141" s="12"/>
      <c r="B141" s="182"/>
      <c r="C141" s="183"/>
      <c r="D141" s="184" t="s">
        <v>71</v>
      </c>
      <c r="E141" s="196" t="s">
        <v>239</v>
      </c>
      <c r="F141" s="196" t="s">
        <v>240</v>
      </c>
      <c r="G141" s="183"/>
      <c r="H141" s="183"/>
      <c r="I141" s="186"/>
      <c r="J141" s="197">
        <f>BK141</f>
        <v>0</v>
      </c>
      <c r="K141" s="183"/>
      <c r="L141" s="188"/>
      <c r="M141" s="189"/>
      <c r="N141" s="190"/>
      <c r="O141" s="190"/>
      <c r="P141" s="191">
        <f>SUM(P142:P172)</f>
        <v>0</v>
      </c>
      <c r="Q141" s="190"/>
      <c r="R141" s="191">
        <f>SUM(R142:R172)</f>
        <v>0</v>
      </c>
      <c r="S141" s="190"/>
      <c r="T141" s="192">
        <f>SUM(T142:T172)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93" t="s">
        <v>79</v>
      </c>
      <c r="AT141" s="194" t="s">
        <v>71</v>
      </c>
      <c r="AU141" s="194" t="s">
        <v>77</v>
      </c>
      <c r="AY141" s="193" t="s">
        <v>117</v>
      </c>
      <c r="BK141" s="195">
        <f>SUM(BK142:BK172)</f>
        <v>0</v>
      </c>
    </row>
    <row r="142" s="2" customFormat="1" ht="16.5" customHeight="1">
      <c r="A142" s="39"/>
      <c r="B142" s="40"/>
      <c r="C142" s="198" t="s">
        <v>7</v>
      </c>
      <c r="D142" s="198" t="s">
        <v>120</v>
      </c>
      <c r="E142" s="199" t="s">
        <v>241</v>
      </c>
      <c r="F142" s="200" t="s">
        <v>242</v>
      </c>
      <c r="G142" s="201" t="s">
        <v>123</v>
      </c>
      <c r="H142" s="202">
        <v>1</v>
      </c>
      <c r="I142" s="203"/>
      <c r="J142" s="204">
        <f>ROUND(I142*H142,2)</f>
        <v>0</v>
      </c>
      <c r="K142" s="200" t="s">
        <v>19</v>
      </c>
      <c r="L142" s="45"/>
      <c r="M142" s="205" t="s">
        <v>19</v>
      </c>
      <c r="N142" s="206" t="s">
        <v>43</v>
      </c>
      <c r="O142" s="85"/>
      <c r="P142" s="207">
        <f>O142*H142</f>
        <v>0</v>
      </c>
      <c r="Q142" s="207">
        <v>0</v>
      </c>
      <c r="R142" s="207">
        <f>Q142*H142</f>
        <v>0</v>
      </c>
      <c r="S142" s="207">
        <v>0</v>
      </c>
      <c r="T142" s="20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09" t="s">
        <v>205</v>
      </c>
      <c r="AT142" s="209" t="s">
        <v>120</v>
      </c>
      <c r="AU142" s="209" t="s">
        <v>79</v>
      </c>
      <c r="AY142" s="18" t="s">
        <v>117</v>
      </c>
      <c r="BE142" s="210">
        <f>IF(N142="základní",J142,0)</f>
        <v>0</v>
      </c>
      <c r="BF142" s="210">
        <f>IF(N142="snížená",J142,0)</f>
        <v>0</v>
      </c>
      <c r="BG142" s="210">
        <f>IF(N142="zákl. přenesená",J142,0)</f>
        <v>0</v>
      </c>
      <c r="BH142" s="210">
        <f>IF(N142="sníž. přenesená",J142,0)</f>
        <v>0</v>
      </c>
      <c r="BI142" s="210">
        <f>IF(N142="nulová",J142,0)</f>
        <v>0</v>
      </c>
      <c r="BJ142" s="18" t="s">
        <v>77</v>
      </c>
      <c r="BK142" s="210">
        <f>ROUND(I142*H142,2)</f>
        <v>0</v>
      </c>
      <c r="BL142" s="18" t="s">
        <v>205</v>
      </c>
      <c r="BM142" s="209" t="s">
        <v>243</v>
      </c>
    </row>
    <row r="143" s="2" customFormat="1" ht="16.5" customHeight="1">
      <c r="A143" s="39"/>
      <c r="B143" s="40"/>
      <c r="C143" s="198" t="s">
        <v>244</v>
      </c>
      <c r="D143" s="198" t="s">
        <v>120</v>
      </c>
      <c r="E143" s="199" t="s">
        <v>245</v>
      </c>
      <c r="F143" s="200" t="s">
        <v>246</v>
      </c>
      <c r="G143" s="201" t="s">
        <v>168</v>
      </c>
      <c r="H143" s="202">
        <v>1000</v>
      </c>
      <c r="I143" s="203"/>
      <c r="J143" s="204">
        <f>ROUND(I143*H143,2)</f>
        <v>0</v>
      </c>
      <c r="K143" s="200" t="s">
        <v>19</v>
      </c>
      <c r="L143" s="45"/>
      <c r="M143" s="205" t="s">
        <v>19</v>
      </c>
      <c r="N143" s="206" t="s">
        <v>43</v>
      </c>
      <c r="O143" s="85"/>
      <c r="P143" s="207">
        <f>O143*H143</f>
        <v>0</v>
      </c>
      <c r="Q143" s="207">
        <v>0</v>
      </c>
      <c r="R143" s="207">
        <f>Q143*H143</f>
        <v>0</v>
      </c>
      <c r="S143" s="207">
        <v>0</v>
      </c>
      <c r="T143" s="208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09" t="s">
        <v>205</v>
      </c>
      <c r="AT143" s="209" t="s">
        <v>120</v>
      </c>
      <c r="AU143" s="209" t="s">
        <v>79</v>
      </c>
      <c r="AY143" s="18" t="s">
        <v>117</v>
      </c>
      <c r="BE143" s="210">
        <f>IF(N143="základní",J143,0)</f>
        <v>0</v>
      </c>
      <c r="BF143" s="210">
        <f>IF(N143="snížená",J143,0)</f>
        <v>0</v>
      </c>
      <c r="BG143" s="210">
        <f>IF(N143="zákl. přenesená",J143,0)</f>
        <v>0</v>
      </c>
      <c r="BH143" s="210">
        <f>IF(N143="sníž. přenesená",J143,0)</f>
        <v>0</v>
      </c>
      <c r="BI143" s="210">
        <f>IF(N143="nulová",J143,0)</f>
        <v>0</v>
      </c>
      <c r="BJ143" s="18" t="s">
        <v>77</v>
      </c>
      <c r="BK143" s="210">
        <f>ROUND(I143*H143,2)</f>
        <v>0</v>
      </c>
      <c r="BL143" s="18" t="s">
        <v>205</v>
      </c>
      <c r="BM143" s="209" t="s">
        <v>247</v>
      </c>
    </row>
    <row r="144" s="2" customFormat="1" ht="16.5" customHeight="1">
      <c r="A144" s="39"/>
      <c r="B144" s="40"/>
      <c r="C144" s="198" t="s">
        <v>248</v>
      </c>
      <c r="D144" s="198" t="s">
        <v>120</v>
      </c>
      <c r="E144" s="199" t="s">
        <v>249</v>
      </c>
      <c r="F144" s="200" t="s">
        <v>250</v>
      </c>
      <c r="G144" s="201" t="s">
        <v>251</v>
      </c>
      <c r="H144" s="202">
        <v>20</v>
      </c>
      <c r="I144" s="203"/>
      <c r="J144" s="204">
        <f>ROUND(I144*H144,2)</f>
        <v>0</v>
      </c>
      <c r="K144" s="200" t="s">
        <v>19</v>
      </c>
      <c r="L144" s="45"/>
      <c r="M144" s="205" t="s">
        <v>19</v>
      </c>
      <c r="N144" s="206" t="s">
        <v>43</v>
      </c>
      <c r="O144" s="85"/>
      <c r="P144" s="207">
        <f>O144*H144</f>
        <v>0</v>
      </c>
      <c r="Q144" s="207">
        <v>0</v>
      </c>
      <c r="R144" s="207">
        <f>Q144*H144</f>
        <v>0</v>
      </c>
      <c r="S144" s="207">
        <v>0</v>
      </c>
      <c r="T144" s="20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09" t="s">
        <v>205</v>
      </c>
      <c r="AT144" s="209" t="s">
        <v>120</v>
      </c>
      <c r="AU144" s="209" t="s">
        <v>79</v>
      </c>
      <c r="AY144" s="18" t="s">
        <v>117</v>
      </c>
      <c r="BE144" s="210">
        <f>IF(N144="základní",J144,0)</f>
        <v>0</v>
      </c>
      <c r="BF144" s="210">
        <f>IF(N144="snížená",J144,0)</f>
        <v>0</v>
      </c>
      <c r="BG144" s="210">
        <f>IF(N144="zákl. přenesená",J144,0)</f>
        <v>0</v>
      </c>
      <c r="BH144" s="210">
        <f>IF(N144="sníž. přenesená",J144,0)</f>
        <v>0</v>
      </c>
      <c r="BI144" s="210">
        <f>IF(N144="nulová",J144,0)</f>
        <v>0</v>
      </c>
      <c r="BJ144" s="18" t="s">
        <v>77</v>
      </c>
      <c r="BK144" s="210">
        <f>ROUND(I144*H144,2)</f>
        <v>0</v>
      </c>
      <c r="BL144" s="18" t="s">
        <v>205</v>
      </c>
      <c r="BM144" s="209" t="s">
        <v>252</v>
      </c>
    </row>
    <row r="145" s="2" customFormat="1" ht="16.5" customHeight="1">
      <c r="A145" s="39"/>
      <c r="B145" s="40"/>
      <c r="C145" s="198" t="s">
        <v>253</v>
      </c>
      <c r="D145" s="198" t="s">
        <v>120</v>
      </c>
      <c r="E145" s="199" t="s">
        <v>254</v>
      </c>
      <c r="F145" s="200" t="s">
        <v>255</v>
      </c>
      <c r="G145" s="201" t="s">
        <v>251</v>
      </c>
      <c r="H145" s="202">
        <v>20</v>
      </c>
      <c r="I145" s="203"/>
      <c r="J145" s="204">
        <f>ROUND(I145*H145,2)</f>
        <v>0</v>
      </c>
      <c r="K145" s="200" t="s">
        <v>19</v>
      </c>
      <c r="L145" s="45"/>
      <c r="M145" s="205" t="s">
        <v>19</v>
      </c>
      <c r="N145" s="206" t="s">
        <v>43</v>
      </c>
      <c r="O145" s="85"/>
      <c r="P145" s="207">
        <f>O145*H145</f>
        <v>0</v>
      </c>
      <c r="Q145" s="207">
        <v>0</v>
      </c>
      <c r="R145" s="207">
        <f>Q145*H145</f>
        <v>0</v>
      </c>
      <c r="S145" s="207">
        <v>0</v>
      </c>
      <c r="T145" s="20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09" t="s">
        <v>205</v>
      </c>
      <c r="AT145" s="209" t="s">
        <v>120</v>
      </c>
      <c r="AU145" s="209" t="s">
        <v>79</v>
      </c>
      <c r="AY145" s="18" t="s">
        <v>117</v>
      </c>
      <c r="BE145" s="210">
        <f>IF(N145="základní",J145,0)</f>
        <v>0</v>
      </c>
      <c r="BF145" s="210">
        <f>IF(N145="snížená",J145,0)</f>
        <v>0</v>
      </c>
      <c r="BG145" s="210">
        <f>IF(N145="zákl. přenesená",J145,0)</f>
        <v>0</v>
      </c>
      <c r="BH145" s="210">
        <f>IF(N145="sníž. přenesená",J145,0)</f>
        <v>0</v>
      </c>
      <c r="BI145" s="210">
        <f>IF(N145="nulová",J145,0)</f>
        <v>0</v>
      </c>
      <c r="BJ145" s="18" t="s">
        <v>77</v>
      </c>
      <c r="BK145" s="210">
        <f>ROUND(I145*H145,2)</f>
        <v>0</v>
      </c>
      <c r="BL145" s="18" t="s">
        <v>205</v>
      </c>
      <c r="BM145" s="209" t="s">
        <v>256</v>
      </c>
    </row>
    <row r="146" s="2" customFormat="1" ht="16.5" customHeight="1">
      <c r="A146" s="39"/>
      <c r="B146" s="40"/>
      <c r="C146" s="198" t="s">
        <v>257</v>
      </c>
      <c r="D146" s="198" t="s">
        <v>120</v>
      </c>
      <c r="E146" s="199" t="s">
        <v>258</v>
      </c>
      <c r="F146" s="200" t="s">
        <v>259</v>
      </c>
      <c r="G146" s="201" t="s">
        <v>251</v>
      </c>
      <c r="H146" s="202">
        <v>60</v>
      </c>
      <c r="I146" s="203"/>
      <c r="J146" s="204">
        <f>ROUND(I146*H146,2)</f>
        <v>0</v>
      </c>
      <c r="K146" s="200" t="s">
        <v>19</v>
      </c>
      <c r="L146" s="45"/>
      <c r="M146" s="205" t="s">
        <v>19</v>
      </c>
      <c r="N146" s="206" t="s">
        <v>43</v>
      </c>
      <c r="O146" s="85"/>
      <c r="P146" s="207">
        <f>O146*H146</f>
        <v>0</v>
      </c>
      <c r="Q146" s="207">
        <v>0</v>
      </c>
      <c r="R146" s="207">
        <f>Q146*H146</f>
        <v>0</v>
      </c>
      <c r="S146" s="207">
        <v>0</v>
      </c>
      <c r="T146" s="20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09" t="s">
        <v>205</v>
      </c>
      <c r="AT146" s="209" t="s">
        <v>120</v>
      </c>
      <c r="AU146" s="209" t="s">
        <v>79</v>
      </c>
      <c r="AY146" s="18" t="s">
        <v>117</v>
      </c>
      <c r="BE146" s="210">
        <f>IF(N146="základní",J146,0)</f>
        <v>0</v>
      </c>
      <c r="BF146" s="210">
        <f>IF(N146="snížená",J146,0)</f>
        <v>0</v>
      </c>
      <c r="BG146" s="210">
        <f>IF(N146="zákl. přenesená",J146,0)</f>
        <v>0</v>
      </c>
      <c r="BH146" s="210">
        <f>IF(N146="sníž. přenesená",J146,0)</f>
        <v>0</v>
      </c>
      <c r="BI146" s="210">
        <f>IF(N146="nulová",J146,0)</f>
        <v>0</v>
      </c>
      <c r="BJ146" s="18" t="s">
        <v>77</v>
      </c>
      <c r="BK146" s="210">
        <f>ROUND(I146*H146,2)</f>
        <v>0</v>
      </c>
      <c r="BL146" s="18" t="s">
        <v>205</v>
      </c>
      <c r="BM146" s="209" t="s">
        <v>260</v>
      </c>
    </row>
    <row r="147" s="2" customFormat="1" ht="16.5" customHeight="1">
      <c r="A147" s="39"/>
      <c r="B147" s="40"/>
      <c r="C147" s="198" t="s">
        <v>261</v>
      </c>
      <c r="D147" s="198" t="s">
        <v>120</v>
      </c>
      <c r="E147" s="199" t="s">
        <v>262</v>
      </c>
      <c r="F147" s="200" t="s">
        <v>263</v>
      </c>
      <c r="G147" s="201" t="s">
        <v>251</v>
      </c>
      <c r="H147" s="202">
        <v>150</v>
      </c>
      <c r="I147" s="203"/>
      <c r="J147" s="204">
        <f>ROUND(I147*H147,2)</f>
        <v>0</v>
      </c>
      <c r="K147" s="200" t="s">
        <v>19</v>
      </c>
      <c r="L147" s="45"/>
      <c r="M147" s="205" t="s">
        <v>19</v>
      </c>
      <c r="N147" s="206" t="s">
        <v>43</v>
      </c>
      <c r="O147" s="85"/>
      <c r="P147" s="207">
        <f>O147*H147</f>
        <v>0</v>
      </c>
      <c r="Q147" s="207">
        <v>0</v>
      </c>
      <c r="R147" s="207">
        <f>Q147*H147</f>
        <v>0</v>
      </c>
      <c r="S147" s="207">
        <v>0</v>
      </c>
      <c r="T147" s="208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9" t="s">
        <v>205</v>
      </c>
      <c r="AT147" s="209" t="s">
        <v>120</v>
      </c>
      <c r="AU147" s="209" t="s">
        <v>79</v>
      </c>
      <c r="AY147" s="18" t="s">
        <v>117</v>
      </c>
      <c r="BE147" s="210">
        <f>IF(N147="základní",J147,0)</f>
        <v>0</v>
      </c>
      <c r="BF147" s="210">
        <f>IF(N147="snížená",J147,0)</f>
        <v>0</v>
      </c>
      <c r="BG147" s="210">
        <f>IF(N147="zákl. přenesená",J147,0)</f>
        <v>0</v>
      </c>
      <c r="BH147" s="210">
        <f>IF(N147="sníž. přenesená",J147,0)</f>
        <v>0</v>
      </c>
      <c r="BI147" s="210">
        <f>IF(N147="nulová",J147,0)</f>
        <v>0</v>
      </c>
      <c r="BJ147" s="18" t="s">
        <v>77</v>
      </c>
      <c r="BK147" s="210">
        <f>ROUND(I147*H147,2)</f>
        <v>0</v>
      </c>
      <c r="BL147" s="18" t="s">
        <v>205</v>
      </c>
      <c r="BM147" s="209" t="s">
        <v>264</v>
      </c>
    </row>
    <row r="148" s="2" customFormat="1" ht="16.5" customHeight="1">
      <c r="A148" s="39"/>
      <c r="B148" s="40"/>
      <c r="C148" s="198" t="s">
        <v>265</v>
      </c>
      <c r="D148" s="198" t="s">
        <v>120</v>
      </c>
      <c r="E148" s="199" t="s">
        <v>266</v>
      </c>
      <c r="F148" s="200" t="s">
        <v>267</v>
      </c>
      <c r="G148" s="201" t="s">
        <v>251</v>
      </c>
      <c r="H148" s="202">
        <v>340</v>
      </c>
      <c r="I148" s="203"/>
      <c r="J148" s="204">
        <f>ROUND(I148*H148,2)</f>
        <v>0</v>
      </c>
      <c r="K148" s="200" t="s">
        <v>19</v>
      </c>
      <c r="L148" s="45"/>
      <c r="M148" s="205" t="s">
        <v>19</v>
      </c>
      <c r="N148" s="206" t="s">
        <v>43</v>
      </c>
      <c r="O148" s="85"/>
      <c r="P148" s="207">
        <f>O148*H148</f>
        <v>0</v>
      </c>
      <c r="Q148" s="207">
        <v>0</v>
      </c>
      <c r="R148" s="207">
        <f>Q148*H148</f>
        <v>0</v>
      </c>
      <c r="S148" s="207">
        <v>0</v>
      </c>
      <c r="T148" s="20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09" t="s">
        <v>205</v>
      </c>
      <c r="AT148" s="209" t="s">
        <v>120</v>
      </c>
      <c r="AU148" s="209" t="s">
        <v>79</v>
      </c>
      <c r="AY148" s="18" t="s">
        <v>117</v>
      </c>
      <c r="BE148" s="210">
        <f>IF(N148="základní",J148,0)</f>
        <v>0</v>
      </c>
      <c r="BF148" s="210">
        <f>IF(N148="snížená",J148,0)</f>
        <v>0</v>
      </c>
      <c r="BG148" s="210">
        <f>IF(N148="zákl. přenesená",J148,0)</f>
        <v>0</v>
      </c>
      <c r="BH148" s="210">
        <f>IF(N148="sníž. přenesená",J148,0)</f>
        <v>0</v>
      </c>
      <c r="BI148" s="210">
        <f>IF(N148="nulová",J148,0)</f>
        <v>0</v>
      </c>
      <c r="BJ148" s="18" t="s">
        <v>77</v>
      </c>
      <c r="BK148" s="210">
        <f>ROUND(I148*H148,2)</f>
        <v>0</v>
      </c>
      <c r="BL148" s="18" t="s">
        <v>205</v>
      </c>
      <c r="BM148" s="209" t="s">
        <v>268</v>
      </c>
    </row>
    <row r="149" s="2" customFormat="1" ht="16.5" customHeight="1">
      <c r="A149" s="39"/>
      <c r="B149" s="40"/>
      <c r="C149" s="198" t="s">
        <v>269</v>
      </c>
      <c r="D149" s="198" t="s">
        <v>120</v>
      </c>
      <c r="E149" s="199" t="s">
        <v>270</v>
      </c>
      <c r="F149" s="200" t="s">
        <v>271</v>
      </c>
      <c r="G149" s="201" t="s">
        <v>251</v>
      </c>
      <c r="H149" s="202">
        <v>300</v>
      </c>
      <c r="I149" s="203"/>
      <c r="J149" s="204">
        <f>ROUND(I149*H149,2)</f>
        <v>0</v>
      </c>
      <c r="K149" s="200" t="s">
        <v>19</v>
      </c>
      <c r="L149" s="45"/>
      <c r="M149" s="205" t="s">
        <v>19</v>
      </c>
      <c r="N149" s="206" t="s">
        <v>43</v>
      </c>
      <c r="O149" s="85"/>
      <c r="P149" s="207">
        <f>O149*H149</f>
        <v>0</v>
      </c>
      <c r="Q149" s="207">
        <v>0</v>
      </c>
      <c r="R149" s="207">
        <f>Q149*H149</f>
        <v>0</v>
      </c>
      <c r="S149" s="207">
        <v>0</v>
      </c>
      <c r="T149" s="20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09" t="s">
        <v>205</v>
      </c>
      <c r="AT149" s="209" t="s">
        <v>120</v>
      </c>
      <c r="AU149" s="209" t="s">
        <v>79</v>
      </c>
      <c r="AY149" s="18" t="s">
        <v>117</v>
      </c>
      <c r="BE149" s="210">
        <f>IF(N149="základní",J149,0)</f>
        <v>0</v>
      </c>
      <c r="BF149" s="210">
        <f>IF(N149="snížená",J149,0)</f>
        <v>0</v>
      </c>
      <c r="BG149" s="210">
        <f>IF(N149="zákl. přenesená",J149,0)</f>
        <v>0</v>
      </c>
      <c r="BH149" s="210">
        <f>IF(N149="sníž. přenesená",J149,0)</f>
        <v>0</v>
      </c>
      <c r="BI149" s="210">
        <f>IF(N149="nulová",J149,0)</f>
        <v>0</v>
      </c>
      <c r="BJ149" s="18" t="s">
        <v>77</v>
      </c>
      <c r="BK149" s="210">
        <f>ROUND(I149*H149,2)</f>
        <v>0</v>
      </c>
      <c r="BL149" s="18" t="s">
        <v>205</v>
      </c>
      <c r="BM149" s="209" t="s">
        <v>272</v>
      </c>
    </row>
    <row r="150" s="2" customFormat="1" ht="16.5" customHeight="1">
      <c r="A150" s="39"/>
      <c r="B150" s="40"/>
      <c r="C150" s="198" t="s">
        <v>273</v>
      </c>
      <c r="D150" s="198" t="s">
        <v>120</v>
      </c>
      <c r="E150" s="199" t="s">
        <v>274</v>
      </c>
      <c r="F150" s="200" t="s">
        <v>275</v>
      </c>
      <c r="G150" s="201" t="s">
        <v>251</v>
      </c>
      <c r="H150" s="202">
        <v>30</v>
      </c>
      <c r="I150" s="203"/>
      <c r="J150" s="204">
        <f>ROUND(I150*H150,2)</f>
        <v>0</v>
      </c>
      <c r="K150" s="200" t="s">
        <v>19</v>
      </c>
      <c r="L150" s="45"/>
      <c r="M150" s="205" t="s">
        <v>19</v>
      </c>
      <c r="N150" s="206" t="s">
        <v>43</v>
      </c>
      <c r="O150" s="85"/>
      <c r="P150" s="207">
        <f>O150*H150</f>
        <v>0</v>
      </c>
      <c r="Q150" s="207">
        <v>0</v>
      </c>
      <c r="R150" s="207">
        <f>Q150*H150</f>
        <v>0</v>
      </c>
      <c r="S150" s="207">
        <v>0</v>
      </c>
      <c r="T150" s="20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09" t="s">
        <v>205</v>
      </c>
      <c r="AT150" s="209" t="s">
        <v>120</v>
      </c>
      <c r="AU150" s="209" t="s">
        <v>79</v>
      </c>
      <c r="AY150" s="18" t="s">
        <v>117</v>
      </c>
      <c r="BE150" s="210">
        <f>IF(N150="základní",J150,0)</f>
        <v>0</v>
      </c>
      <c r="BF150" s="210">
        <f>IF(N150="snížená",J150,0)</f>
        <v>0</v>
      </c>
      <c r="BG150" s="210">
        <f>IF(N150="zákl. přenesená",J150,0)</f>
        <v>0</v>
      </c>
      <c r="BH150" s="210">
        <f>IF(N150="sníž. přenesená",J150,0)</f>
        <v>0</v>
      </c>
      <c r="BI150" s="210">
        <f>IF(N150="nulová",J150,0)</f>
        <v>0</v>
      </c>
      <c r="BJ150" s="18" t="s">
        <v>77</v>
      </c>
      <c r="BK150" s="210">
        <f>ROUND(I150*H150,2)</f>
        <v>0</v>
      </c>
      <c r="BL150" s="18" t="s">
        <v>205</v>
      </c>
      <c r="BM150" s="209" t="s">
        <v>276</v>
      </c>
    </row>
    <row r="151" s="2" customFormat="1" ht="16.5" customHeight="1">
      <c r="A151" s="39"/>
      <c r="B151" s="40"/>
      <c r="C151" s="198" t="s">
        <v>277</v>
      </c>
      <c r="D151" s="198" t="s">
        <v>120</v>
      </c>
      <c r="E151" s="199" t="s">
        <v>278</v>
      </c>
      <c r="F151" s="200" t="s">
        <v>279</v>
      </c>
      <c r="G151" s="201" t="s">
        <v>251</v>
      </c>
      <c r="H151" s="202">
        <v>1</v>
      </c>
      <c r="I151" s="203"/>
      <c r="J151" s="204">
        <f>ROUND(I151*H151,2)</f>
        <v>0</v>
      </c>
      <c r="K151" s="200" t="s">
        <v>19</v>
      </c>
      <c r="L151" s="45"/>
      <c r="M151" s="205" t="s">
        <v>19</v>
      </c>
      <c r="N151" s="206" t="s">
        <v>43</v>
      </c>
      <c r="O151" s="85"/>
      <c r="P151" s="207">
        <f>O151*H151</f>
        <v>0</v>
      </c>
      <c r="Q151" s="207">
        <v>0</v>
      </c>
      <c r="R151" s="207">
        <f>Q151*H151</f>
        <v>0</v>
      </c>
      <c r="S151" s="207">
        <v>0</v>
      </c>
      <c r="T151" s="208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9" t="s">
        <v>205</v>
      </c>
      <c r="AT151" s="209" t="s">
        <v>120</v>
      </c>
      <c r="AU151" s="209" t="s">
        <v>79</v>
      </c>
      <c r="AY151" s="18" t="s">
        <v>117</v>
      </c>
      <c r="BE151" s="210">
        <f>IF(N151="základní",J151,0)</f>
        <v>0</v>
      </c>
      <c r="BF151" s="210">
        <f>IF(N151="snížená",J151,0)</f>
        <v>0</v>
      </c>
      <c r="BG151" s="210">
        <f>IF(N151="zákl. přenesená",J151,0)</f>
        <v>0</v>
      </c>
      <c r="BH151" s="210">
        <f>IF(N151="sníž. přenesená",J151,0)</f>
        <v>0</v>
      </c>
      <c r="BI151" s="210">
        <f>IF(N151="nulová",J151,0)</f>
        <v>0</v>
      </c>
      <c r="BJ151" s="18" t="s">
        <v>77</v>
      </c>
      <c r="BK151" s="210">
        <f>ROUND(I151*H151,2)</f>
        <v>0</v>
      </c>
      <c r="BL151" s="18" t="s">
        <v>205</v>
      </c>
      <c r="BM151" s="209" t="s">
        <v>280</v>
      </c>
    </row>
    <row r="152" s="2" customFormat="1" ht="16.5" customHeight="1">
      <c r="A152" s="39"/>
      <c r="B152" s="40"/>
      <c r="C152" s="198" t="s">
        <v>281</v>
      </c>
      <c r="D152" s="198" t="s">
        <v>120</v>
      </c>
      <c r="E152" s="199" t="s">
        <v>282</v>
      </c>
      <c r="F152" s="200" t="s">
        <v>283</v>
      </c>
      <c r="G152" s="201" t="s">
        <v>251</v>
      </c>
      <c r="H152" s="202">
        <v>20</v>
      </c>
      <c r="I152" s="203"/>
      <c r="J152" s="204">
        <f>ROUND(I152*H152,2)</f>
        <v>0</v>
      </c>
      <c r="K152" s="200" t="s">
        <v>19</v>
      </c>
      <c r="L152" s="45"/>
      <c r="M152" s="205" t="s">
        <v>19</v>
      </c>
      <c r="N152" s="206" t="s">
        <v>43</v>
      </c>
      <c r="O152" s="85"/>
      <c r="P152" s="207">
        <f>O152*H152</f>
        <v>0</v>
      </c>
      <c r="Q152" s="207">
        <v>0</v>
      </c>
      <c r="R152" s="207">
        <f>Q152*H152</f>
        <v>0</v>
      </c>
      <c r="S152" s="207">
        <v>0</v>
      </c>
      <c r="T152" s="20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09" t="s">
        <v>205</v>
      </c>
      <c r="AT152" s="209" t="s">
        <v>120</v>
      </c>
      <c r="AU152" s="209" t="s">
        <v>79</v>
      </c>
      <c r="AY152" s="18" t="s">
        <v>117</v>
      </c>
      <c r="BE152" s="210">
        <f>IF(N152="základní",J152,0)</f>
        <v>0</v>
      </c>
      <c r="BF152" s="210">
        <f>IF(N152="snížená",J152,0)</f>
        <v>0</v>
      </c>
      <c r="BG152" s="210">
        <f>IF(N152="zákl. přenesená",J152,0)</f>
        <v>0</v>
      </c>
      <c r="BH152" s="210">
        <f>IF(N152="sníž. přenesená",J152,0)</f>
        <v>0</v>
      </c>
      <c r="BI152" s="210">
        <f>IF(N152="nulová",J152,0)</f>
        <v>0</v>
      </c>
      <c r="BJ152" s="18" t="s">
        <v>77</v>
      </c>
      <c r="BK152" s="210">
        <f>ROUND(I152*H152,2)</f>
        <v>0</v>
      </c>
      <c r="BL152" s="18" t="s">
        <v>205</v>
      </c>
      <c r="BM152" s="209" t="s">
        <v>284</v>
      </c>
    </row>
    <row r="153" s="2" customFormat="1" ht="16.5" customHeight="1">
      <c r="A153" s="39"/>
      <c r="B153" s="40"/>
      <c r="C153" s="198" t="s">
        <v>230</v>
      </c>
      <c r="D153" s="198" t="s">
        <v>120</v>
      </c>
      <c r="E153" s="199" t="s">
        <v>285</v>
      </c>
      <c r="F153" s="200" t="s">
        <v>286</v>
      </c>
      <c r="G153" s="201" t="s">
        <v>168</v>
      </c>
      <c r="H153" s="202">
        <v>100</v>
      </c>
      <c r="I153" s="203"/>
      <c r="J153" s="204">
        <f>ROUND(I153*H153,2)</f>
        <v>0</v>
      </c>
      <c r="K153" s="200" t="s">
        <v>19</v>
      </c>
      <c r="L153" s="45"/>
      <c r="M153" s="205" t="s">
        <v>19</v>
      </c>
      <c r="N153" s="206" t="s">
        <v>43</v>
      </c>
      <c r="O153" s="85"/>
      <c r="P153" s="207">
        <f>O153*H153</f>
        <v>0</v>
      </c>
      <c r="Q153" s="207">
        <v>0</v>
      </c>
      <c r="R153" s="207">
        <f>Q153*H153</f>
        <v>0</v>
      </c>
      <c r="S153" s="207">
        <v>0</v>
      </c>
      <c r="T153" s="20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09" t="s">
        <v>205</v>
      </c>
      <c r="AT153" s="209" t="s">
        <v>120</v>
      </c>
      <c r="AU153" s="209" t="s">
        <v>79</v>
      </c>
      <c r="AY153" s="18" t="s">
        <v>117</v>
      </c>
      <c r="BE153" s="210">
        <f>IF(N153="základní",J153,0)</f>
        <v>0</v>
      </c>
      <c r="BF153" s="210">
        <f>IF(N153="snížená",J153,0)</f>
        <v>0</v>
      </c>
      <c r="BG153" s="210">
        <f>IF(N153="zákl. přenesená",J153,0)</f>
        <v>0</v>
      </c>
      <c r="BH153" s="210">
        <f>IF(N153="sníž. přenesená",J153,0)</f>
        <v>0</v>
      </c>
      <c r="BI153" s="210">
        <f>IF(N153="nulová",J153,0)</f>
        <v>0</v>
      </c>
      <c r="BJ153" s="18" t="s">
        <v>77</v>
      </c>
      <c r="BK153" s="210">
        <f>ROUND(I153*H153,2)</f>
        <v>0</v>
      </c>
      <c r="BL153" s="18" t="s">
        <v>205</v>
      </c>
      <c r="BM153" s="209" t="s">
        <v>287</v>
      </c>
    </row>
    <row r="154" s="2" customFormat="1" ht="16.5" customHeight="1">
      <c r="A154" s="39"/>
      <c r="B154" s="40"/>
      <c r="C154" s="198" t="s">
        <v>288</v>
      </c>
      <c r="D154" s="198" t="s">
        <v>120</v>
      </c>
      <c r="E154" s="199" t="s">
        <v>289</v>
      </c>
      <c r="F154" s="200" t="s">
        <v>290</v>
      </c>
      <c r="G154" s="201" t="s">
        <v>251</v>
      </c>
      <c r="H154" s="202">
        <v>250</v>
      </c>
      <c r="I154" s="203"/>
      <c r="J154" s="204">
        <f>ROUND(I154*H154,2)</f>
        <v>0</v>
      </c>
      <c r="K154" s="200" t="s">
        <v>19</v>
      </c>
      <c r="L154" s="45"/>
      <c r="M154" s="205" t="s">
        <v>19</v>
      </c>
      <c r="N154" s="206" t="s">
        <v>43</v>
      </c>
      <c r="O154" s="85"/>
      <c r="P154" s="207">
        <f>O154*H154</f>
        <v>0</v>
      </c>
      <c r="Q154" s="207">
        <v>0</v>
      </c>
      <c r="R154" s="207">
        <f>Q154*H154</f>
        <v>0</v>
      </c>
      <c r="S154" s="207">
        <v>0</v>
      </c>
      <c r="T154" s="20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09" t="s">
        <v>205</v>
      </c>
      <c r="AT154" s="209" t="s">
        <v>120</v>
      </c>
      <c r="AU154" s="209" t="s">
        <v>79</v>
      </c>
      <c r="AY154" s="18" t="s">
        <v>117</v>
      </c>
      <c r="BE154" s="210">
        <f>IF(N154="základní",J154,0)</f>
        <v>0</v>
      </c>
      <c r="BF154" s="210">
        <f>IF(N154="snížená",J154,0)</f>
        <v>0</v>
      </c>
      <c r="BG154" s="210">
        <f>IF(N154="zákl. přenesená",J154,0)</f>
        <v>0</v>
      </c>
      <c r="BH154" s="210">
        <f>IF(N154="sníž. přenesená",J154,0)</f>
        <v>0</v>
      </c>
      <c r="BI154" s="210">
        <f>IF(N154="nulová",J154,0)</f>
        <v>0</v>
      </c>
      <c r="BJ154" s="18" t="s">
        <v>77</v>
      </c>
      <c r="BK154" s="210">
        <f>ROUND(I154*H154,2)</f>
        <v>0</v>
      </c>
      <c r="BL154" s="18" t="s">
        <v>205</v>
      </c>
      <c r="BM154" s="209" t="s">
        <v>291</v>
      </c>
    </row>
    <row r="155" s="2" customFormat="1" ht="16.5" customHeight="1">
      <c r="A155" s="39"/>
      <c r="B155" s="40"/>
      <c r="C155" s="238" t="s">
        <v>292</v>
      </c>
      <c r="D155" s="238" t="s">
        <v>227</v>
      </c>
      <c r="E155" s="239" t="s">
        <v>293</v>
      </c>
      <c r="F155" s="240" t="s">
        <v>294</v>
      </c>
      <c r="G155" s="241" t="s">
        <v>251</v>
      </c>
      <c r="H155" s="242">
        <v>20</v>
      </c>
      <c r="I155" s="243"/>
      <c r="J155" s="244">
        <f>ROUND(I155*H155,2)</f>
        <v>0</v>
      </c>
      <c r="K155" s="240" t="s">
        <v>19</v>
      </c>
      <c r="L155" s="245"/>
      <c r="M155" s="246" t="s">
        <v>19</v>
      </c>
      <c r="N155" s="247" t="s">
        <v>43</v>
      </c>
      <c r="O155" s="85"/>
      <c r="P155" s="207">
        <f>O155*H155</f>
        <v>0</v>
      </c>
      <c r="Q155" s="207">
        <v>0</v>
      </c>
      <c r="R155" s="207">
        <f>Q155*H155</f>
        <v>0</v>
      </c>
      <c r="S155" s="207">
        <v>0</v>
      </c>
      <c r="T155" s="208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09" t="s">
        <v>230</v>
      </c>
      <c r="AT155" s="209" t="s">
        <v>227</v>
      </c>
      <c r="AU155" s="209" t="s">
        <v>79</v>
      </c>
      <c r="AY155" s="18" t="s">
        <v>117</v>
      </c>
      <c r="BE155" s="210">
        <f>IF(N155="základní",J155,0)</f>
        <v>0</v>
      </c>
      <c r="BF155" s="210">
        <f>IF(N155="snížená",J155,0)</f>
        <v>0</v>
      </c>
      <c r="BG155" s="210">
        <f>IF(N155="zákl. přenesená",J155,0)</f>
        <v>0</v>
      </c>
      <c r="BH155" s="210">
        <f>IF(N155="sníž. přenesená",J155,0)</f>
        <v>0</v>
      </c>
      <c r="BI155" s="210">
        <f>IF(N155="nulová",J155,0)</f>
        <v>0</v>
      </c>
      <c r="BJ155" s="18" t="s">
        <v>77</v>
      </c>
      <c r="BK155" s="210">
        <f>ROUND(I155*H155,2)</f>
        <v>0</v>
      </c>
      <c r="BL155" s="18" t="s">
        <v>205</v>
      </c>
      <c r="BM155" s="209" t="s">
        <v>295</v>
      </c>
    </row>
    <row r="156" s="2" customFormat="1" ht="16.5" customHeight="1">
      <c r="A156" s="39"/>
      <c r="B156" s="40"/>
      <c r="C156" s="238" t="s">
        <v>296</v>
      </c>
      <c r="D156" s="238" t="s">
        <v>227</v>
      </c>
      <c r="E156" s="239" t="s">
        <v>297</v>
      </c>
      <c r="F156" s="240" t="s">
        <v>298</v>
      </c>
      <c r="G156" s="241" t="s">
        <v>251</v>
      </c>
      <c r="H156" s="242">
        <v>1</v>
      </c>
      <c r="I156" s="243"/>
      <c r="J156" s="244">
        <f>ROUND(I156*H156,2)</f>
        <v>0</v>
      </c>
      <c r="K156" s="240" t="s">
        <v>19</v>
      </c>
      <c r="L156" s="245"/>
      <c r="M156" s="246" t="s">
        <v>19</v>
      </c>
      <c r="N156" s="247" t="s">
        <v>43</v>
      </c>
      <c r="O156" s="85"/>
      <c r="P156" s="207">
        <f>O156*H156</f>
        <v>0</v>
      </c>
      <c r="Q156" s="207">
        <v>0</v>
      </c>
      <c r="R156" s="207">
        <f>Q156*H156</f>
        <v>0</v>
      </c>
      <c r="S156" s="207">
        <v>0</v>
      </c>
      <c r="T156" s="20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09" t="s">
        <v>230</v>
      </c>
      <c r="AT156" s="209" t="s">
        <v>227</v>
      </c>
      <c r="AU156" s="209" t="s">
        <v>79</v>
      </c>
      <c r="AY156" s="18" t="s">
        <v>117</v>
      </c>
      <c r="BE156" s="210">
        <f>IF(N156="základní",J156,0)</f>
        <v>0</v>
      </c>
      <c r="BF156" s="210">
        <f>IF(N156="snížená",J156,0)</f>
        <v>0</v>
      </c>
      <c r="BG156" s="210">
        <f>IF(N156="zákl. přenesená",J156,0)</f>
        <v>0</v>
      </c>
      <c r="BH156" s="210">
        <f>IF(N156="sníž. přenesená",J156,0)</f>
        <v>0</v>
      </c>
      <c r="BI156" s="210">
        <f>IF(N156="nulová",J156,0)</f>
        <v>0</v>
      </c>
      <c r="BJ156" s="18" t="s">
        <v>77</v>
      </c>
      <c r="BK156" s="210">
        <f>ROUND(I156*H156,2)</f>
        <v>0</v>
      </c>
      <c r="BL156" s="18" t="s">
        <v>205</v>
      </c>
      <c r="BM156" s="209" t="s">
        <v>299</v>
      </c>
    </row>
    <row r="157" s="2" customFormat="1" ht="16.5" customHeight="1">
      <c r="A157" s="39"/>
      <c r="B157" s="40"/>
      <c r="C157" s="238" t="s">
        <v>300</v>
      </c>
      <c r="D157" s="238" t="s">
        <v>227</v>
      </c>
      <c r="E157" s="239" t="s">
        <v>301</v>
      </c>
      <c r="F157" s="240" t="s">
        <v>302</v>
      </c>
      <c r="G157" s="241" t="s">
        <v>251</v>
      </c>
      <c r="H157" s="242">
        <v>340</v>
      </c>
      <c r="I157" s="243"/>
      <c r="J157" s="244">
        <f>ROUND(I157*H157,2)</f>
        <v>0</v>
      </c>
      <c r="K157" s="240" t="s">
        <v>19</v>
      </c>
      <c r="L157" s="245"/>
      <c r="M157" s="246" t="s">
        <v>19</v>
      </c>
      <c r="N157" s="247" t="s">
        <v>43</v>
      </c>
      <c r="O157" s="85"/>
      <c r="P157" s="207">
        <f>O157*H157</f>
        <v>0</v>
      </c>
      <c r="Q157" s="207">
        <v>0</v>
      </c>
      <c r="R157" s="207">
        <f>Q157*H157</f>
        <v>0</v>
      </c>
      <c r="S157" s="207">
        <v>0</v>
      </c>
      <c r="T157" s="208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09" t="s">
        <v>230</v>
      </c>
      <c r="AT157" s="209" t="s">
        <v>227</v>
      </c>
      <c r="AU157" s="209" t="s">
        <v>79</v>
      </c>
      <c r="AY157" s="18" t="s">
        <v>117</v>
      </c>
      <c r="BE157" s="210">
        <f>IF(N157="základní",J157,0)</f>
        <v>0</v>
      </c>
      <c r="BF157" s="210">
        <f>IF(N157="snížená",J157,0)</f>
        <v>0</v>
      </c>
      <c r="BG157" s="210">
        <f>IF(N157="zákl. přenesená",J157,0)</f>
        <v>0</v>
      </c>
      <c r="BH157" s="210">
        <f>IF(N157="sníž. přenesená",J157,0)</f>
        <v>0</v>
      </c>
      <c r="BI157" s="210">
        <f>IF(N157="nulová",J157,0)</f>
        <v>0</v>
      </c>
      <c r="BJ157" s="18" t="s">
        <v>77</v>
      </c>
      <c r="BK157" s="210">
        <f>ROUND(I157*H157,2)</f>
        <v>0</v>
      </c>
      <c r="BL157" s="18" t="s">
        <v>205</v>
      </c>
      <c r="BM157" s="209" t="s">
        <v>303</v>
      </c>
    </row>
    <row r="158" s="2" customFormat="1" ht="16.5" customHeight="1">
      <c r="A158" s="39"/>
      <c r="B158" s="40"/>
      <c r="C158" s="238" t="s">
        <v>304</v>
      </c>
      <c r="D158" s="238" t="s">
        <v>227</v>
      </c>
      <c r="E158" s="239" t="s">
        <v>305</v>
      </c>
      <c r="F158" s="240" t="s">
        <v>306</v>
      </c>
      <c r="G158" s="241" t="s">
        <v>251</v>
      </c>
      <c r="H158" s="242">
        <v>30</v>
      </c>
      <c r="I158" s="243"/>
      <c r="J158" s="244">
        <f>ROUND(I158*H158,2)</f>
        <v>0</v>
      </c>
      <c r="K158" s="240" t="s">
        <v>19</v>
      </c>
      <c r="L158" s="245"/>
      <c r="M158" s="246" t="s">
        <v>19</v>
      </c>
      <c r="N158" s="247" t="s">
        <v>43</v>
      </c>
      <c r="O158" s="85"/>
      <c r="P158" s="207">
        <f>O158*H158</f>
        <v>0</v>
      </c>
      <c r="Q158" s="207">
        <v>0</v>
      </c>
      <c r="R158" s="207">
        <f>Q158*H158</f>
        <v>0</v>
      </c>
      <c r="S158" s="207">
        <v>0</v>
      </c>
      <c r="T158" s="20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09" t="s">
        <v>230</v>
      </c>
      <c r="AT158" s="209" t="s">
        <v>227</v>
      </c>
      <c r="AU158" s="209" t="s">
        <v>79</v>
      </c>
      <c r="AY158" s="18" t="s">
        <v>117</v>
      </c>
      <c r="BE158" s="210">
        <f>IF(N158="základní",J158,0)</f>
        <v>0</v>
      </c>
      <c r="BF158" s="210">
        <f>IF(N158="snížená",J158,0)</f>
        <v>0</v>
      </c>
      <c r="BG158" s="210">
        <f>IF(N158="zákl. přenesená",J158,0)</f>
        <v>0</v>
      </c>
      <c r="BH158" s="210">
        <f>IF(N158="sníž. přenesená",J158,0)</f>
        <v>0</v>
      </c>
      <c r="BI158" s="210">
        <f>IF(N158="nulová",J158,0)</f>
        <v>0</v>
      </c>
      <c r="BJ158" s="18" t="s">
        <v>77</v>
      </c>
      <c r="BK158" s="210">
        <f>ROUND(I158*H158,2)</f>
        <v>0</v>
      </c>
      <c r="BL158" s="18" t="s">
        <v>205</v>
      </c>
      <c r="BM158" s="209" t="s">
        <v>307</v>
      </c>
    </row>
    <row r="159" s="2" customFormat="1" ht="16.5" customHeight="1">
      <c r="A159" s="39"/>
      <c r="B159" s="40"/>
      <c r="C159" s="238" t="s">
        <v>308</v>
      </c>
      <c r="D159" s="238" t="s">
        <v>227</v>
      </c>
      <c r="E159" s="239" t="s">
        <v>309</v>
      </c>
      <c r="F159" s="240" t="s">
        <v>310</v>
      </c>
      <c r="G159" s="241" t="s">
        <v>251</v>
      </c>
      <c r="H159" s="242">
        <v>20</v>
      </c>
      <c r="I159" s="243"/>
      <c r="J159" s="244">
        <f>ROUND(I159*H159,2)</f>
        <v>0</v>
      </c>
      <c r="K159" s="240" t="s">
        <v>19</v>
      </c>
      <c r="L159" s="245"/>
      <c r="M159" s="246" t="s">
        <v>19</v>
      </c>
      <c r="N159" s="247" t="s">
        <v>43</v>
      </c>
      <c r="O159" s="85"/>
      <c r="P159" s="207">
        <f>O159*H159</f>
        <v>0</v>
      </c>
      <c r="Q159" s="207">
        <v>0</v>
      </c>
      <c r="R159" s="207">
        <f>Q159*H159</f>
        <v>0</v>
      </c>
      <c r="S159" s="207">
        <v>0</v>
      </c>
      <c r="T159" s="20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09" t="s">
        <v>230</v>
      </c>
      <c r="AT159" s="209" t="s">
        <v>227</v>
      </c>
      <c r="AU159" s="209" t="s">
        <v>79</v>
      </c>
      <c r="AY159" s="18" t="s">
        <v>117</v>
      </c>
      <c r="BE159" s="210">
        <f>IF(N159="základní",J159,0)</f>
        <v>0</v>
      </c>
      <c r="BF159" s="210">
        <f>IF(N159="snížená",J159,0)</f>
        <v>0</v>
      </c>
      <c r="BG159" s="210">
        <f>IF(N159="zákl. přenesená",J159,0)</f>
        <v>0</v>
      </c>
      <c r="BH159" s="210">
        <f>IF(N159="sníž. přenesená",J159,0)</f>
        <v>0</v>
      </c>
      <c r="BI159" s="210">
        <f>IF(N159="nulová",J159,0)</f>
        <v>0</v>
      </c>
      <c r="BJ159" s="18" t="s">
        <v>77</v>
      </c>
      <c r="BK159" s="210">
        <f>ROUND(I159*H159,2)</f>
        <v>0</v>
      </c>
      <c r="BL159" s="18" t="s">
        <v>205</v>
      </c>
      <c r="BM159" s="209" t="s">
        <v>311</v>
      </c>
    </row>
    <row r="160" s="2" customFormat="1" ht="16.5" customHeight="1">
      <c r="A160" s="39"/>
      <c r="B160" s="40"/>
      <c r="C160" s="238" t="s">
        <v>312</v>
      </c>
      <c r="D160" s="238" t="s">
        <v>227</v>
      </c>
      <c r="E160" s="239" t="s">
        <v>313</v>
      </c>
      <c r="F160" s="240" t="s">
        <v>314</v>
      </c>
      <c r="G160" s="241" t="s">
        <v>251</v>
      </c>
      <c r="H160" s="242">
        <v>150</v>
      </c>
      <c r="I160" s="243"/>
      <c r="J160" s="244">
        <f>ROUND(I160*H160,2)</f>
        <v>0</v>
      </c>
      <c r="K160" s="240" t="s">
        <v>19</v>
      </c>
      <c r="L160" s="245"/>
      <c r="M160" s="246" t="s">
        <v>19</v>
      </c>
      <c r="N160" s="247" t="s">
        <v>43</v>
      </c>
      <c r="O160" s="85"/>
      <c r="P160" s="207">
        <f>O160*H160</f>
        <v>0</v>
      </c>
      <c r="Q160" s="207">
        <v>0</v>
      </c>
      <c r="R160" s="207">
        <f>Q160*H160</f>
        <v>0</v>
      </c>
      <c r="S160" s="207">
        <v>0</v>
      </c>
      <c r="T160" s="20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09" t="s">
        <v>230</v>
      </c>
      <c r="AT160" s="209" t="s">
        <v>227</v>
      </c>
      <c r="AU160" s="209" t="s">
        <v>79</v>
      </c>
      <c r="AY160" s="18" t="s">
        <v>117</v>
      </c>
      <c r="BE160" s="210">
        <f>IF(N160="základní",J160,0)</f>
        <v>0</v>
      </c>
      <c r="BF160" s="210">
        <f>IF(N160="snížená",J160,0)</f>
        <v>0</v>
      </c>
      <c r="BG160" s="210">
        <f>IF(N160="zákl. přenesená",J160,0)</f>
        <v>0</v>
      </c>
      <c r="BH160" s="210">
        <f>IF(N160="sníž. přenesená",J160,0)</f>
        <v>0</v>
      </c>
      <c r="BI160" s="210">
        <f>IF(N160="nulová",J160,0)</f>
        <v>0</v>
      </c>
      <c r="BJ160" s="18" t="s">
        <v>77</v>
      </c>
      <c r="BK160" s="210">
        <f>ROUND(I160*H160,2)</f>
        <v>0</v>
      </c>
      <c r="BL160" s="18" t="s">
        <v>205</v>
      </c>
      <c r="BM160" s="209" t="s">
        <v>315</v>
      </c>
    </row>
    <row r="161" s="2" customFormat="1" ht="16.5" customHeight="1">
      <c r="A161" s="39"/>
      <c r="B161" s="40"/>
      <c r="C161" s="238" t="s">
        <v>316</v>
      </c>
      <c r="D161" s="238" t="s">
        <v>227</v>
      </c>
      <c r="E161" s="239" t="s">
        <v>317</v>
      </c>
      <c r="F161" s="240" t="s">
        <v>318</v>
      </c>
      <c r="G161" s="241" t="s">
        <v>251</v>
      </c>
      <c r="H161" s="242">
        <v>300</v>
      </c>
      <c r="I161" s="243"/>
      <c r="J161" s="244">
        <f>ROUND(I161*H161,2)</f>
        <v>0</v>
      </c>
      <c r="K161" s="240" t="s">
        <v>19</v>
      </c>
      <c r="L161" s="245"/>
      <c r="M161" s="246" t="s">
        <v>19</v>
      </c>
      <c r="N161" s="247" t="s">
        <v>43</v>
      </c>
      <c r="O161" s="85"/>
      <c r="P161" s="207">
        <f>O161*H161</f>
        <v>0</v>
      </c>
      <c r="Q161" s="207">
        <v>0</v>
      </c>
      <c r="R161" s="207">
        <f>Q161*H161</f>
        <v>0</v>
      </c>
      <c r="S161" s="207">
        <v>0</v>
      </c>
      <c r="T161" s="208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09" t="s">
        <v>230</v>
      </c>
      <c r="AT161" s="209" t="s">
        <v>227</v>
      </c>
      <c r="AU161" s="209" t="s">
        <v>79</v>
      </c>
      <c r="AY161" s="18" t="s">
        <v>117</v>
      </c>
      <c r="BE161" s="210">
        <f>IF(N161="základní",J161,0)</f>
        <v>0</v>
      </c>
      <c r="BF161" s="210">
        <f>IF(N161="snížená",J161,0)</f>
        <v>0</v>
      </c>
      <c r="BG161" s="210">
        <f>IF(N161="zákl. přenesená",J161,0)</f>
        <v>0</v>
      </c>
      <c r="BH161" s="210">
        <f>IF(N161="sníž. přenesená",J161,0)</f>
        <v>0</v>
      </c>
      <c r="BI161" s="210">
        <f>IF(N161="nulová",J161,0)</f>
        <v>0</v>
      </c>
      <c r="BJ161" s="18" t="s">
        <v>77</v>
      </c>
      <c r="BK161" s="210">
        <f>ROUND(I161*H161,2)</f>
        <v>0</v>
      </c>
      <c r="BL161" s="18" t="s">
        <v>205</v>
      </c>
      <c r="BM161" s="209" t="s">
        <v>319</v>
      </c>
    </row>
    <row r="162" s="2" customFormat="1" ht="16.5" customHeight="1">
      <c r="A162" s="39"/>
      <c r="B162" s="40"/>
      <c r="C162" s="238" t="s">
        <v>320</v>
      </c>
      <c r="D162" s="238" t="s">
        <v>227</v>
      </c>
      <c r="E162" s="239" t="s">
        <v>321</v>
      </c>
      <c r="F162" s="240" t="s">
        <v>322</v>
      </c>
      <c r="G162" s="241" t="s">
        <v>251</v>
      </c>
      <c r="H162" s="242">
        <v>250</v>
      </c>
      <c r="I162" s="243"/>
      <c r="J162" s="244">
        <f>ROUND(I162*H162,2)</f>
        <v>0</v>
      </c>
      <c r="K162" s="240" t="s">
        <v>19</v>
      </c>
      <c r="L162" s="245"/>
      <c r="M162" s="246" t="s">
        <v>19</v>
      </c>
      <c r="N162" s="247" t="s">
        <v>43</v>
      </c>
      <c r="O162" s="85"/>
      <c r="P162" s="207">
        <f>O162*H162</f>
        <v>0</v>
      </c>
      <c r="Q162" s="207">
        <v>0</v>
      </c>
      <c r="R162" s="207">
        <f>Q162*H162</f>
        <v>0</v>
      </c>
      <c r="S162" s="207">
        <v>0</v>
      </c>
      <c r="T162" s="20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09" t="s">
        <v>230</v>
      </c>
      <c r="AT162" s="209" t="s">
        <v>227</v>
      </c>
      <c r="AU162" s="209" t="s">
        <v>79</v>
      </c>
      <c r="AY162" s="18" t="s">
        <v>117</v>
      </c>
      <c r="BE162" s="210">
        <f>IF(N162="základní",J162,0)</f>
        <v>0</v>
      </c>
      <c r="BF162" s="210">
        <f>IF(N162="snížená",J162,0)</f>
        <v>0</v>
      </c>
      <c r="BG162" s="210">
        <f>IF(N162="zákl. přenesená",J162,0)</f>
        <v>0</v>
      </c>
      <c r="BH162" s="210">
        <f>IF(N162="sníž. přenesená",J162,0)</f>
        <v>0</v>
      </c>
      <c r="BI162" s="210">
        <f>IF(N162="nulová",J162,0)</f>
        <v>0</v>
      </c>
      <c r="BJ162" s="18" t="s">
        <v>77</v>
      </c>
      <c r="BK162" s="210">
        <f>ROUND(I162*H162,2)</f>
        <v>0</v>
      </c>
      <c r="BL162" s="18" t="s">
        <v>205</v>
      </c>
      <c r="BM162" s="209" t="s">
        <v>323</v>
      </c>
    </row>
    <row r="163" s="2" customFormat="1" ht="16.5" customHeight="1">
      <c r="A163" s="39"/>
      <c r="B163" s="40"/>
      <c r="C163" s="238" t="s">
        <v>324</v>
      </c>
      <c r="D163" s="238" t="s">
        <v>227</v>
      </c>
      <c r="E163" s="239" t="s">
        <v>325</v>
      </c>
      <c r="F163" s="240" t="s">
        <v>326</v>
      </c>
      <c r="G163" s="241" t="s">
        <v>168</v>
      </c>
      <c r="H163" s="242">
        <v>100</v>
      </c>
      <c r="I163" s="243"/>
      <c r="J163" s="244">
        <f>ROUND(I163*H163,2)</f>
        <v>0</v>
      </c>
      <c r="K163" s="240" t="s">
        <v>19</v>
      </c>
      <c r="L163" s="245"/>
      <c r="M163" s="246" t="s">
        <v>19</v>
      </c>
      <c r="N163" s="247" t="s">
        <v>43</v>
      </c>
      <c r="O163" s="85"/>
      <c r="P163" s="207">
        <f>O163*H163</f>
        <v>0</v>
      </c>
      <c r="Q163" s="207">
        <v>0</v>
      </c>
      <c r="R163" s="207">
        <f>Q163*H163</f>
        <v>0</v>
      </c>
      <c r="S163" s="207">
        <v>0</v>
      </c>
      <c r="T163" s="208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09" t="s">
        <v>230</v>
      </c>
      <c r="AT163" s="209" t="s">
        <v>227</v>
      </c>
      <c r="AU163" s="209" t="s">
        <v>79</v>
      </c>
      <c r="AY163" s="18" t="s">
        <v>117</v>
      </c>
      <c r="BE163" s="210">
        <f>IF(N163="základní",J163,0)</f>
        <v>0</v>
      </c>
      <c r="BF163" s="210">
        <f>IF(N163="snížená",J163,0)</f>
        <v>0</v>
      </c>
      <c r="BG163" s="210">
        <f>IF(N163="zákl. přenesená",J163,0)</f>
        <v>0</v>
      </c>
      <c r="BH163" s="210">
        <f>IF(N163="sníž. přenesená",J163,0)</f>
        <v>0</v>
      </c>
      <c r="BI163" s="210">
        <f>IF(N163="nulová",J163,0)</f>
        <v>0</v>
      </c>
      <c r="BJ163" s="18" t="s">
        <v>77</v>
      </c>
      <c r="BK163" s="210">
        <f>ROUND(I163*H163,2)</f>
        <v>0</v>
      </c>
      <c r="BL163" s="18" t="s">
        <v>205</v>
      </c>
      <c r="BM163" s="209" t="s">
        <v>327</v>
      </c>
    </row>
    <row r="164" s="2" customFormat="1" ht="16.5" customHeight="1">
      <c r="A164" s="39"/>
      <c r="B164" s="40"/>
      <c r="C164" s="238" t="s">
        <v>328</v>
      </c>
      <c r="D164" s="238" t="s">
        <v>227</v>
      </c>
      <c r="E164" s="239" t="s">
        <v>329</v>
      </c>
      <c r="F164" s="240" t="s">
        <v>330</v>
      </c>
      <c r="G164" s="241" t="s">
        <v>251</v>
      </c>
      <c r="H164" s="242">
        <v>60</v>
      </c>
      <c r="I164" s="243"/>
      <c r="J164" s="244">
        <f>ROUND(I164*H164,2)</f>
        <v>0</v>
      </c>
      <c r="K164" s="240" t="s">
        <v>19</v>
      </c>
      <c r="L164" s="245"/>
      <c r="M164" s="246" t="s">
        <v>19</v>
      </c>
      <c r="N164" s="247" t="s">
        <v>43</v>
      </c>
      <c r="O164" s="85"/>
      <c r="P164" s="207">
        <f>O164*H164</f>
        <v>0</v>
      </c>
      <c r="Q164" s="207">
        <v>0</v>
      </c>
      <c r="R164" s="207">
        <f>Q164*H164</f>
        <v>0</v>
      </c>
      <c r="S164" s="207">
        <v>0</v>
      </c>
      <c r="T164" s="20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09" t="s">
        <v>230</v>
      </c>
      <c r="AT164" s="209" t="s">
        <v>227</v>
      </c>
      <c r="AU164" s="209" t="s">
        <v>79</v>
      </c>
      <c r="AY164" s="18" t="s">
        <v>117</v>
      </c>
      <c r="BE164" s="210">
        <f>IF(N164="základní",J164,0)</f>
        <v>0</v>
      </c>
      <c r="BF164" s="210">
        <f>IF(N164="snížená",J164,0)</f>
        <v>0</v>
      </c>
      <c r="BG164" s="210">
        <f>IF(N164="zákl. přenesená",J164,0)</f>
        <v>0</v>
      </c>
      <c r="BH164" s="210">
        <f>IF(N164="sníž. přenesená",J164,0)</f>
        <v>0</v>
      </c>
      <c r="BI164" s="210">
        <f>IF(N164="nulová",J164,0)</f>
        <v>0</v>
      </c>
      <c r="BJ164" s="18" t="s">
        <v>77</v>
      </c>
      <c r="BK164" s="210">
        <f>ROUND(I164*H164,2)</f>
        <v>0</v>
      </c>
      <c r="BL164" s="18" t="s">
        <v>205</v>
      </c>
      <c r="BM164" s="209" t="s">
        <v>331</v>
      </c>
    </row>
    <row r="165" s="2" customFormat="1" ht="16.5" customHeight="1">
      <c r="A165" s="39"/>
      <c r="B165" s="40"/>
      <c r="C165" s="238" t="s">
        <v>332</v>
      </c>
      <c r="D165" s="238" t="s">
        <v>227</v>
      </c>
      <c r="E165" s="239" t="s">
        <v>333</v>
      </c>
      <c r="F165" s="240" t="s">
        <v>334</v>
      </c>
      <c r="G165" s="241" t="s">
        <v>251</v>
      </c>
      <c r="H165" s="242">
        <v>4</v>
      </c>
      <c r="I165" s="243"/>
      <c r="J165" s="244">
        <f>ROUND(I165*H165,2)</f>
        <v>0</v>
      </c>
      <c r="K165" s="240" t="s">
        <v>19</v>
      </c>
      <c r="L165" s="245"/>
      <c r="M165" s="246" t="s">
        <v>19</v>
      </c>
      <c r="N165" s="247" t="s">
        <v>43</v>
      </c>
      <c r="O165" s="85"/>
      <c r="P165" s="207">
        <f>O165*H165</f>
        <v>0</v>
      </c>
      <c r="Q165" s="207">
        <v>0</v>
      </c>
      <c r="R165" s="207">
        <f>Q165*H165</f>
        <v>0</v>
      </c>
      <c r="S165" s="207">
        <v>0</v>
      </c>
      <c r="T165" s="208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09" t="s">
        <v>230</v>
      </c>
      <c r="AT165" s="209" t="s">
        <v>227</v>
      </c>
      <c r="AU165" s="209" t="s">
        <v>79</v>
      </c>
      <c r="AY165" s="18" t="s">
        <v>117</v>
      </c>
      <c r="BE165" s="210">
        <f>IF(N165="základní",J165,0)</f>
        <v>0</v>
      </c>
      <c r="BF165" s="210">
        <f>IF(N165="snížená",J165,0)</f>
        <v>0</v>
      </c>
      <c r="BG165" s="210">
        <f>IF(N165="zákl. přenesená",J165,0)</f>
        <v>0</v>
      </c>
      <c r="BH165" s="210">
        <f>IF(N165="sníž. přenesená",J165,0)</f>
        <v>0</v>
      </c>
      <c r="BI165" s="210">
        <f>IF(N165="nulová",J165,0)</f>
        <v>0</v>
      </c>
      <c r="BJ165" s="18" t="s">
        <v>77</v>
      </c>
      <c r="BK165" s="210">
        <f>ROUND(I165*H165,2)</f>
        <v>0</v>
      </c>
      <c r="BL165" s="18" t="s">
        <v>205</v>
      </c>
      <c r="BM165" s="209" t="s">
        <v>335</v>
      </c>
    </row>
    <row r="166" s="2" customFormat="1" ht="16.5" customHeight="1">
      <c r="A166" s="39"/>
      <c r="B166" s="40"/>
      <c r="C166" s="238" t="s">
        <v>336</v>
      </c>
      <c r="D166" s="238" t="s">
        <v>227</v>
      </c>
      <c r="E166" s="239" t="s">
        <v>337</v>
      </c>
      <c r="F166" s="240" t="s">
        <v>338</v>
      </c>
      <c r="G166" s="241" t="s">
        <v>251</v>
      </c>
      <c r="H166" s="242">
        <v>20</v>
      </c>
      <c r="I166" s="243"/>
      <c r="J166" s="244">
        <f>ROUND(I166*H166,2)</f>
        <v>0</v>
      </c>
      <c r="K166" s="240" t="s">
        <v>19</v>
      </c>
      <c r="L166" s="245"/>
      <c r="M166" s="246" t="s">
        <v>19</v>
      </c>
      <c r="N166" s="247" t="s">
        <v>43</v>
      </c>
      <c r="O166" s="85"/>
      <c r="P166" s="207">
        <f>O166*H166</f>
        <v>0</v>
      </c>
      <c r="Q166" s="207">
        <v>0</v>
      </c>
      <c r="R166" s="207">
        <f>Q166*H166</f>
        <v>0</v>
      </c>
      <c r="S166" s="207">
        <v>0</v>
      </c>
      <c r="T166" s="20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09" t="s">
        <v>230</v>
      </c>
      <c r="AT166" s="209" t="s">
        <v>227</v>
      </c>
      <c r="AU166" s="209" t="s">
        <v>79</v>
      </c>
      <c r="AY166" s="18" t="s">
        <v>117</v>
      </c>
      <c r="BE166" s="210">
        <f>IF(N166="základní",J166,0)</f>
        <v>0</v>
      </c>
      <c r="BF166" s="210">
        <f>IF(N166="snížená",J166,0)</f>
        <v>0</v>
      </c>
      <c r="BG166" s="210">
        <f>IF(N166="zákl. přenesená",J166,0)</f>
        <v>0</v>
      </c>
      <c r="BH166" s="210">
        <f>IF(N166="sníž. přenesená",J166,0)</f>
        <v>0</v>
      </c>
      <c r="BI166" s="210">
        <f>IF(N166="nulová",J166,0)</f>
        <v>0</v>
      </c>
      <c r="BJ166" s="18" t="s">
        <v>77</v>
      </c>
      <c r="BK166" s="210">
        <f>ROUND(I166*H166,2)</f>
        <v>0</v>
      </c>
      <c r="BL166" s="18" t="s">
        <v>205</v>
      </c>
      <c r="BM166" s="209" t="s">
        <v>339</v>
      </c>
    </row>
    <row r="167" s="2" customFormat="1" ht="16.5" customHeight="1">
      <c r="A167" s="39"/>
      <c r="B167" s="40"/>
      <c r="C167" s="238" t="s">
        <v>340</v>
      </c>
      <c r="D167" s="238" t="s">
        <v>227</v>
      </c>
      <c r="E167" s="239" t="s">
        <v>341</v>
      </c>
      <c r="F167" s="240" t="s">
        <v>342</v>
      </c>
      <c r="G167" s="241" t="s">
        <v>343</v>
      </c>
      <c r="H167" s="242">
        <v>135</v>
      </c>
      <c r="I167" s="243"/>
      <c r="J167" s="244">
        <f>ROUND(I167*H167,2)</f>
        <v>0</v>
      </c>
      <c r="K167" s="240" t="s">
        <v>19</v>
      </c>
      <c r="L167" s="245"/>
      <c r="M167" s="246" t="s">
        <v>19</v>
      </c>
      <c r="N167" s="247" t="s">
        <v>43</v>
      </c>
      <c r="O167" s="85"/>
      <c r="P167" s="207">
        <f>O167*H167</f>
        <v>0</v>
      </c>
      <c r="Q167" s="207">
        <v>0</v>
      </c>
      <c r="R167" s="207">
        <f>Q167*H167</f>
        <v>0</v>
      </c>
      <c r="S167" s="207">
        <v>0</v>
      </c>
      <c r="T167" s="208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09" t="s">
        <v>230</v>
      </c>
      <c r="AT167" s="209" t="s">
        <v>227</v>
      </c>
      <c r="AU167" s="209" t="s">
        <v>79</v>
      </c>
      <c r="AY167" s="18" t="s">
        <v>117</v>
      </c>
      <c r="BE167" s="210">
        <f>IF(N167="základní",J167,0)</f>
        <v>0</v>
      </c>
      <c r="BF167" s="210">
        <f>IF(N167="snížená",J167,0)</f>
        <v>0</v>
      </c>
      <c r="BG167" s="210">
        <f>IF(N167="zákl. přenesená",J167,0)</f>
        <v>0</v>
      </c>
      <c r="BH167" s="210">
        <f>IF(N167="sníž. přenesená",J167,0)</f>
        <v>0</v>
      </c>
      <c r="BI167" s="210">
        <f>IF(N167="nulová",J167,0)</f>
        <v>0</v>
      </c>
      <c r="BJ167" s="18" t="s">
        <v>77</v>
      </c>
      <c r="BK167" s="210">
        <f>ROUND(I167*H167,2)</f>
        <v>0</v>
      </c>
      <c r="BL167" s="18" t="s">
        <v>205</v>
      </c>
      <c r="BM167" s="209" t="s">
        <v>344</v>
      </c>
    </row>
    <row r="168" s="2" customFormat="1" ht="16.5" customHeight="1">
      <c r="A168" s="39"/>
      <c r="B168" s="40"/>
      <c r="C168" s="238" t="s">
        <v>345</v>
      </c>
      <c r="D168" s="238" t="s">
        <v>227</v>
      </c>
      <c r="E168" s="239" t="s">
        <v>346</v>
      </c>
      <c r="F168" s="240" t="s">
        <v>347</v>
      </c>
      <c r="G168" s="241" t="s">
        <v>251</v>
      </c>
      <c r="H168" s="242">
        <v>4</v>
      </c>
      <c r="I168" s="243"/>
      <c r="J168" s="244">
        <f>ROUND(I168*H168,2)</f>
        <v>0</v>
      </c>
      <c r="K168" s="240" t="s">
        <v>19</v>
      </c>
      <c r="L168" s="245"/>
      <c r="M168" s="246" t="s">
        <v>19</v>
      </c>
      <c r="N168" s="247" t="s">
        <v>43</v>
      </c>
      <c r="O168" s="85"/>
      <c r="P168" s="207">
        <f>O168*H168</f>
        <v>0</v>
      </c>
      <c r="Q168" s="207">
        <v>0</v>
      </c>
      <c r="R168" s="207">
        <f>Q168*H168</f>
        <v>0</v>
      </c>
      <c r="S168" s="207">
        <v>0</v>
      </c>
      <c r="T168" s="20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09" t="s">
        <v>230</v>
      </c>
      <c r="AT168" s="209" t="s">
        <v>227</v>
      </c>
      <c r="AU168" s="209" t="s">
        <v>79</v>
      </c>
      <c r="AY168" s="18" t="s">
        <v>117</v>
      </c>
      <c r="BE168" s="210">
        <f>IF(N168="základní",J168,0)</f>
        <v>0</v>
      </c>
      <c r="BF168" s="210">
        <f>IF(N168="snížená",J168,0)</f>
        <v>0</v>
      </c>
      <c r="BG168" s="210">
        <f>IF(N168="zákl. přenesená",J168,0)</f>
        <v>0</v>
      </c>
      <c r="BH168" s="210">
        <f>IF(N168="sníž. přenesená",J168,0)</f>
        <v>0</v>
      </c>
      <c r="BI168" s="210">
        <f>IF(N168="nulová",J168,0)</f>
        <v>0</v>
      </c>
      <c r="BJ168" s="18" t="s">
        <v>77</v>
      </c>
      <c r="BK168" s="210">
        <f>ROUND(I168*H168,2)</f>
        <v>0</v>
      </c>
      <c r="BL168" s="18" t="s">
        <v>205</v>
      </c>
      <c r="BM168" s="209" t="s">
        <v>348</v>
      </c>
    </row>
    <row r="169" s="2" customFormat="1" ht="16.5" customHeight="1">
      <c r="A169" s="39"/>
      <c r="B169" s="40"/>
      <c r="C169" s="238" t="s">
        <v>349</v>
      </c>
      <c r="D169" s="238" t="s">
        <v>227</v>
      </c>
      <c r="E169" s="239" t="s">
        <v>350</v>
      </c>
      <c r="F169" s="240" t="s">
        <v>351</v>
      </c>
      <c r="G169" s="241" t="s">
        <v>236</v>
      </c>
      <c r="H169" s="249"/>
      <c r="I169" s="243"/>
      <c r="J169" s="244">
        <f>ROUND(I169*H169,2)</f>
        <v>0</v>
      </c>
      <c r="K169" s="240" t="s">
        <v>19</v>
      </c>
      <c r="L169" s="245"/>
      <c r="M169" s="246" t="s">
        <v>19</v>
      </c>
      <c r="N169" s="247" t="s">
        <v>43</v>
      </c>
      <c r="O169" s="85"/>
      <c r="P169" s="207">
        <f>O169*H169</f>
        <v>0</v>
      </c>
      <c r="Q169" s="207">
        <v>0</v>
      </c>
      <c r="R169" s="207">
        <f>Q169*H169</f>
        <v>0</v>
      </c>
      <c r="S169" s="207">
        <v>0</v>
      </c>
      <c r="T169" s="20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09" t="s">
        <v>230</v>
      </c>
      <c r="AT169" s="209" t="s">
        <v>227</v>
      </c>
      <c r="AU169" s="209" t="s">
        <v>79</v>
      </c>
      <c r="AY169" s="18" t="s">
        <v>117</v>
      </c>
      <c r="BE169" s="210">
        <f>IF(N169="základní",J169,0)</f>
        <v>0</v>
      </c>
      <c r="BF169" s="210">
        <f>IF(N169="snížená",J169,0)</f>
        <v>0</v>
      </c>
      <c r="BG169" s="210">
        <f>IF(N169="zákl. přenesená",J169,0)</f>
        <v>0</v>
      </c>
      <c r="BH169" s="210">
        <f>IF(N169="sníž. přenesená",J169,0)</f>
        <v>0</v>
      </c>
      <c r="BI169" s="210">
        <f>IF(N169="nulová",J169,0)</f>
        <v>0</v>
      </c>
      <c r="BJ169" s="18" t="s">
        <v>77</v>
      </c>
      <c r="BK169" s="210">
        <f>ROUND(I169*H169,2)</f>
        <v>0</v>
      </c>
      <c r="BL169" s="18" t="s">
        <v>205</v>
      </c>
      <c r="BM169" s="209" t="s">
        <v>352</v>
      </c>
    </row>
    <row r="170" s="2" customFormat="1" ht="16.5" customHeight="1">
      <c r="A170" s="39"/>
      <c r="B170" s="40"/>
      <c r="C170" s="198" t="s">
        <v>353</v>
      </c>
      <c r="D170" s="198" t="s">
        <v>120</v>
      </c>
      <c r="E170" s="199" t="s">
        <v>354</v>
      </c>
      <c r="F170" s="200" t="s">
        <v>355</v>
      </c>
      <c r="G170" s="201" t="s">
        <v>123</v>
      </c>
      <c r="H170" s="202">
        <v>1</v>
      </c>
      <c r="I170" s="203"/>
      <c r="J170" s="204">
        <f>ROUND(I170*H170,2)</f>
        <v>0</v>
      </c>
      <c r="K170" s="200" t="s">
        <v>19</v>
      </c>
      <c r="L170" s="45"/>
      <c r="M170" s="205" t="s">
        <v>19</v>
      </c>
      <c r="N170" s="206" t="s">
        <v>43</v>
      </c>
      <c r="O170" s="85"/>
      <c r="P170" s="207">
        <f>O170*H170</f>
        <v>0</v>
      </c>
      <c r="Q170" s="207">
        <v>0</v>
      </c>
      <c r="R170" s="207">
        <f>Q170*H170</f>
        <v>0</v>
      </c>
      <c r="S170" s="207">
        <v>0</v>
      </c>
      <c r="T170" s="20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09" t="s">
        <v>205</v>
      </c>
      <c r="AT170" s="209" t="s">
        <v>120</v>
      </c>
      <c r="AU170" s="209" t="s">
        <v>79</v>
      </c>
      <c r="AY170" s="18" t="s">
        <v>117</v>
      </c>
      <c r="BE170" s="210">
        <f>IF(N170="základní",J170,0)</f>
        <v>0</v>
      </c>
      <c r="BF170" s="210">
        <f>IF(N170="snížená",J170,0)</f>
        <v>0</v>
      </c>
      <c r="BG170" s="210">
        <f>IF(N170="zákl. přenesená",J170,0)</f>
        <v>0</v>
      </c>
      <c r="BH170" s="210">
        <f>IF(N170="sníž. přenesená",J170,0)</f>
        <v>0</v>
      </c>
      <c r="BI170" s="210">
        <f>IF(N170="nulová",J170,0)</f>
        <v>0</v>
      </c>
      <c r="BJ170" s="18" t="s">
        <v>77</v>
      </c>
      <c r="BK170" s="210">
        <f>ROUND(I170*H170,2)</f>
        <v>0</v>
      </c>
      <c r="BL170" s="18" t="s">
        <v>205</v>
      </c>
      <c r="BM170" s="209" t="s">
        <v>356</v>
      </c>
    </row>
    <row r="171" s="2" customFormat="1" ht="24.15" customHeight="1">
      <c r="A171" s="39"/>
      <c r="B171" s="40"/>
      <c r="C171" s="198" t="s">
        <v>357</v>
      </c>
      <c r="D171" s="198" t="s">
        <v>120</v>
      </c>
      <c r="E171" s="199" t="s">
        <v>358</v>
      </c>
      <c r="F171" s="200" t="s">
        <v>359</v>
      </c>
      <c r="G171" s="201" t="s">
        <v>236</v>
      </c>
      <c r="H171" s="248"/>
      <c r="I171" s="203"/>
      <c r="J171" s="204">
        <f>ROUND(I171*H171,2)</f>
        <v>0</v>
      </c>
      <c r="K171" s="200" t="s">
        <v>140</v>
      </c>
      <c r="L171" s="45"/>
      <c r="M171" s="205" t="s">
        <v>19</v>
      </c>
      <c r="N171" s="206" t="s">
        <v>43</v>
      </c>
      <c r="O171" s="85"/>
      <c r="P171" s="207">
        <f>O171*H171</f>
        <v>0</v>
      </c>
      <c r="Q171" s="207">
        <v>0</v>
      </c>
      <c r="R171" s="207">
        <f>Q171*H171</f>
        <v>0</v>
      </c>
      <c r="S171" s="207">
        <v>0</v>
      </c>
      <c r="T171" s="20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09" t="s">
        <v>205</v>
      </c>
      <c r="AT171" s="209" t="s">
        <v>120</v>
      </c>
      <c r="AU171" s="209" t="s">
        <v>79</v>
      </c>
      <c r="AY171" s="18" t="s">
        <v>117</v>
      </c>
      <c r="BE171" s="210">
        <f>IF(N171="základní",J171,0)</f>
        <v>0</v>
      </c>
      <c r="BF171" s="210">
        <f>IF(N171="snížená",J171,0)</f>
        <v>0</v>
      </c>
      <c r="BG171" s="210">
        <f>IF(N171="zákl. přenesená",J171,0)</f>
        <v>0</v>
      </c>
      <c r="BH171" s="210">
        <f>IF(N171="sníž. přenesená",J171,0)</f>
        <v>0</v>
      </c>
      <c r="BI171" s="210">
        <f>IF(N171="nulová",J171,0)</f>
        <v>0</v>
      </c>
      <c r="BJ171" s="18" t="s">
        <v>77</v>
      </c>
      <c r="BK171" s="210">
        <f>ROUND(I171*H171,2)</f>
        <v>0</v>
      </c>
      <c r="BL171" s="18" t="s">
        <v>205</v>
      </c>
      <c r="BM171" s="209" t="s">
        <v>360</v>
      </c>
    </row>
    <row r="172" s="2" customFormat="1">
      <c r="A172" s="39"/>
      <c r="B172" s="40"/>
      <c r="C172" s="41"/>
      <c r="D172" s="211" t="s">
        <v>142</v>
      </c>
      <c r="E172" s="41"/>
      <c r="F172" s="212" t="s">
        <v>361</v>
      </c>
      <c r="G172" s="41"/>
      <c r="H172" s="41"/>
      <c r="I172" s="213"/>
      <c r="J172" s="41"/>
      <c r="K172" s="41"/>
      <c r="L172" s="45"/>
      <c r="M172" s="214"/>
      <c r="N172" s="215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142</v>
      </c>
      <c r="AU172" s="18" t="s">
        <v>79</v>
      </c>
    </row>
    <row r="173" s="12" customFormat="1" ht="22.8" customHeight="1">
      <c r="A173" s="12"/>
      <c r="B173" s="182"/>
      <c r="C173" s="183"/>
      <c r="D173" s="184" t="s">
        <v>71</v>
      </c>
      <c r="E173" s="196" t="s">
        <v>362</v>
      </c>
      <c r="F173" s="196" t="s">
        <v>363</v>
      </c>
      <c r="G173" s="183"/>
      <c r="H173" s="183"/>
      <c r="I173" s="186"/>
      <c r="J173" s="197">
        <f>BK173</f>
        <v>0</v>
      </c>
      <c r="K173" s="183"/>
      <c r="L173" s="188"/>
      <c r="M173" s="189"/>
      <c r="N173" s="190"/>
      <c r="O173" s="190"/>
      <c r="P173" s="191">
        <f>SUM(P174:P178)</f>
        <v>0</v>
      </c>
      <c r="Q173" s="190"/>
      <c r="R173" s="191">
        <f>SUM(R174:R178)</f>
        <v>0</v>
      </c>
      <c r="S173" s="190"/>
      <c r="T173" s="192">
        <f>SUM(T174:T178)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93" t="s">
        <v>79</v>
      </c>
      <c r="AT173" s="194" t="s">
        <v>71</v>
      </c>
      <c r="AU173" s="194" t="s">
        <v>77</v>
      </c>
      <c r="AY173" s="193" t="s">
        <v>117</v>
      </c>
      <c r="BK173" s="195">
        <f>SUM(BK174:BK178)</f>
        <v>0</v>
      </c>
    </row>
    <row r="174" s="2" customFormat="1" ht="16.5" customHeight="1">
      <c r="A174" s="39"/>
      <c r="B174" s="40"/>
      <c r="C174" s="198" t="s">
        <v>364</v>
      </c>
      <c r="D174" s="198" t="s">
        <v>120</v>
      </c>
      <c r="E174" s="199" t="s">
        <v>365</v>
      </c>
      <c r="F174" s="200" t="s">
        <v>366</v>
      </c>
      <c r="G174" s="201" t="s">
        <v>367</v>
      </c>
      <c r="H174" s="202">
        <v>2</v>
      </c>
      <c r="I174" s="203"/>
      <c r="J174" s="204">
        <f>ROUND(I174*H174,2)</f>
        <v>0</v>
      </c>
      <c r="K174" s="200" t="s">
        <v>19</v>
      </c>
      <c r="L174" s="45"/>
      <c r="M174" s="205" t="s">
        <v>19</v>
      </c>
      <c r="N174" s="206" t="s">
        <v>43</v>
      </c>
      <c r="O174" s="85"/>
      <c r="P174" s="207">
        <f>O174*H174</f>
        <v>0</v>
      </c>
      <c r="Q174" s="207">
        <v>0</v>
      </c>
      <c r="R174" s="207">
        <f>Q174*H174</f>
        <v>0</v>
      </c>
      <c r="S174" s="207">
        <v>0</v>
      </c>
      <c r="T174" s="208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09" t="s">
        <v>205</v>
      </c>
      <c r="AT174" s="209" t="s">
        <v>120</v>
      </c>
      <c r="AU174" s="209" t="s">
        <v>79</v>
      </c>
      <c r="AY174" s="18" t="s">
        <v>117</v>
      </c>
      <c r="BE174" s="210">
        <f>IF(N174="základní",J174,0)</f>
        <v>0</v>
      </c>
      <c r="BF174" s="210">
        <f>IF(N174="snížená",J174,0)</f>
        <v>0</v>
      </c>
      <c r="BG174" s="210">
        <f>IF(N174="zákl. přenesená",J174,0)</f>
        <v>0</v>
      </c>
      <c r="BH174" s="210">
        <f>IF(N174="sníž. přenesená",J174,0)</f>
        <v>0</v>
      </c>
      <c r="BI174" s="210">
        <f>IF(N174="nulová",J174,0)</f>
        <v>0</v>
      </c>
      <c r="BJ174" s="18" t="s">
        <v>77</v>
      </c>
      <c r="BK174" s="210">
        <f>ROUND(I174*H174,2)</f>
        <v>0</v>
      </c>
      <c r="BL174" s="18" t="s">
        <v>205</v>
      </c>
      <c r="BM174" s="209" t="s">
        <v>368</v>
      </c>
    </row>
    <row r="175" s="2" customFormat="1" ht="16.5" customHeight="1">
      <c r="A175" s="39"/>
      <c r="B175" s="40"/>
      <c r="C175" s="198" t="s">
        <v>369</v>
      </c>
      <c r="D175" s="198" t="s">
        <v>120</v>
      </c>
      <c r="E175" s="199" t="s">
        <v>370</v>
      </c>
      <c r="F175" s="200" t="s">
        <v>371</v>
      </c>
      <c r="G175" s="201" t="s">
        <v>367</v>
      </c>
      <c r="H175" s="202">
        <v>1</v>
      </c>
      <c r="I175" s="203"/>
      <c r="J175" s="204">
        <f>ROUND(I175*H175,2)</f>
        <v>0</v>
      </c>
      <c r="K175" s="200" t="s">
        <v>19</v>
      </c>
      <c r="L175" s="45"/>
      <c r="M175" s="205" t="s">
        <v>19</v>
      </c>
      <c r="N175" s="206" t="s">
        <v>43</v>
      </c>
      <c r="O175" s="85"/>
      <c r="P175" s="207">
        <f>O175*H175</f>
        <v>0</v>
      </c>
      <c r="Q175" s="207">
        <v>0</v>
      </c>
      <c r="R175" s="207">
        <f>Q175*H175</f>
        <v>0</v>
      </c>
      <c r="S175" s="207">
        <v>0</v>
      </c>
      <c r="T175" s="208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09" t="s">
        <v>205</v>
      </c>
      <c r="AT175" s="209" t="s">
        <v>120</v>
      </c>
      <c r="AU175" s="209" t="s">
        <v>79</v>
      </c>
      <c r="AY175" s="18" t="s">
        <v>117</v>
      </c>
      <c r="BE175" s="210">
        <f>IF(N175="základní",J175,0)</f>
        <v>0</v>
      </c>
      <c r="BF175" s="210">
        <f>IF(N175="snížená",J175,0)</f>
        <v>0</v>
      </c>
      <c r="BG175" s="210">
        <f>IF(N175="zákl. přenesená",J175,0)</f>
        <v>0</v>
      </c>
      <c r="BH175" s="210">
        <f>IF(N175="sníž. přenesená",J175,0)</f>
        <v>0</v>
      </c>
      <c r="BI175" s="210">
        <f>IF(N175="nulová",J175,0)</f>
        <v>0</v>
      </c>
      <c r="BJ175" s="18" t="s">
        <v>77</v>
      </c>
      <c r="BK175" s="210">
        <f>ROUND(I175*H175,2)</f>
        <v>0</v>
      </c>
      <c r="BL175" s="18" t="s">
        <v>205</v>
      </c>
      <c r="BM175" s="209" t="s">
        <v>372</v>
      </c>
    </row>
    <row r="176" s="2" customFormat="1" ht="16.5" customHeight="1">
      <c r="A176" s="39"/>
      <c r="B176" s="40"/>
      <c r="C176" s="198" t="s">
        <v>373</v>
      </c>
      <c r="D176" s="198" t="s">
        <v>120</v>
      </c>
      <c r="E176" s="199" t="s">
        <v>374</v>
      </c>
      <c r="F176" s="200" t="s">
        <v>375</v>
      </c>
      <c r="G176" s="201" t="s">
        <v>367</v>
      </c>
      <c r="H176" s="202">
        <v>1</v>
      </c>
      <c r="I176" s="203"/>
      <c r="J176" s="204">
        <f>ROUND(I176*H176,2)</f>
        <v>0</v>
      </c>
      <c r="K176" s="200" t="s">
        <v>19</v>
      </c>
      <c r="L176" s="45"/>
      <c r="M176" s="205" t="s">
        <v>19</v>
      </c>
      <c r="N176" s="206" t="s">
        <v>43</v>
      </c>
      <c r="O176" s="85"/>
      <c r="P176" s="207">
        <f>O176*H176</f>
        <v>0</v>
      </c>
      <c r="Q176" s="207">
        <v>0</v>
      </c>
      <c r="R176" s="207">
        <f>Q176*H176</f>
        <v>0</v>
      </c>
      <c r="S176" s="207">
        <v>0</v>
      </c>
      <c r="T176" s="208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09" t="s">
        <v>205</v>
      </c>
      <c r="AT176" s="209" t="s">
        <v>120</v>
      </c>
      <c r="AU176" s="209" t="s">
        <v>79</v>
      </c>
      <c r="AY176" s="18" t="s">
        <v>117</v>
      </c>
      <c r="BE176" s="210">
        <f>IF(N176="základní",J176,0)</f>
        <v>0</v>
      </c>
      <c r="BF176" s="210">
        <f>IF(N176="snížená",J176,0)</f>
        <v>0</v>
      </c>
      <c r="BG176" s="210">
        <f>IF(N176="zákl. přenesená",J176,0)</f>
        <v>0</v>
      </c>
      <c r="BH176" s="210">
        <f>IF(N176="sníž. přenesená",J176,0)</f>
        <v>0</v>
      </c>
      <c r="BI176" s="210">
        <f>IF(N176="nulová",J176,0)</f>
        <v>0</v>
      </c>
      <c r="BJ176" s="18" t="s">
        <v>77</v>
      </c>
      <c r="BK176" s="210">
        <f>ROUND(I176*H176,2)</f>
        <v>0</v>
      </c>
      <c r="BL176" s="18" t="s">
        <v>205</v>
      </c>
      <c r="BM176" s="209" t="s">
        <v>376</v>
      </c>
    </row>
    <row r="177" s="2" customFormat="1" ht="24.15" customHeight="1">
      <c r="A177" s="39"/>
      <c r="B177" s="40"/>
      <c r="C177" s="198" t="s">
        <v>377</v>
      </c>
      <c r="D177" s="198" t="s">
        <v>120</v>
      </c>
      <c r="E177" s="199" t="s">
        <v>378</v>
      </c>
      <c r="F177" s="200" t="s">
        <v>379</v>
      </c>
      <c r="G177" s="201" t="s">
        <v>236</v>
      </c>
      <c r="H177" s="248"/>
      <c r="I177" s="203"/>
      <c r="J177" s="204">
        <f>ROUND(I177*H177,2)</f>
        <v>0</v>
      </c>
      <c r="K177" s="200" t="s">
        <v>140</v>
      </c>
      <c r="L177" s="45"/>
      <c r="M177" s="205" t="s">
        <v>19</v>
      </c>
      <c r="N177" s="206" t="s">
        <v>43</v>
      </c>
      <c r="O177" s="85"/>
      <c r="P177" s="207">
        <f>O177*H177</f>
        <v>0</v>
      </c>
      <c r="Q177" s="207">
        <v>0</v>
      </c>
      <c r="R177" s="207">
        <f>Q177*H177</f>
        <v>0</v>
      </c>
      <c r="S177" s="207">
        <v>0</v>
      </c>
      <c r="T177" s="208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09" t="s">
        <v>205</v>
      </c>
      <c r="AT177" s="209" t="s">
        <v>120</v>
      </c>
      <c r="AU177" s="209" t="s">
        <v>79</v>
      </c>
      <c r="AY177" s="18" t="s">
        <v>117</v>
      </c>
      <c r="BE177" s="210">
        <f>IF(N177="základní",J177,0)</f>
        <v>0</v>
      </c>
      <c r="BF177" s="210">
        <f>IF(N177="snížená",J177,0)</f>
        <v>0</v>
      </c>
      <c r="BG177" s="210">
        <f>IF(N177="zákl. přenesená",J177,0)</f>
        <v>0</v>
      </c>
      <c r="BH177" s="210">
        <f>IF(N177="sníž. přenesená",J177,0)</f>
        <v>0</v>
      </c>
      <c r="BI177" s="210">
        <f>IF(N177="nulová",J177,0)</f>
        <v>0</v>
      </c>
      <c r="BJ177" s="18" t="s">
        <v>77</v>
      </c>
      <c r="BK177" s="210">
        <f>ROUND(I177*H177,2)</f>
        <v>0</v>
      </c>
      <c r="BL177" s="18" t="s">
        <v>205</v>
      </c>
      <c r="BM177" s="209" t="s">
        <v>380</v>
      </c>
    </row>
    <row r="178" s="2" customFormat="1">
      <c r="A178" s="39"/>
      <c r="B178" s="40"/>
      <c r="C178" s="41"/>
      <c r="D178" s="211" t="s">
        <v>142</v>
      </c>
      <c r="E178" s="41"/>
      <c r="F178" s="212" t="s">
        <v>381</v>
      </c>
      <c r="G178" s="41"/>
      <c r="H178" s="41"/>
      <c r="I178" s="213"/>
      <c r="J178" s="41"/>
      <c r="K178" s="41"/>
      <c r="L178" s="45"/>
      <c r="M178" s="214"/>
      <c r="N178" s="215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142</v>
      </c>
      <c r="AU178" s="18" t="s">
        <v>79</v>
      </c>
    </row>
    <row r="179" s="12" customFormat="1" ht="22.8" customHeight="1">
      <c r="A179" s="12"/>
      <c r="B179" s="182"/>
      <c r="C179" s="183"/>
      <c r="D179" s="184" t="s">
        <v>71</v>
      </c>
      <c r="E179" s="196" t="s">
        <v>382</v>
      </c>
      <c r="F179" s="196" t="s">
        <v>383</v>
      </c>
      <c r="G179" s="183"/>
      <c r="H179" s="183"/>
      <c r="I179" s="186"/>
      <c r="J179" s="197">
        <f>BK179</f>
        <v>0</v>
      </c>
      <c r="K179" s="183"/>
      <c r="L179" s="188"/>
      <c r="M179" s="189"/>
      <c r="N179" s="190"/>
      <c r="O179" s="190"/>
      <c r="P179" s="191">
        <f>SUM(P180:P240)</f>
        <v>0</v>
      </c>
      <c r="Q179" s="190"/>
      <c r="R179" s="191">
        <f>SUM(R180:R240)</f>
        <v>19.382583220000004</v>
      </c>
      <c r="S179" s="190"/>
      <c r="T179" s="192">
        <f>SUM(T180:T240)</f>
        <v>36.869540000000001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93" t="s">
        <v>79</v>
      </c>
      <c r="AT179" s="194" t="s">
        <v>71</v>
      </c>
      <c r="AU179" s="194" t="s">
        <v>77</v>
      </c>
      <c r="AY179" s="193" t="s">
        <v>117</v>
      </c>
      <c r="BK179" s="195">
        <f>SUM(BK180:BK240)</f>
        <v>0</v>
      </c>
    </row>
    <row r="180" s="2" customFormat="1" ht="24.15" customHeight="1">
      <c r="A180" s="39"/>
      <c r="B180" s="40"/>
      <c r="C180" s="198" t="s">
        <v>384</v>
      </c>
      <c r="D180" s="198" t="s">
        <v>120</v>
      </c>
      <c r="E180" s="199" t="s">
        <v>385</v>
      </c>
      <c r="F180" s="200" t="s">
        <v>386</v>
      </c>
      <c r="G180" s="201" t="s">
        <v>147</v>
      </c>
      <c r="H180" s="202">
        <v>2340.2800000000002</v>
      </c>
      <c r="I180" s="203"/>
      <c r="J180" s="204">
        <f>ROUND(I180*H180,2)</f>
        <v>0</v>
      </c>
      <c r="K180" s="200" t="s">
        <v>140</v>
      </c>
      <c r="L180" s="45"/>
      <c r="M180" s="205" t="s">
        <v>19</v>
      </c>
      <c r="N180" s="206" t="s">
        <v>43</v>
      </c>
      <c r="O180" s="85"/>
      <c r="P180" s="207">
        <f>O180*H180</f>
        <v>0</v>
      </c>
      <c r="Q180" s="207">
        <v>0</v>
      </c>
      <c r="R180" s="207">
        <f>Q180*H180</f>
        <v>0</v>
      </c>
      <c r="S180" s="207">
        <v>0.014999999999999999</v>
      </c>
      <c r="T180" s="208">
        <f>S180*H180</f>
        <v>35.104199999999999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09" t="s">
        <v>205</v>
      </c>
      <c r="AT180" s="209" t="s">
        <v>120</v>
      </c>
      <c r="AU180" s="209" t="s">
        <v>79</v>
      </c>
      <c r="AY180" s="18" t="s">
        <v>117</v>
      </c>
      <c r="BE180" s="210">
        <f>IF(N180="základní",J180,0)</f>
        <v>0</v>
      </c>
      <c r="BF180" s="210">
        <f>IF(N180="snížená",J180,0)</f>
        <v>0</v>
      </c>
      <c r="BG180" s="210">
        <f>IF(N180="zákl. přenesená",J180,0)</f>
        <v>0</v>
      </c>
      <c r="BH180" s="210">
        <f>IF(N180="sníž. přenesená",J180,0)</f>
        <v>0</v>
      </c>
      <c r="BI180" s="210">
        <f>IF(N180="nulová",J180,0)</f>
        <v>0</v>
      </c>
      <c r="BJ180" s="18" t="s">
        <v>77</v>
      </c>
      <c r="BK180" s="210">
        <f>ROUND(I180*H180,2)</f>
        <v>0</v>
      </c>
      <c r="BL180" s="18" t="s">
        <v>205</v>
      </c>
      <c r="BM180" s="209" t="s">
        <v>387</v>
      </c>
    </row>
    <row r="181" s="2" customFormat="1">
      <c r="A181" s="39"/>
      <c r="B181" s="40"/>
      <c r="C181" s="41"/>
      <c r="D181" s="211" t="s">
        <v>142</v>
      </c>
      <c r="E181" s="41"/>
      <c r="F181" s="212" t="s">
        <v>388</v>
      </c>
      <c r="G181" s="41"/>
      <c r="H181" s="41"/>
      <c r="I181" s="213"/>
      <c r="J181" s="41"/>
      <c r="K181" s="41"/>
      <c r="L181" s="45"/>
      <c r="M181" s="214"/>
      <c r="N181" s="215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142</v>
      </c>
      <c r="AU181" s="18" t="s">
        <v>79</v>
      </c>
    </row>
    <row r="182" s="13" customFormat="1">
      <c r="A182" s="13"/>
      <c r="B182" s="216"/>
      <c r="C182" s="217"/>
      <c r="D182" s="218" t="s">
        <v>150</v>
      </c>
      <c r="E182" s="219" t="s">
        <v>19</v>
      </c>
      <c r="F182" s="220" t="s">
        <v>389</v>
      </c>
      <c r="G182" s="217"/>
      <c r="H182" s="219" t="s">
        <v>19</v>
      </c>
      <c r="I182" s="221"/>
      <c r="J182" s="217"/>
      <c r="K182" s="217"/>
      <c r="L182" s="222"/>
      <c r="M182" s="223"/>
      <c r="N182" s="224"/>
      <c r="O182" s="224"/>
      <c r="P182" s="224"/>
      <c r="Q182" s="224"/>
      <c r="R182" s="224"/>
      <c r="S182" s="224"/>
      <c r="T182" s="22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26" t="s">
        <v>150</v>
      </c>
      <c r="AU182" s="226" t="s">
        <v>79</v>
      </c>
      <c r="AV182" s="13" t="s">
        <v>77</v>
      </c>
      <c r="AW182" s="13" t="s">
        <v>33</v>
      </c>
      <c r="AX182" s="13" t="s">
        <v>72</v>
      </c>
      <c r="AY182" s="226" t="s">
        <v>117</v>
      </c>
    </row>
    <row r="183" s="14" customFormat="1">
      <c r="A183" s="14"/>
      <c r="B183" s="227"/>
      <c r="C183" s="228"/>
      <c r="D183" s="218" t="s">
        <v>150</v>
      </c>
      <c r="E183" s="229" t="s">
        <v>19</v>
      </c>
      <c r="F183" s="230" t="s">
        <v>390</v>
      </c>
      <c r="G183" s="228"/>
      <c r="H183" s="231">
        <v>2322.3200000000002</v>
      </c>
      <c r="I183" s="232"/>
      <c r="J183" s="228"/>
      <c r="K183" s="228"/>
      <c r="L183" s="233"/>
      <c r="M183" s="234"/>
      <c r="N183" s="235"/>
      <c r="O183" s="235"/>
      <c r="P183" s="235"/>
      <c r="Q183" s="235"/>
      <c r="R183" s="235"/>
      <c r="S183" s="235"/>
      <c r="T183" s="23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37" t="s">
        <v>150</v>
      </c>
      <c r="AU183" s="237" t="s">
        <v>79</v>
      </c>
      <c r="AV183" s="14" t="s">
        <v>79</v>
      </c>
      <c r="AW183" s="14" t="s">
        <v>33</v>
      </c>
      <c r="AX183" s="14" t="s">
        <v>72</v>
      </c>
      <c r="AY183" s="237" t="s">
        <v>117</v>
      </c>
    </row>
    <row r="184" s="13" customFormat="1">
      <c r="A184" s="13"/>
      <c r="B184" s="216"/>
      <c r="C184" s="217"/>
      <c r="D184" s="218" t="s">
        <v>150</v>
      </c>
      <c r="E184" s="219" t="s">
        <v>19</v>
      </c>
      <c r="F184" s="220" t="s">
        <v>391</v>
      </c>
      <c r="G184" s="217"/>
      <c r="H184" s="219" t="s">
        <v>19</v>
      </c>
      <c r="I184" s="221"/>
      <c r="J184" s="217"/>
      <c r="K184" s="217"/>
      <c r="L184" s="222"/>
      <c r="M184" s="223"/>
      <c r="N184" s="224"/>
      <c r="O184" s="224"/>
      <c r="P184" s="224"/>
      <c r="Q184" s="224"/>
      <c r="R184" s="224"/>
      <c r="S184" s="224"/>
      <c r="T184" s="22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26" t="s">
        <v>150</v>
      </c>
      <c r="AU184" s="226" t="s">
        <v>79</v>
      </c>
      <c r="AV184" s="13" t="s">
        <v>77</v>
      </c>
      <c r="AW184" s="13" t="s">
        <v>33</v>
      </c>
      <c r="AX184" s="13" t="s">
        <v>72</v>
      </c>
      <c r="AY184" s="226" t="s">
        <v>117</v>
      </c>
    </row>
    <row r="185" s="14" customFormat="1">
      <c r="A185" s="14"/>
      <c r="B185" s="227"/>
      <c r="C185" s="228"/>
      <c r="D185" s="218" t="s">
        <v>150</v>
      </c>
      <c r="E185" s="229" t="s">
        <v>19</v>
      </c>
      <c r="F185" s="230" t="s">
        <v>209</v>
      </c>
      <c r="G185" s="228"/>
      <c r="H185" s="231">
        <v>17.960000000000001</v>
      </c>
      <c r="I185" s="232"/>
      <c r="J185" s="228"/>
      <c r="K185" s="228"/>
      <c r="L185" s="233"/>
      <c r="M185" s="234"/>
      <c r="N185" s="235"/>
      <c r="O185" s="235"/>
      <c r="P185" s="235"/>
      <c r="Q185" s="235"/>
      <c r="R185" s="235"/>
      <c r="S185" s="235"/>
      <c r="T185" s="23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37" t="s">
        <v>150</v>
      </c>
      <c r="AU185" s="237" t="s">
        <v>79</v>
      </c>
      <c r="AV185" s="14" t="s">
        <v>79</v>
      </c>
      <c r="AW185" s="14" t="s">
        <v>33</v>
      </c>
      <c r="AX185" s="14" t="s">
        <v>72</v>
      </c>
      <c r="AY185" s="237" t="s">
        <v>117</v>
      </c>
    </row>
    <row r="186" s="15" customFormat="1">
      <c r="A186" s="15"/>
      <c r="B186" s="250"/>
      <c r="C186" s="251"/>
      <c r="D186" s="218" t="s">
        <v>150</v>
      </c>
      <c r="E186" s="252" t="s">
        <v>19</v>
      </c>
      <c r="F186" s="253" t="s">
        <v>392</v>
      </c>
      <c r="G186" s="251"/>
      <c r="H186" s="254">
        <v>2340.2800000000002</v>
      </c>
      <c r="I186" s="255"/>
      <c r="J186" s="251"/>
      <c r="K186" s="251"/>
      <c r="L186" s="256"/>
      <c r="M186" s="257"/>
      <c r="N186" s="258"/>
      <c r="O186" s="258"/>
      <c r="P186" s="258"/>
      <c r="Q186" s="258"/>
      <c r="R186" s="258"/>
      <c r="S186" s="258"/>
      <c r="T186" s="259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0" t="s">
        <v>150</v>
      </c>
      <c r="AU186" s="260" t="s">
        <v>79</v>
      </c>
      <c r="AV186" s="15" t="s">
        <v>124</v>
      </c>
      <c r="AW186" s="15" t="s">
        <v>33</v>
      </c>
      <c r="AX186" s="15" t="s">
        <v>77</v>
      </c>
      <c r="AY186" s="260" t="s">
        <v>117</v>
      </c>
    </row>
    <row r="187" s="2" customFormat="1" ht="24.15" customHeight="1">
      <c r="A187" s="39"/>
      <c r="B187" s="40"/>
      <c r="C187" s="198" t="s">
        <v>393</v>
      </c>
      <c r="D187" s="198" t="s">
        <v>120</v>
      </c>
      <c r="E187" s="199" t="s">
        <v>394</v>
      </c>
      <c r="F187" s="200" t="s">
        <v>395</v>
      </c>
      <c r="G187" s="201" t="s">
        <v>168</v>
      </c>
      <c r="H187" s="202">
        <v>212.97999999999999</v>
      </c>
      <c r="I187" s="203"/>
      <c r="J187" s="204">
        <f>ROUND(I187*H187,2)</f>
        <v>0</v>
      </c>
      <c r="K187" s="200" t="s">
        <v>19</v>
      </c>
      <c r="L187" s="45"/>
      <c r="M187" s="205" t="s">
        <v>19</v>
      </c>
      <c r="N187" s="206" t="s">
        <v>43</v>
      </c>
      <c r="O187" s="85"/>
      <c r="P187" s="207">
        <f>O187*H187</f>
        <v>0</v>
      </c>
      <c r="Q187" s="207">
        <v>0</v>
      </c>
      <c r="R187" s="207">
        <f>Q187*H187</f>
        <v>0</v>
      </c>
      <c r="S187" s="207">
        <v>0.0030000000000000001</v>
      </c>
      <c r="T187" s="208">
        <f>S187*H187</f>
        <v>0.63893999999999995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09" t="s">
        <v>205</v>
      </c>
      <c r="AT187" s="209" t="s">
        <v>120</v>
      </c>
      <c r="AU187" s="209" t="s">
        <v>79</v>
      </c>
      <c r="AY187" s="18" t="s">
        <v>117</v>
      </c>
      <c r="BE187" s="210">
        <f>IF(N187="základní",J187,0)</f>
        <v>0</v>
      </c>
      <c r="BF187" s="210">
        <f>IF(N187="snížená",J187,0)</f>
        <v>0</v>
      </c>
      <c r="BG187" s="210">
        <f>IF(N187="zákl. přenesená",J187,0)</f>
        <v>0</v>
      </c>
      <c r="BH187" s="210">
        <f>IF(N187="sníž. přenesená",J187,0)</f>
        <v>0</v>
      </c>
      <c r="BI187" s="210">
        <f>IF(N187="nulová",J187,0)</f>
        <v>0</v>
      </c>
      <c r="BJ187" s="18" t="s">
        <v>77</v>
      </c>
      <c r="BK187" s="210">
        <f>ROUND(I187*H187,2)</f>
        <v>0</v>
      </c>
      <c r="BL187" s="18" t="s">
        <v>205</v>
      </c>
      <c r="BM187" s="209" t="s">
        <v>396</v>
      </c>
    </row>
    <row r="188" s="13" customFormat="1">
      <c r="A188" s="13"/>
      <c r="B188" s="216"/>
      <c r="C188" s="217"/>
      <c r="D188" s="218" t="s">
        <v>150</v>
      </c>
      <c r="E188" s="219" t="s">
        <v>19</v>
      </c>
      <c r="F188" s="220" t="s">
        <v>397</v>
      </c>
      <c r="G188" s="217"/>
      <c r="H188" s="219" t="s">
        <v>19</v>
      </c>
      <c r="I188" s="221"/>
      <c r="J188" s="217"/>
      <c r="K188" s="217"/>
      <c r="L188" s="222"/>
      <c r="M188" s="223"/>
      <c r="N188" s="224"/>
      <c r="O188" s="224"/>
      <c r="P188" s="224"/>
      <c r="Q188" s="224"/>
      <c r="R188" s="224"/>
      <c r="S188" s="224"/>
      <c r="T188" s="22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26" t="s">
        <v>150</v>
      </c>
      <c r="AU188" s="226" t="s">
        <v>79</v>
      </c>
      <c r="AV188" s="13" t="s">
        <v>77</v>
      </c>
      <c r="AW188" s="13" t="s">
        <v>33</v>
      </c>
      <c r="AX188" s="13" t="s">
        <v>72</v>
      </c>
      <c r="AY188" s="226" t="s">
        <v>117</v>
      </c>
    </row>
    <row r="189" s="14" customFormat="1">
      <c r="A189" s="14"/>
      <c r="B189" s="227"/>
      <c r="C189" s="228"/>
      <c r="D189" s="218" t="s">
        <v>150</v>
      </c>
      <c r="E189" s="229" t="s">
        <v>19</v>
      </c>
      <c r="F189" s="230" t="s">
        <v>398</v>
      </c>
      <c r="G189" s="228"/>
      <c r="H189" s="231">
        <v>212.97999999999999</v>
      </c>
      <c r="I189" s="232"/>
      <c r="J189" s="228"/>
      <c r="K189" s="228"/>
      <c r="L189" s="233"/>
      <c r="M189" s="234"/>
      <c r="N189" s="235"/>
      <c r="O189" s="235"/>
      <c r="P189" s="235"/>
      <c r="Q189" s="235"/>
      <c r="R189" s="235"/>
      <c r="S189" s="235"/>
      <c r="T189" s="23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37" t="s">
        <v>150</v>
      </c>
      <c r="AU189" s="237" t="s">
        <v>79</v>
      </c>
      <c r="AV189" s="14" t="s">
        <v>79</v>
      </c>
      <c r="AW189" s="14" t="s">
        <v>33</v>
      </c>
      <c r="AX189" s="14" t="s">
        <v>77</v>
      </c>
      <c r="AY189" s="237" t="s">
        <v>117</v>
      </c>
    </row>
    <row r="190" s="2" customFormat="1" ht="24.15" customHeight="1">
      <c r="A190" s="39"/>
      <c r="B190" s="40"/>
      <c r="C190" s="198" t="s">
        <v>399</v>
      </c>
      <c r="D190" s="198" t="s">
        <v>120</v>
      </c>
      <c r="E190" s="199" t="s">
        <v>400</v>
      </c>
      <c r="F190" s="200" t="s">
        <v>401</v>
      </c>
      <c r="G190" s="201" t="s">
        <v>168</v>
      </c>
      <c r="H190" s="202">
        <v>34</v>
      </c>
      <c r="I190" s="203"/>
      <c r="J190" s="204">
        <f>ROUND(I190*H190,2)</f>
        <v>0</v>
      </c>
      <c r="K190" s="200" t="s">
        <v>140</v>
      </c>
      <c r="L190" s="45"/>
      <c r="M190" s="205" t="s">
        <v>19</v>
      </c>
      <c r="N190" s="206" t="s">
        <v>43</v>
      </c>
      <c r="O190" s="85"/>
      <c r="P190" s="207">
        <f>O190*H190</f>
        <v>0</v>
      </c>
      <c r="Q190" s="207">
        <v>0</v>
      </c>
      <c r="R190" s="207">
        <f>Q190*H190</f>
        <v>0</v>
      </c>
      <c r="S190" s="207">
        <v>0.012319999999999999</v>
      </c>
      <c r="T190" s="208">
        <f>S190*H190</f>
        <v>0.41887999999999997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09" t="s">
        <v>205</v>
      </c>
      <c r="AT190" s="209" t="s">
        <v>120</v>
      </c>
      <c r="AU190" s="209" t="s">
        <v>79</v>
      </c>
      <c r="AY190" s="18" t="s">
        <v>117</v>
      </c>
      <c r="BE190" s="210">
        <f>IF(N190="základní",J190,0)</f>
        <v>0</v>
      </c>
      <c r="BF190" s="210">
        <f>IF(N190="snížená",J190,0)</f>
        <v>0</v>
      </c>
      <c r="BG190" s="210">
        <f>IF(N190="zákl. přenesená",J190,0)</f>
        <v>0</v>
      </c>
      <c r="BH190" s="210">
        <f>IF(N190="sníž. přenesená",J190,0)</f>
        <v>0</v>
      </c>
      <c r="BI190" s="210">
        <f>IF(N190="nulová",J190,0)</f>
        <v>0</v>
      </c>
      <c r="BJ190" s="18" t="s">
        <v>77</v>
      </c>
      <c r="BK190" s="210">
        <f>ROUND(I190*H190,2)</f>
        <v>0</v>
      </c>
      <c r="BL190" s="18" t="s">
        <v>205</v>
      </c>
      <c r="BM190" s="209" t="s">
        <v>402</v>
      </c>
    </row>
    <row r="191" s="2" customFormat="1">
      <c r="A191" s="39"/>
      <c r="B191" s="40"/>
      <c r="C191" s="41"/>
      <c r="D191" s="211" t="s">
        <v>142</v>
      </c>
      <c r="E191" s="41"/>
      <c r="F191" s="212" t="s">
        <v>403</v>
      </c>
      <c r="G191" s="41"/>
      <c r="H191" s="41"/>
      <c r="I191" s="213"/>
      <c r="J191" s="41"/>
      <c r="K191" s="41"/>
      <c r="L191" s="45"/>
      <c r="M191" s="214"/>
      <c r="N191" s="215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142</v>
      </c>
      <c r="AU191" s="18" t="s">
        <v>79</v>
      </c>
    </row>
    <row r="192" s="14" customFormat="1">
      <c r="A192" s="14"/>
      <c r="B192" s="227"/>
      <c r="C192" s="228"/>
      <c r="D192" s="218" t="s">
        <v>150</v>
      </c>
      <c r="E192" s="229" t="s">
        <v>19</v>
      </c>
      <c r="F192" s="230" t="s">
        <v>404</v>
      </c>
      <c r="G192" s="228"/>
      <c r="H192" s="231">
        <v>34</v>
      </c>
      <c r="I192" s="232"/>
      <c r="J192" s="228"/>
      <c r="K192" s="228"/>
      <c r="L192" s="233"/>
      <c r="M192" s="234"/>
      <c r="N192" s="235"/>
      <c r="O192" s="235"/>
      <c r="P192" s="235"/>
      <c r="Q192" s="235"/>
      <c r="R192" s="235"/>
      <c r="S192" s="235"/>
      <c r="T192" s="23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37" t="s">
        <v>150</v>
      </c>
      <c r="AU192" s="237" t="s">
        <v>79</v>
      </c>
      <c r="AV192" s="14" t="s">
        <v>79</v>
      </c>
      <c r="AW192" s="14" t="s">
        <v>33</v>
      </c>
      <c r="AX192" s="14" t="s">
        <v>77</v>
      </c>
      <c r="AY192" s="237" t="s">
        <v>117</v>
      </c>
    </row>
    <row r="193" s="2" customFormat="1" ht="24.15" customHeight="1">
      <c r="A193" s="39"/>
      <c r="B193" s="40"/>
      <c r="C193" s="198" t="s">
        <v>405</v>
      </c>
      <c r="D193" s="198" t="s">
        <v>120</v>
      </c>
      <c r="E193" s="199" t="s">
        <v>406</v>
      </c>
      <c r="F193" s="200" t="s">
        <v>407</v>
      </c>
      <c r="G193" s="201" t="s">
        <v>168</v>
      </c>
      <c r="H193" s="202">
        <v>23</v>
      </c>
      <c r="I193" s="203"/>
      <c r="J193" s="204">
        <f>ROUND(I193*H193,2)</f>
        <v>0</v>
      </c>
      <c r="K193" s="200" t="s">
        <v>140</v>
      </c>
      <c r="L193" s="45"/>
      <c r="M193" s="205" t="s">
        <v>19</v>
      </c>
      <c r="N193" s="206" t="s">
        <v>43</v>
      </c>
      <c r="O193" s="85"/>
      <c r="P193" s="207">
        <f>O193*H193</f>
        <v>0</v>
      </c>
      <c r="Q193" s="207">
        <v>0</v>
      </c>
      <c r="R193" s="207">
        <f>Q193*H193</f>
        <v>0</v>
      </c>
      <c r="S193" s="207">
        <v>0.012319999999999999</v>
      </c>
      <c r="T193" s="208">
        <f>S193*H193</f>
        <v>0.28336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09" t="s">
        <v>205</v>
      </c>
      <c r="AT193" s="209" t="s">
        <v>120</v>
      </c>
      <c r="AU193" s="209" t="s">
        <v>79</v>
      </c>
      <c r="AY193" s="18" t="s">
        <v>117</v>
      </c>
      <c r="BE193" s="210">
        <f>IF(N193="základní",J193,0)</f>
        <v>0</v>
      </c>
      <c r="BF193" s="210">
        <f>IF(N193="snížená",J193,0)</f>
        <v>0</v>
      </c>
      <c r="BG193" s="210">
        <f>IF(N193="zákl. přenesená",J193,0)</f>
        <v>0</v>
      </c>
      <c r="BH193" s="210">
        <f>IF(N193="sníž. přenesená",J193,0)</f>
        <v>0</v>
      </c>
      <c r="BI193" s="210">
        <f>IF(N193="nulová",J193,0)</f>
        <v>0</v>
      </c>
      <c r="BJ193" s="18" t="s">
        <v>77</v>
      </c>
      <c r="BK193" s="210">
        <f>ROUND(I193*H193,2)</f>
        <v>0</v>
      </c>
      <c r="BL193" s="18" t="s">
        <v>205</v>
      </c>
      <c r="BM193" s="209" t="s">
        <v>408</v>
      </c>
    </row>
    <row r="194" s="2" customFormat="1">
      <c r="A194" s="39"/>
      <c r="B194" s="40"/>
      <c r="C194" s="41"/>
      <c r="D194" s="211" t="s">
        <v>142</v>
      </c>
      <c r="E194" s="41"/>
      <c r="F194" s="212" t="s">
        <v>409</v>
      </c>
      <c r="G194" s="41"/>
      <c r="H194" s="41"/>
      <c r="I194" s="213"/>
      <c r="J194" s="41"/>
      <c r="K194" s="41"/>
      <c r="L194" s="45"/>
      <c r="M194" s="214"/>
      <c r="N194" s="215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142</v>
      </c>
      <c r="AU194" s="18" t="s">
        <v>79</v>
      </c>
    </row>
    <row r="195" s="14" customFormat="1">
      <c r="A195" s="14"/>
      <c r="B195" s="227"/>
      <c r="C195" s="228"/>
      <c r="D195" s="218" t="s">
        <v>150</v>
      </c>
      <c r="E195" s="229" t="s">
        <v>19</v>
      </c>
      <c r="F195" s="230" t="s">
        <v>410</v>
      </c>
      <c r="G195" s="228"/>
      <c r="H195" s="231">
        <v>23</v>
      </c>
      <c r="I195" s="232"/>
      <c r="J195" s="228"/>
      <c r="K195" s="228"/>
      <c r="L195" s="233"/>
      <c r="M195" s="234"/>
      <c r="N195" s="235"/>
      <c r="O195" s="235"/>
      <c r="P195" s="235"/>
      <c r="Q195" s="235"/>
      <c r="R195" s="235"/>
      <c r="S195" s="235"/>
      <c r="T195" s="23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37" t="s">
        <v>150</v>
      </c>
      <c r="AU195" s="237" t="s">
        <v>79</v>
      </c>
      <c r="AV195" s="14" t="s">
        <v>79</v>
      </c>
      <c r="AW195" s="14" t="s">
        <v>33</v>
      </c>
      <c r="AX195" s="14" t="s">
        <v>77</v>
      </c>
      <c r="AY195" s="237" t="s">
        <v>117</v>
      </c>
    </row>
    <row r="196" s="2" customFormat="1" ht="24.15" customHeight="1">
      <c r="A196" s="39"/>
      <c r="B196" s="40"/>
      <c r="C196" s="198" t="s">
        <v>411</v>
      </c>
      <c r="D196" s="198" t="s">
        <v>120</v>
      </c>
      <c r="E196" s="199" t="s">
        <v>412</v>
      </c>
      <c r="F196" s="200" t="s">
        <v>413</v>
      </c>
      <c r="G196" s="201" t="s">
        <v>168</v>
      </c>
      <c r="H196" s="202">
        <v>10</v>
      </c>
      <c r="I196" s="203"/>
      <c r="J196" s="204">
        <f>ROUND(I196*H196,2)</f>
        <v>0</v>
      </c>
      <c r="K196" s="200" t="s">
        <v>140</v>
      </c>
      <c r="L196" s="45"/>
      <c r="M196" s="205" t="s">
        <v>19</v>
      </c>
      <c r="N196" s="206" t="s">
        <v>43</v>
      </c>
      <c r="O196" s="85"/>
      <c r="P196" s="207">
        <f>O196*H196</f>
        <v>0</v>
      </c>
      <c r="Q196" s="207">
        <v>0</v>
      </c>
      <c r="R196" s="207">
        <f>Q196*H196</f>
        <v>0</v>
      </c>
      <c r="S196" s="207">
        <v>0.012319999999999999</v>
      </c>
      <c r="T196" s="208">
        <f>S196*H196</f>
        <v>0.12319999999999999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09" t="s">
        <v>205</v>
      </c>
      <c r="AT196" s="209" t="s">
        <v>120</v>
      </c>
      <c r="AU196" s="209" t="s">
        <v>79</v>
      </c>
      <c r="AY196" s="18" t="s">
        <v>117</v>
      </c>
      <c r="BE196" s="210">
        <f>IF(N196="základní",J196,0)</f>
        <v>0</v>
      </c>
      <c r="BF196" s="210">
        <f>IF(N196="snížená",J196,0)</f>
        <v>0</v>
      </c>
      <c r="BG196" s="210">
        <f>IF(N196="zákl. přenesená",J196,0)</f>
        <v>0</v>
      </c>
      <c r="BH196" s="210">
        <f>IF(N196="sníž. přenesená",J196,0)</f>
        <v>0</v>
      </c>
      <c r="BI196" s="210">
        <f>IF(N196="nulová",J196,0)</f>
        <v>0</v>
      </c>
      <c r="BJ196" s="18" t="s">
        <v>77</v>
      </c>
      <c r="BK196" s="210">
        <f>ROUND(I196*H196,2)</f>
        <v>0</v>
      </c>
      <c r="BL196" s="18" t="s">
        <v>205</v>
      </c>
      <c r="BM196" s="209" t="s">
        <v>414</v>
      </c>
    </row>
    <row r="197" s="2" customFormat="1">
      <c r="A197" s="39"/>
      <c r="B197" s="40"/>
      <c r="C197" s="41"/>
      <c r="D197" s="211" t="s">
        <v>142</v>
      </c>
      <c r="E197" s="41"/>
      <c r="F197" s="212" t="s">
        <v>415</v>
      </c>
      <c r="G197" s="41"/>
      <c r="H197" s="41"/>
      <c r="I197" s="213"/>
      <c r="J197" s="41"/>
      <c r="K197" s="41"/>
      <c r="L197" s="45"/>
      <c r="M197" s="214"/>
      <c r="N197" s="215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142</v>
      </c>
      <c r="AU197" s="18" t="s">
        <v>79</v>
      </c>
    </row>
    <row r="198" s="14" customFormat="1">
      <c r="A198" s="14"/>
      <c r="B198" s="227"/>
      <c r="C198" s="228"/>
      <c r="D198" s="218" t="s">
        <v>150</v>
      </c>
      <c r="E198" s="229" t="s">
        <v>19</v>
      </c>
      <c r="F198" s="230" t="s">
        <v>172</v>
      </c>
      <c r="G198" s="228"/>
      <c r="H198" s="231">
        <v>10</v>
      </c>
      <c r="I198" s="232"/>
      <c r="J198" s="228"/>
      <c r="K198" s="228"/>
      <c r="L198" s="233"/>
      <c r="M198" s="234"/>
      <c r="N198" s="235"/>
      <c r="O198" s="235"/>
      <c r="P198" s="235"/>
      <c r="Q198" s="235"/>
      <c r="R198" s="235"/>
      <c r="S198" s="235"/>
      <c r="T198" s="23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37" t="s">
        <v>150</v>
      </c>
      <c r="AU198" s="237" t="s">
        <v>79</v>
      </c>
      <c r="AV198" s="14" t="s">
        <v>79</v>
      </c>
      <c r="AW198" s="14" t="s">
        <v>33</v>
      </c>
      <c r="AX198" s="14" t="s">
        <v>77</v>
      </c>
      <c r="AY198" s="237" t="s">
        <v>117</v>
      </c>
    </row>
    <row r="199" s="2" customFormat="1" ht="24.15" customHeight="1">
      <c r="A199" s="39"/>
      <c r="B199" s="40"/>
      <c r="C199" s="198" t="s">
        <v>416</v>
      </c>
      <c r="D199" s="198" t="s">
        <v>120</v>
      </c>
      <c r="E199" s="199" t="s">
        <v>417</v>
      </c>
      <c r="F199" s="200" t="s">
        <v>418</v>
      </c>
      <c r="G199" s="201" t="s">
        <v>168</v>
      </c>
      <c r="H199" s="202">
        <v>7</v>
      </c>
      <c r="I199" s="203"/>
      <c r="J199" s="204">
        <f>ROUND(I199*H199,2)</f>
        <v>0</v>
      </c>
      <c r="K199" s="200" t="s">
        <v>140</v>
      </c>
      <c r="L199" s="45"/>
      <c r="M199" s="205" t="s">
        <v>19</v>
      </c>
      <c r="N199" s="206" t="s">
        <v>43</v>
      </c>
      <c r="O199" s="85"/>
      <c r="P199" s="207">
        <f>O199*H199</f>
        <v>0</v>
      </c>
      <c r="Q199" s="207">
        <v>0</v>
      </c>
      <c r="R199" s="207">
        <f>Q199*H199</f>
        <v>0</v>
      </c>
      <c r="S199" s="207">
        <v>0.01584</v>
      </c>
      <c r="T199" s="208">
        <f>S199*H199</f>
        <v>0.11088000000000001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09" t="s">
        <v>205</v>
      </c>
      <c r="AT199" s="209" t="s">
        <v>120</v>
      </c>
      <c r="AU199" s="209" t="s">
        <v>79</v>
      </c>
      <c r="AY199" s="18" t="s">
        <v>117</v>
      </c>
      <c r="BE199" s="210">
        <f>IF(N199="základní",J199,0)</f>
        <v>0</v>
      </c>
      <c r="BF199" s="210">
        <f>IF(N199="snížená",J199,0)</f>
        <v>0</v>
      </c>
      <c r="BG199" s="210">
        <f>IF(N199="zákl. přenesená",J199,0)</f>
        <v>0</v>
      </c>
      <c r="BH199" s="210">
        <f>IF(N199="sníž. přenesená",J199,0)</f>
        <v>0</v>
      </c>
      <c r="BI199" s="210">
        <f>IF(N199="nulová",J199,0)</f>
        <v>0</v>
      </c>
      <c r="BJ199" s="18" t="s">
        <v>77</v>
      </c>
      <c r="BK199" s="210">
        <f>ROUND(I199*H199,2)</f>
        <v>0</v>
      </c>
      <c r="BL199" s="18" t="s">
        <v>205</v>
      </c>
      <c r="BM199" s="209" t="s">
        <v>419</v>
      </c>
    </row>
    <row r="200" s="2" customFormat="1">
      <c r="A200" s="39"/>
      <c r="B200" s="40"/>
      <c r="C200" s="41"/>
      <c r="D200" s="211" t="s">
        <v>142</v>
      </c>
      <c r="E200" s="41"/>
      <c r="F200" s="212" t="s">
        <v>420</v>
      </c>
      <c r="G200" s="41"/>
      <c r="H200" s="41"/>
      <c r="I200" s="213"/>
      <c r="J200" s="41"/>
      <c r="K200" s="41"/>
      <c r="L200" s="45"/>
      <c r="M200" s="214"/>
      <c r="N200" s="215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142</v>
      </c>
      <c r="AU200" s="18" t="s">
        <v>79</v>
      </c>
    </row>
    <row r="201" s="14" customFormat="1">
      <c r="A201" s="14"/>
      <c r="B201" s="227"/>
      <c r="C201" s="228"/>
      <c r="D201" s="218" t="s">
        <v>150</v>
      </c>
      <c r="E201" s="229" t="s">
        <v>19</v>
      </c>
      <c r="F201" s="230" t="s">
        <v>421</v>
      </c>
      <c r="G201" s="228"/>
      <c r="H201" s="231">
        <v>7</v>
      </c>
      <c r="I201" s="232"/>
      <c r="J201" s="228"/>
      <c r="K201" s="228"/>
      <c r="L201" s="233"/>
      <c r="M201" s="234"/>
      <c r="N201" s="235"/>
      <c r="O201" s="235"/>
      <c r="P201" s="235"/>
      <c r="Q201" s="235"/>
      <c r="R201" s="235"/>
      <c r="S201" s="235"/>
      <c r="T201" s="23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37" t="s">
        <v>150</v>
      </c>
      <c r="AU201" s="237" t="s">
        <v>79</v>
      </c>
      <c r="AV201" s="14" t="s">
        <v>79</v>
      </c>
      <c r="AW201" s="14" t="s">
        <v>33</v>
      </c>
      <c r="AX201" s="14" t="s">
        <v>77</v>
      </c>
      <c r="AY201" s="237" t="s">
        <v>117</v>
      </c>
    </row>
    <row r="202" s="2" customFormat="1" ht="24.15" customHeight="1">
      <c r="A202" s="39"/>
      <c r="B202" s="40"/>
      <c r="C202" s="198" t="s">
        <v>422</v>
      </c>
      <c r="D202" s="198" t="s">
        <v>120</v>
      </c>
      <c r="E202" s="199" t="s">
        <v>423</v>
      </c>
      <c r="F202" s="200" t="s">
        <v>424</v>
      </c>
      <c r="G202" s="201" t="s">
        <v>168</v>
      </c>
      <c r="H202" s="202">
        <v>12</v>
      </c>
      <c r="I202" s="203"/>
      <c r="J202" s="204">
        <f>ROUND(I202*H202,2)</f>
        <v>0</v>
      </c>
      <c r="K202" s="200" t="s">
        <v>140</v>
      </c>
      <c r="L202" s="45"/>
      <c r="M202" s="205" t="s">
        <v>19</v>
      </c>
      <c r="N202" s="206" t="s">
        <v>43</v>
      </c>
      <c r="O202" s="85"/>
      <c r="P202" s="207">
        <f>O202*H202</f>
        <v>0</v>
      </c>
      <c r="Q202" s="207">
        <v>0</v>
      </c>
      <c r="R202" s="207">
        <f>Q202*H202</f>
        <v>0</v>
      </c>
      <c r="S202" s="207">
        <v>0.01584</v>
      </c>
      <c r="T202" s="208">
        <f>S202*H202</f>
        <v>0.19008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09" t="s">
        <v>205</v>
      </c>
      <c r="AT202" s="209" t="s">
        <v>120</v>
      </c>
      <c r="AU202" s="209" t="s">
        <v>79</v>
      </c>
      <c r="AY202" s="18" t="s">
        <v>117</v>
      </c>
      <c r="BE202" s="210">
        <f>IF(N202="základní",J202,0)</f>
        <v>0</v>
      </c>
      <c r="BF202" s="210">
        <f>IF(N202="snížená",J202,0)</f>
        <v>0</v>
      </c>
      <c r="BG202" s="210">
        <f>IF(N202="zákl. přenesená",J202,0)</f>
        <v>0</v>
      </c>
      <c r="BH202" s="210">
        <f>IF(N202="sníž. přenesená",J202,0)</f>
        <v>0</v>
      </c>
      <c r="BI202" s="210">
        <f>IF(N202="nulová",J202,0)</f>
        <v>0</v>
      </c>
      <c r="BJ202" s="18" t="s">
        <v>77</v>
      </c>
      <c r="BK202" s="210">
        <f>ROUND(I202*H202,2)</f>
        <v>0</v>
      </c>
      <c r="BL202" s="18" t="s">
        <v>205</v>
      </c>
      <c r="BM202" s="209" t="s">
        <v>425</v>
      </c>
    </row>
    <row r="203" s="2" customFormat="1">
      <c r="A203" s="39"/>
      <c r="B203" s="40"/>
      <c r="C203" s="41"/>
      <c r="D203" s="211" t="s">
        <v>142</v>
      </c>
      <c r="E203" s="41"/>
      <c r="F203" s="212" t="s">
        <v>426</v>
      </c>
      <c r="G203" s="41"/>
      <c r="H203" s="41"/>
      <c r="I203" s="213"/>
      <c r="J203" s="41"/>
      <c r="K203" s="41"/>
      <c r="L203" s="45"/>
      <c r="M203" s="214"/>
      <c r="N203" s="215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142</v>
      </c>
      <c r="AU203" s="18" t="s">
        <v>79</v>
      </c>
    </row>
    <row r="204" s="14" customFormat="1">
      <c r="A204" s="14"/>
      <c r="B204" s="227"/>
      <c r="C204" s="228"/>
      <c r="D204" s="218" t="s">
        <v>150</v>
      </c>
      <c r="E204" s="229" t="s">
        <v>19</v>
      </c>
      <c r="F204" s="230" t="s">
        <v>427</v>
      </c>
      <c r="G204" s="228"/>
      <c r="H204" s="231">
        <v>12</v>
      </c>
      <c r="I204" s="232"/>
      <c r="J204" s="228"/>
      <c r="K204" s="228"/>
      <c r="L204" s="233"/>
      <c r="M204" s="234"/>
      <c r="N204" s="235"/>
      <c r="O204" s="235"/>
      <c r="P204" s="235"/>
      <c r="Q204" s="235"/>
      <c r="R204" s="235"/>
      <c r="S204" s="235"/>
      <c r="T204" s="23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37" t="s">
        <v>150</v>
      </c>
      <c r="AU204" s="237" t="s">
        <v>79</v>
      </c>
      <c r="AV204" s="14" t="s">
        <v>79</v>
      </c>
      <c r="AW204" s="14" t="s">
        <v>33</v>
      </c>
      <c r="AX204" s="14" t="s">
        <v>77</v>
      </c>
      <c r="AY204" s="237" t="s">
        <v>117</v>
      </c>
    </row>
    <row r="205" s="2" customFormat="1" ht="24.15" customHeight="1">
      <c r="A205" s="39"/>
      <c r="B205" s="40"/>
      <c r="C205" s="198" t="s">
        <v>428</v>
      </c>
      <c r="D205" s="198" t="s">
        <v>120</v>
      </c>
      <c r="E205" s="199" t="s">
        <v>429</v>
      </c>
      <c r="F205" s="200" t="s">
        <v>430</v>
      </c>
      <c r="G205" s="201" t="s">
        <v>431</v>
      </c>
      <c r="H205" s="202">
        <v>6.0780000000000003</v>
      </c>
      <c r="I205" s="203"/>
      <c r="J205" s="204">
        <f>ROUND(I205*H205,2)</f>
        <v>0</v>
      </c>
      <c r="K205" s="200" t="s">
        <v>140</v>
      </c>
      <c r="L205" s="45"/>
      <c r="M205" s="205" t="s">
        <v>19</v>
      </c>
      <c r="N205" s="206" t="s">
        <v>43</v>
      </c>
      <c r="O205" s="85"/>
      <c r="P205" s="207">
        <f>O205*H205</f>
        <v>0</v>
      </c>
      <c r="Q205" s="207">
        <v>0.00189</v>
      </c>
      <c r="R205" s="207">
        <f>Q205*H205</f>
        <v>0.01148742</v>
      </c>
      <c r="S205" s="207">
        <v>0</v>
      </c>
      <c r="T205" s="20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09" t="s">
        <v>205</v>
      </c>
      <c r="AT205" s="209" t="s">
        <v>120</v>
      </c>
      <c r="AU205" s="209" t="s">
        <v>79</v>
      </c>
      <c r="AY205" s="18" t="s">
        <v>117</v>
      </c>
      <c r="BE205" s="210">
        <f>IF(N205="základní",J205,0)</f>
        <v>0</v>
      </c>
      <c r="BF205" s="210">
        <f>IF(N205="snížená",J205,0)</f>
        <v>0</v>
      </c>
      <c r="BG205" s="210">
        <f>IF(N205="zákl. přenesená",J205,0)</f>
        <v>0</v>
      </c>
      <c r="BH205" s="210">
        <f>IF(N205="sníž. přenesená",J205,0)</f>
        <v>0</v>
      </c>
      <c r="BI205" s="210">
        <f>IF(N205="nulová",J205,0)</f>
        <v>0</v>
      </c>
      <c r="BJ205" s="18" t="s">
        <v>77</v>
      </c>
      <c r="BK205" s="210">
        <f>ROUND(I205*H205,2)</f>
        <v>0</v>
      </c>
      <c r="BL205" s="18" t="s">
        <v>205</v>
      </c>
      <c r="BM205" s="209" t="s">
        <v>432</v>
      </c>
    </row>
    <row r="206" s="2" customFormat="1">
      <c r="A206" s="39"/>
      <c r="B206" s="40"/>
      <c r="C206" s="41"/>
      <c r="D206" s="211" t="s">
        <v>142</v>
      </c>
      <c r="E206" s="41"/>
      <c r="F206" s="212" t="s">
        <v>433</v>
      </c>
      <c r="G206" s="41"/>
      <c r="H206" s="41"/>
      <c r="I206" s="213"/>
      <c r="J206" s="41"/>
      <c r="K206" s="41"/>
      <c r="L206" s="45"/>
      <c r="M206" s="214"/>
      <c r="N206" s="215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142</v>
      </c>
      <c r="AU206" s="18" t="s">
        <v>79</v>
      </c>
    </row>
    <row r="207" s="13" customFormat="1">
      <c r="A207" s="13"/>
      <c r="B207" s="216"/>
      <c r="C207" s="217"/>
      <c r="D207" s="218" t="s">
        <v>150</v>
      </c>
      <c r="E207" s="219" t="s">
        <v>19</v>
      </c>
      <c r="F207" s="220" t="s">
        <v>434</v>
      </c>
      <c r="G207" s="217"/>
      <c r="H207" s="219" t="s">
        <v>19</v>
      </c>
      <c r="I207" s="221"/>
      <c r="J207" s="217"/>
      <c r="K207" s="217"/>
      <c r="L207" s="222"/>
      <c r="M207" s="223"/>
      <c r="N207" s="224"/>
      <c r="O207" s="224"/>
      <c r="P207" s="224"/>
      <c r="Q207" s="224"/>
      <c r="R207" s="224"/>
      <c r="S207" s="224"/>
      <c r="T207" s="22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26" t="s">
        <v>150</v>
      </c>
      <c r="AU207" s="226" t="s">
        <v>79</v>
      </c>
      <c r="AV207" s="13" t="s">
        <v>77</v>
      </c>
      <c r="AW207" s="13" t="s">
        <v>33</v>
      </c>
      <c r="AX207" s="13" t="s">
        <v>72</v>
      </c>
      <c r="AY207" s="226" t="s">
        <v>117</v>
      </c>
    </row>
    <row r="208" s="14" customFormat="1">
      <c r="A208" s="14"/>
      <c r="B208" s="227"/>
      <c r="C208" s="228"/>
      <c r="D208" s="218" t="s">
        <v>150</v>
      </c>
      <c r="E208" s="229" t="s">
        <v>19</v>
      </c>
      <c r="F208" s="230" t="s">
        <v>435</v>
      </c>
      <c r="G208" s="228"/>
      <c r="H208" s="231">
        <v>1.8600000000000001</v>
      </c>
      <c r="I208" s="232"/>
      <c r="J208" s="228"/>
      <c r="K208" s="228"/>
      <c r="L208" s="233"/>
      <c r="M208" s="234"/>
      <c r="N208" s="235"/>
      <c r="O208" s="235"/>
      <c r="P208" s="235"/>
      <c r="Q208" s="235"/>
      <c r="R208" s="235"/>
      <c r="S208" s="235"/>
      <c r="T208" s="23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37" t="s">
        <v>150</v>
      </c>
      <c r="AU208" s="237" t="s">
        <v>79</v>
      </c>
      <c r="AV208" s="14" t="s">
        <v>79</v>
      </c>
      <c r="AW208" s="14" t="s">
        <v>33</v>
      </c>
      <c r="AX208" s="14" t="s">
        <v>72</v>
      </c>
      <c r="AY208" s="237" t="s">
        <v>117</v>
      </c>
    </row>
    <row r="209" s="13" customFormat="1">
      <c r="A209" s="13"/>
      <c r="B209" s="216"/>
      <c r="C209" s="217"/>
      <c r="D209" s="218" t="s">
        <v>150</v>
      </c>
      <c r="E209" s="219" t="s">
        <v>19</v>
      </c>
      <c r="F209" s="220" t="s">
        <v>436</v>
      </c>
      <c r="G209" s="217"/>
      <c r="H209" s="219" t="s">
        <v>19</v>
      </c>
      <c r="I209" s="221"/>
      <c r="J209" s="217"/>
      <c r="K209" s="217"/>
      <c r="L209" s="222"/>
      <c r="M209" s="223"/>
      <c r="N209" s="224"/>
      <c r="O209" s="224"/>
      <c r="P209" s="224"/>
      <c r="Q209" s="224"/>
      <c r="R209" s="224"/>
      <c r="S209" s="224"/>
      <c r="T209" s="22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26" t="s">
        <v>150</v>
      </c>
      <c r="AU209" s="226" t="s">
        <v>79</v>
      </c>
      <c r="AV209" s="13" t="s">
        <v>77</v>
      </c>
      <c r="AW209" s="13" t="s">
        <v>33</v>
      </c>
      <c r="AX209" s="13" t="s">
        <v>72</v>
      </c>
      <c r="AY209" s="226" t="s">
        <v>117</v>
      </c>
    </row>
    <row r="210" s="14" customFormat="1">
      <c r="A210" s="14"/>
      <c r="B210" s="227"/>
      <c r="C210" s="228"/>
      <c r="D210" s="218" t="s">
        <v>150</v>
      </c>
      <c r="E210" s="229" t="s">
        <v>19</v>
      </c>
      <c r="F210" s="230" t="s">
        <v>437</v>
      </c>
      <c r="G210" s="228"/>
      <c r="H210" s="231">
        <v>4.218</v>
      </c>
      <c r="I210" s="232"/>
      <c r="J210" s="228"/>
      <c r="K210" s="228"/>
      <c r="L210" s="233"/>
      <c r="M210" s="234"/>
      <c r="N210" s="235"/>
      <c r="O210" s="235"/>
      <c r="P210" s="235"/>
      <c r="Q210" s="235"/>
      <c r="R210" s="235"/>
      <c r="S210" s="235"/>
      <c r="T210" s="23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37" t="s">
        <v>150</v>
      </c>
      <c r="AU210" s="237" t="s">
        <v>79</v>
      </c>
      <c r="AV210" s="14" t="s">
        <v>79</v>
      </c>
      <c r="AW210" s="14" t="s">
        <v>33</v>
      </c>
      <c r="AX210" s="14" t="s">
        <v>72</v>
      </c>
      <c r="AY210" s="237" t="s">
        <v>117</v>
      </c>
    </row>
    <row r="211" s="15" customFormat="1">
      <c r="A211" s="15"/>
      <c r="B211" s="250"/>
      <c r="C211" s="251"/>
      <c r="D211" s="218" t="s">
        <v>150</v>
      </c>
      <c r="E211" s="252" t="s">
        <v>19</v>
      </c>
      <c r="F211" s="253" t="s">
        <v>392</v>
      </c>
      <c r="G211" s="251"/>
      <c r="H211" s="254">
        <v>6.0780000000000003</v>
      </c>
      <c r="I211" s="255"/>
      <c r="J211" s="251"/>
      <c r="K211" s="251"/>
      <c r="L211" s="256"/>
      <c r="M211" s="257"/>
      <c r="N211" s="258"/>
      <c r="O211" s="258"/>
      <c r="P211" s="258"/>
      <c r="Q211" s="258"/>
      <c r="R211" s="258"/>
      <c r="S211" s="258"/>
      <c r="T211" s="259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0" t="s">
        <v>150</v>
      </c>
      <c r="AU211" s="260" t="s">
        <v>79</v>
      </c>
      <c r="AV211" s="15" t="s">
        <v>124</v>
      </c>
      <c r="AW211" s="15" t="s">
        <v>33</v>
      </c>
      <c r="AX211" s="15" t="s">
        <v>77</v>
      </c>
      <c r="AY211" s="260" t="s">
        <v>117</v>
      </c>
    </row>
    <row r="212" s="2" customFormat="1" ht="16.5" customHeight="1">
      <c r="A212" s="39"/>
      <c r="B212" s="40"/>
      <c r="C212" s="198" t="s">
        <v>438</v>
      </c>
      <c r="D212" s="198" t="s">
        <v>120</v>
      </c>
      <c r="E212" s="199" t="s">
        <v>439</v>
      </c>
      <c r="F212" s="200" t="s">
        <v>440</v>
      </c>
      <c r="G212" s="201" t="s">
        <v>168</v>
      </c>
      <c r="H212" s="202">
        <v>67</v>
      </c>
      <c r="I212" s="203"/>
      <c r="J212" s="204">
        <f>ROUND(I212*H212,2)</f>
        <v>0</v>
      </c>
      <c r="K212" s="200" t="s">
        <v>140</v>
      </c>
      <c r="L212" s="45"/>
      <c r="M212" s="205" t="s">
        <v>19</v>
      </c>
      <c r="N212" s="206" t="s">
        <v>43</v>
      </c>
      <c r="O212" s="85"/>
      <c r="P212" s="207">
        <f>O212*H212</f>
        <v>0</v>
      </c>
      <c r="Q212" s="207">
        <v>0.01363</v>
      </c>
      <c r="R212" s="207">
        <f>Q212*H212</f>
        <v>0.91320999999999997</v>
      </c>
      <c r="S212" s="207">
        <v>0</v>
      </c>
      <c r="T212" s="208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09" t="s">
        <v>205</v>
      </c>
      <c r="AT212" s="209" t="s">
        <v>120</v>
      </c>
      <c r="AU212" s="209" t="s">
        <v>79</v>
      </c>
      <c r="AY212" s="18" t="s">
        <v>117</v>
      </c>
      <c r="BE212" s="210">
        <f>IF(N212="základní",J212,0)</f>
        <v>0</v>
      </c>
      <c r="BF212" s="210">
        <f>IF(N212="snížená",J212,0)</f>
        <v>0</v>
      </c>
      <c r="BG212" s="210">
        <f>IF(N212="zákl. přenesená",J212,0)</f>
        <v>0</v>
      </c>
      <c r="BH212" s="210">
        <f>IF(N212="sníž. přenesená",J212,0)</f>
        <v>0</v>
      </c>
      <c r="BI212" s="210">
        <f>IF(N212="nulová",J212,0)</f>
        <v>0</v>
      </c>
      <c r="BJ212" s="18" t="s">
        <v>77</v>
      </c>
      <c r="BK212" s="210">
        <f>ROUND(I212*H212,2)</f>
        <v>0</v>
      </c>
      <c r="BL212" s="18" t="s">
        <v>205</v>
      </c>
      <c r="BM212" s="209" t="s">
        <v>441</v>
      </c>
    </row>
    <row r="213" s="2" customFormat="1">
      <c r="A213" s="39"/>
      <c r="B213" s="40"/>
      <c r="C213" s="41"/>
      <c r="D213" s="211" t="s">
        <v>142</v>
      </c>
      <c r="E213" s="41"/>
      <c r="F213" s="212" t="s">
        <v>442</v>
      </c>
      <c r="G213" s="41"/>
      <c r="H213" s="41"/>
      <c r="I213" s="213"/>
      <c r="J213" s="41"/>
      <c r="K213" s="41"/>
      <c r="L213" s="45"/>
      <c r="M213" s="214"/>
      <c r="N213" s="215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142</v>
      </c>
      <c r="AU213" s="18" t="s">
        <v>79</v>
      </c>
    </row>
    <row r="214" s="14" customFormat="1">
      <c r="A214" s="14"/>
      <c r="B214" s="227"/>
      <c r="C214" s="228"/>
      <c r="D214" s="218" t="s">
        <v>150</v>
      </c>
      <c r="E214" s="229" t="s">
        <v>19</v>
      </c>
      <c r="F214" s="230" t="s">
        <v>443</v>
      </c>
      <c r="G214" s="228"/>
      <c r="H214" s="231">
        <v>67</v>
      </c>
      <c r="I214" s="232"/>
      <c r="J214" s="228"/>
      <c r="K214" s="228"/>
      <c r="L214" s="233"/>
      <c r="M214" s="234"/>
      <c r="N214" s="235"/>
      <c r="O214" s="235"/>
      <c r="P214" s="235"/>
      <c r="Q214" s="235"/>
      <c r="R214" s="235"/>
      <c r="S214" s="235"/>
      <c r="T214" s="23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37" t="s">
        <v>150</v>
      </c>
      <c r="AU214" s="237" t="s">
        <v>79</v>
      </c>
      <c r="AV214" s="14" t="s">
        <v>79</v>
      </c>
      <c r="AW214" s="14" t="s">
        <v>33</v>
      </c>
      <c r="AX214" s="14" t="s">
        <v>77</v>
      </c>
      <c r="AY214" s="237" t="s">
        <v>117</v>
      </c>
    </row>
    <row r="215" s="2" customFormat="1" ht="16.5" customHeight="1">
      <c r="A215" s="39"/>
      <c r="B215" s="40"/>
      <c r="C215" s="198" t="s">
        <v>444</v>
      </c>
      <c r="D215" s="198" t="s">
        <v>120</v>
      </c>
      <c r="E215" s="199" t="s">
        <v>445</v>
      </c>
      <c r="F215" s="200" t="s">
        <v>446</v>
      </c>
      <c r="G215" s="201" t="s">
        <v>168</v>
      </c>
      <c r="H215" s="202">
        <v>19</v>
      </c>
      <c r="I215" s="203"/>
      <c r="J215" s="204">
        <f>ROUND(I215*H215,2)</f>
        <v>0</v>
      </c>
      <c r="K215" s="200" t="s">
        <v>140</v>
      </c>
      <c r="L215" s="45"/>
      <c r="M215" s="205" t="s">
        <v>19</v>
      </c>
      <c r="N215" s="206" t="s">
        <v>43</v>
      </c>
      <c r="O215" s="85"/>
      <c r="P215" s="207">
        <f>O215*H215</f>
        <v>0</v>
      </c>
      <c r="Q215" s="207">
        <v>0.017520000000000001</v>
      </c>
      <c r="R215" s="207">
        <f>Q215*H215</f>
        <v>0.33288000000000001</v>
      </c>
      <c r="S215" s="207">
        <v>0</v>
      </c>
      <c r="T215" s="208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09" t="s">
        <v>205</v>
      </c>
      <c r="AT215" s="209" t="s">
        <v>120</v>
      </c>
      <c r="AU215" s="209" t="s">
        <v>79</v>
      </c>
      <c r="AY215" s="18" t="s">
        <v>117</v>
      </c>
      <c r="BE215" s="210">
        <f>IF(N215="základní",J215,0)</f>
        <v>0</v>
      </c>
      <c r="BF215" s="210">
        <f>IF(N215="snížená",J215,0)</f>
        <v>0</v>
      </c>
      <c r="BG215" s="210">
        <f>IF(N215="zákl. přenesená",J215,0)</f>
        <v>0</v>
      </c>
      <c r="BH215" s="210">
        <f>IF(N215="sníž. přenesená",J215,0)</f>
        <v>0</v>
      </c>
      <c r="BI215" s="210">
        <f>IF(N215="nulová",J215,0)</f>
        <v>0</v>
      </c>
      <c r="BJ215" s="18" t="s">
        <v>77</v>
      </c>
      <c r="BK215" s="210">
        <f>ROUND(I215*H215,2)</f>
        <v>0</v>
      </c>
      <c r="BL215" s="18" t="s">
        <v>205</v>
      </c>
      <c r="BM215" s="209" t="s">
        <v>447</v>
      </c>
    </row>
    <row r="216" s="2" customFormat="1">
      <c r="A216" s="39"/>
      <c r="B216" s="40"/>
      <c r="C216" s="41"/>
      <c r="D216" s="211" t="s">
        <v>142</v>
      </c>
      <c r="E216" s="41"/>
      <c r="F216" s="212" t="s">
        <v>448</v>
      </c>
      <c r="G216" s="41"/>
      <c r="H216" s="41"/>
      <c r="I216" s="213"/>
      <c r="J216" s="41"/>
      <c r="K216" s="41"/>
      <c r="L216" s="45"/>
      <c r="M216" s="214"/>
      <c r="N216" s="215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142</v>
      </c>
      <c r="AU216" s="18" t="s">
        <v>79</v>
      </c>
    </row>
    <row r="217" s="14" customFormat="1">
      <c r="A217" s="14"/>
      <c r="B217" s="227"/>
      <c r="C217" s="228"/>
      <c r="D217" s="218" t="s">
        <v>150</v>
      </c>
      <c r="E217" s="229" t="s">
        <v>19</v>
      </c>
      <c r="F217" s="230" t="s">
        <v>449</v>
      </c>
      <c r="G217" s="228"/>
      <c r="H217" s="231">
        <v>19</v>
      </c>
      <c r="I217" s="232"/>
      <c r="J217" s="228"/>
      <c r="K217" s="228"/>
      <c r="L217" s="233"/>
      <c r="M217" s="234"/>
      <c r="N217" s="235"/>
      <c r="O217" s="235"/>
      <c r="P217" s="235"/>
      <c r="Q217" s="235"/>
      <c r="R217" s="235"/>
      <c r="S217" s="235"/>
      <c r="T217" s="23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37" t="s">
        <v>150</v>
      </c>
      <c r="AU217" s="237" t="s">
        <v>79</v>
      </c>
      <c r="AV217" s="14" t="s">
        <v>79</v>
      </c>
      <c r="AW217" s="14" t="s">
        <v>33</v>
      </c>
      <c r="AX217" s="14" t="s">
        <v>77</v>
      </c>
      <c r="AY217" s="237" t="s">
        <v>117</v>
      </c>
    </row>
    <row r="218" s="2" customFormat="1" ht="16.5" customHeight="1">
      <c r="A218" s="39"/>
      <c r="B218" s="40"/>
      <c r="C218" s="198" t="s">
        <v>450</v>
      </c>
      <c r="D218" s="198" t="s">
        <v>120</v>
      </c>
      <c r="E218" s="199" t="s">
        <v>451</v>
      </c>
      <c r="F218" s="200" t="s">
        <v>452</v>
      </c>
      <c r="G218" s="201" t="s">
        <v>168</v>
      </c>
      <c r="H218" s="202">
        <v>2732.1399999999999</v>
      </c>
      <c r="I218" s="203"/>
      <c r="J218" s="204">
        <f>ROUND(I218*H218,2)</f>
        <v>0</v>
      </c>
      <c r="K218" s="200" t="s">
        <v>140</v>
      </c>
      <c r="L218" s="45"/>
      <c r="M218" s="205" t="s">
        <v>19</v>
      </c>
      <c r="N218" s="206" t="s">
        <v>43</v>
      </c>
      <c r="O218" s="85"/>
      <c r="P218" s="207">
        <f>O218*H218</f>
        <v>0</v>
      </c>
      <c r="Q218" s="207">
        <v>2.0000000000000002E-05</v>
      </c>
      <c r="R218" s="207">
        <f>Q218*H218</f>
        <v>0.054642800000000005</v>
      </c>
      <c r="S218" s="207">
        <v>0</v>
      </c>
      <c r="T218" s="208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09" t="s">
        <v>205</v>
      </c>
      <c r="AT218" s="209" t="s">
        <v>120</v>
      </c>
      <c r="AU218" s="209" t="s">
        <v>79</v>
      </c>
      <c r="AY218" s="18" t="s">
        <v>117</v>
      </c>
      <c r="BE218" s="210">
        <f>IF(N218="základní",J218,0)</f>
        <v>0</v>
      </c>
      <c r="BF218" s="210">
        <f>IF(N218="snížená",J218,0)</f>
        <v>0</v>
      </c>
      <c r="BG218" s="210">
        <f>IF(N218="zákl. přenesená",J218,0)</f>
        <v>0</v>
      </c>
      <c r="BH218" s="210">
        <f>IF(N218="sníž. přenesená",J218,0)</f>
        <v>0</v>
      </c>
      <c r="BI218" s="210">
        <f>IF(N218="nulová",J218,0)</f>
        <v>0</v>
      </c>
      <c r="BJ218" s="18" t="s">
        <v>77</v>
      </c>
      <c r="BK218" s="210">
        <f>ROUND(I218*H218,2)</f>
        <v>0</v>
      </c>
      <c r="BL218" s="18" t="s">
        <v>205</v>
      </c>
      <c r="BM218" s="209" t="s">
        <v>453</v>
      </c>
    </row>
    <row r="219" s="2" customFormat="1">
      <c r="A219" s="39"/>
      <c r="B219" s="40"/>
      <c r="C219" s="41"/>
      <c r="D219" s="211" t="s">
        <v>142</v>
      </c>
      <c r="E219" s="41"/>
      <c r="F219" s="212" t="s">
        <v>454</v>
      </c>
      <c r="G219" s="41"/>
      <c r="H219" s="41"/>
      <c r="I219" s="213"/>
      <c r="J219" s="41"/>
      <c r="K219" s="41"/>
      <c r="L219" s="45"/>
      <c r="M219" s="214"/>
      <c r="N219" s="215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142</v>
      </c>
      <c r="AU219" s="18" t="s">
        <v>79</v>
      </c>
    </row>
    <row r="220" s="2" customFormat="1" ht="16.5" customHeight="1">
      <c r="A220" s="39"/>
      <c r="B220" s="40"/>
      <c r="C220" s="238" t="s">
        <v>455</v>
      </c>
      <c r="D220" s="238" t="s">
        <v>227</v>
      </c>
      <c r="E220" s="239" t="s">
        <v>456</v>
      </c>
      <c r="F220" s="240" t="s">
        <v>457</v>
      </c>
      <c r="G220" s="241" t="s">
        <v>431</v>
      </c>
      <c r="H220" s="242">
        <v>7.5419999999999998</v>
      </c>
      <c r="I220" s="243"/>
      <c r="J220" s="244">
        <f>ROUND(I220*H220,2)</f>
        <v>0</v>
      </c>
      <c r="K220" s="240" t="s">
        <v>140</v>
      </c>
      <c r="L220" s="245"/>
      <c r="M220" s="246" t="s">
        <v>19</v>
      </c>
      <c r="N220" s="247" t="s">
        <v>43</v>
      </c>
      <c r="O220" s="85"/>
      <c r="P220" s="207">
        <f>O220*H220</f>
        <v>0</v>
      </c>
      <c r="Q220" s="207">
        <v>0.55000000000000004</v>
      </c>
      <c r="R220" s="207">
        <f>Q220*H220</f>
        <v>4.1481000000000003</v>
      </c>
      <c r="S220" s="207">
        <v>0</v>
      </c>
      <c r="T220" s="208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09" t="s">
        <v>230</v>
      </c>
      <c r="AT220" s="209" t="s">
        <v>227</v>
      </c>
      <c r="AU220" s="209" t="s">
        <v>79</v>
      </c>
      <c r="AY220" s="18" t="s">
        <v>117</v>
      </c>
      <c r="BE220" s="210">
        <f>IF(N220="základní",J220,0)</f>
        <v>0</v>
      </c>
      <c r="BF220" s="210">
        <f>IF(N220="snížená",J220,0)</f>
        <v>0</v>
      </c>
      <c r="BG220" s="210">
        <f>IF(N220="zákl. přenesená",J220,0)</f>
        <v>0</v>
      </c>
      <c r="BH220" s="210">
        <f>IF(N220="sníž. přenesená",J220,0)</f>
        <v>0</v>
      </c>
      <c r="BI220" s="210">
        <f>IF(N220="nulová",J220,0)</f>
        <v>0</v>
      </c>
      <c r="BJ220" s="18" t="s">
        <v>77</v>
      </c>
      <c r="BK220" s="210">
        <f>ROUND(I220*H220,2)</f>
        <v>0</v>
      </c>
      <c r="BL220" s="18" t="s">
        <v>205</v>
      </c>
      <c r="BM220" s="209" t="s">
        <v>458</v>
      </c>
    </row>
    <row r="221" s="14" customFormat="1">
      <c r="A221" s="14"/>
      <c r="B221" s="227"/>
      <c r="C221" s="228"/>
      <c r="D221" s="218" t="s">
        <v>150</v>
      </c>
      <c r="E221" s="228"/>
      <c r="F221" s="230" t="s">
        <v>459</v>
      </c>
      <c r="G221" s="228"/>
      <c r="H221" s="231">
        <v>7.5419999999999998</v>
      </c>
      <c r="I221" s="232"/>
      <c r="J221" s="228"/>
      <c r="K221" s="228"/>
      <c r="L221" s="233"/>
      <c r="M221" s="234"/>
      <c r="N221" s="235"/>
      <c r="O221" s="235"/>
      <c r="P221" s="235"/>
      <c r="Q221" s="235"/>
      <c r="R221" s="235"/>
      <c r="S221" s="235"/>
      <c r="T221" s="23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37" t="s">
        <v>150</v>
      </c>
      <c r="AU221" s="237" t="s">
        <v>79</v>
      </c>
      <c r="AV221" s="14" t="s">
        <v>79</v>
      </c>
      <c r="AW221" s="14" t="s">
        <v>4</v>
      </c>
      <c r="AX221" s="14" t="s">
        <v>77</v>
      </c>
      <c r="AY221" s="237" t="s">
        <v>117</v>
      </c>
    </row>
    <row r="222" s="2" customFormat="1" ht="21.75" customHeight="1">
      <c r="A222" s="39"/>
      <c r="B222" s="40"/>
      <c r="C222" s="198" t="s">
        <v>460</v>
      </c>
      <c r="D222" s="198" t="s">
        <v>120</v>
      </c>
      <c r="E222" s="199" t="s">
        <v>461</v>
      </c>
      <c r="F222" s="200" t="s">
        <v>462</v>
      </c>
      <c r="G222" s="201" t="s">
        <v>147</v>
      </c>
      <c r="H222" s="202">
        <v>2322.3200000000002</v>
      </c>
      <c r="I222" s="203"/>
      <c r="J222" s="204">
        <f>ROUND(I222*H222,2)</f>
        <v>0</v>
      </c>
      <c r="K222" s="200" t="s">
        <v>140</v>
      </c>
      <c r="L222" s="45"/>
      <c r="M222" s="205" t="s">
        <v>19</v>
      </c>
      <c r="N222" s="206" t="s">
        <v>43</v>
      </c>
      <c r="O222" s="85"/>
      <c r="P222" s="207">
        <f>O222*H222</f>
        <v>0</v>
      </c>
      <c r="Q222" s="207">
        <v>0</v>
      </c>
      <c r="R222" s="207">
        <f>Q222*H222</f>
        <v>0</v>
      </c>
      <c r="S222" s="207">
        <v>0</v>
      </c>
      <c r="T222" s="208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09" t="s">
        <v>205</v>
      </c>
      <c r="AT222" s="209" t="s">
        <v>120</v>
      </c>
      <c r="AU222" s="209" t="s">
        <v>79</v>
      </c>
      <c r="AY222" s="18" t="s">
        <v>117</v>
      </c>
      <c r="BE222" s="210">
        <f>IF(N222="základní",J222,0)</f>
        <v>0</v>
      </c>
      <c r="BF222" s="210">
        <f>IF(N222="snížená",J222,0)</f>
        <v>0</v>
      </c>
      <c r="BG222" s="210">
        <f>IF(N222="zákl. přenesená",J222,0)</f>
        <v>0</v>
      </c>
      <c r="BH222" s="210">
        <f>IF(N222="sníž. přenesená",J222,0)</f>
        <v>0</v>
      </c>
      <c r="BI222" s="210">
        <f>IF(N222="nulová",J222,0)</f>
        <v>0</v>
      </c>
      <c r="BJ222" s="18" t="s">
        <v>77</v>
      </c>
      <c r="BK222" s="210">
        <f>ROUND(I222*H222,2)</f>
        <v>0</v>
      </c>
      <c r="BL222" s="18" t="s">
        <v>205</v>
      </c>
      <c r="BM222" s="209" t="s">
        <v>463</v>
      </c>
    </row>
    <row r="223" s="2" customFormat="1">
      <c r="A223" s="39"/>
      <c r="B223" s="40"/>
      <c r="C223" s="41"/>
      <c r="D223" s="211" t="s">
        <v>142</v>
      </c>
      <c r="E223" s="41"/>
      <c r="F223" s="212" t="s">
        <v>464</v>
      </c>
      <c r="G223" s="41"/>
      <c r="H223" s="41"/>
      <c r="I223" s="213"/>
      <c r="J223" s="41"/>
      <c r="K223" s="41"/>
      <c r="L223" s="45"/>
      <c r="M223" s="214"/>
      <c r="N223" s="215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142</v>
      </c>
      <c r="AU223" s="18" t="s">
        <v>79</v>
      </c>
    </row>
    <row r="224" s="2" customFormat="1" ht="16.5" customHeight="1">
      <c r="A224" s="39"/>
      <c r="B224" s="40"/>
      <c r="C224" s="238" t="s">
        <v>465</v>
      </c>
      <c r="D224" s="238" t="s">
        <v>227</v>
      </c>
      <c r="E224" s="239" t="s">
        <v>456</v>
      </c>
      <c r="F224" s="240" t="s">
        <v>457</v>
      </c>
      <c r="G224" s="241" t="s">
        <v>431</v>
      </c>
      <c r="H224" s="242">
        <v>19.228999999999999</v>
      </c>
      <c r="I224" s="243"/>
      <c r="J224" s="244">
        <f>ROUND(I224*H224,2)</f>
        <v>0</v>
      </c>
      <c r="K224" s="240" t="s">
        <v>140</v>
      </c>
      <c r="L224" s="245"/>
      <c r="M224" s="246" t="s">
        <v>19</v>
      </c>
      <c r="N224" s="247" t="s">
        <v>43</v>
      </c>
      <c r="O224" s="85"/>
      <c r="P224" s="207">
        <f>O224*H224</f>
        <v>0</v>
      </c>
      <c r="Q224" s="207">
        <v>0.55000000000000004</v>
      </c>
      <c r="R224" s="207">
        <f>Q224*H224</f>
        <v>10.575950000000001</v>
      </c>
      <c r="S224" s="207">
        <v>0</v>
      </c>
      <c r="T224" s="208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09" t="s">
        <v>230</v>
      </c>
      <c r="AT224" s="209" t="s">
        <v>227</v>
      </c>
      <c r="AU224" s="209" t="s">
        <v>79</v>
      </c>
      <c r="AY224" s="18" t="s">
        <v>117</v>
      </c>
      <c r="BE224" s="210">
        <f>IF(N224="základní",J224,0)</f>
        <v>0</v>
      </c>
      <c r="BF224" s="210">
        <f>IF(N224="snížená",J224,0)</f>
        <v>0</v>
      </c>
      <c r="BG224" s="210">
        <f>IF(N224="zákl. přenesená",J224,0)</f>
        <v>0</v>
      </c>
      <c r="BH224" s="210">
        <f>IF(N224="sníž. přenesená",J224,0)</f>
        <v>0</v>
      </c>
      <c r="BI224" s="210">
        <f>IF(N224="nulová",J224,0)</f>
        <v>0</v>
      </c>
      <c r="BJ224" s="18" t="s">
        <v>77</v>
      </c>
      <c r="BK224" s="210">
        <f>ROUND(I224*H224,2)</f>
        <v>0</v>
      </c>
      <c r="BL224" s="18" t="s">
        <v>205</v>
      </c>
      <c r="BM224" s="209" t="s">
        <v>466</v>
      </c>
    </row>
    <row r="225" s="14" customFormat="1">
      <c r="A225" s="14"/>
      <c r="B225" s="227"/>
      <c r="C225" s="228"/>
      <c r="D225" s="218" t="s">
        <v>150</v>
      </c>
      <c r="E225" s="228"/>
      <c r="F225" s="230" t="s">
        <v>467</v>
      </c>
      <c r="G225" s="228"/>
      <c r="H225" s="231">
        <v>19.228999999999999</v>
      </c>
      <c r="I225" s="232"/>
      <c r="J225" s="228"/>
      <c r="K225" s="228"/>
      <c r="L225" s="233"/>
      <c r="M225" s="234"/>
      <c r="N225" s="235"/>
      <c r="O225" s="235"/>
      <c r="P225" s="235"/>
      <c r="Q225" s="235"/>
      <c r="R225" s="235"/>
      <c r="S225" s="235"/>
      <c r="T225" s="23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37" t="s">
        <v>150</v>
      </c>
      <c r="AU225" s="237" t="s">
        <v>79</v>
      </c>
      <c r="AV225" s="14" t="s">
        <v>79</v>
      </c>
      <c r="AW225" s="14" t="s">
        <v>4</v>
      </c>
      <c r="AX225" s="14" t="s">
        <v>77</v>
      </c>
      <c r="AY225" s="237" t="s">
        <v>117</v>
      </c>
    </row>
    <row r="226" s="2" customFormat="1" ht="24.15" customHeight="1">
      <c r="A226" s="39"/>
      <c r="B226" s="40"/>
      <c r="C226" s="198" t="s">
        <v>468</v>
      </c>
      <c r="D226" s="198" t="s">
        <v>120</v>
      </c>
      <c r="E226" s="199" t="s">
        <v>469</v>
      </c>
      <c r="F226" s="200" t="s">
        <v>470</v>
      </c>
      <c r="G226" s="201" t="s">
        <v>147</v>
      </c>
      <c r="H226" s="202">
        <v>168.71700000000001</v>
      </c>
      <c r="I226" s="203"/>
      <c r="J226" s="204">
        <f>ROUND(I226*H226,2)</f>
        <v>0</v>
      </c>
      <c r="K226" s="200" t="s">
        <v>140</v>
      </c>
      <c r="L226" s="45"/>
      <c r="M226" s="205" t="s">
        <v>19</v>
      </c>
      <c r="N226" s="206" t="s">
        <v>43</v>
      </c>
      <c r="O226" s="85"/>
      <c r="P226" s="207">
        <f>O226*H226</f>
        <v>0</v>
      </c>
      <c r="Q226" s="207">
        <v>0</v>
      </c>
      <c r="R226" s="207">
        <f>Q226*H226</f>
        <v>0</v>
      </c>
      <c r="S226" s="207">
        <v>0</v>
      </c>
      <c r="T226" s="208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09" t="s">
        <v>205</v>
      </c>
      <c r="AT226" s="209" t="s">
        <v>120</v>
      </c>
      <c r="AU226" s="209" t="s">
        <v>79</v>
      </c>
      <c r="AY226" s="18" t="s">
        <v>117</v>
      </c>
      <c r="BE226" s="210">
        <f>IF(N226="základní",J226,0)</f>
        <v>0</v>
      </c>
      <c r="BF226" s="210">
        <f>IF(N226="snížená",J226,0)</f>
        <v>0</v>
      </c>
      <c r="BG226" s="210">
        <f>IF(N226="zákl. přenesená",J226,0)</f>
        <v>0</v>
      </c>
      <c r="BH226" s="210">
        <f>IF(N226="sníž. přenesená",J226,0)</f>
        <v>0</v>
      </c>
      <c r="BI226" s="210">
        <f>IF(N226="nulová",J226,0)</f>
        <v>0</v>
      </c>
      <c r="BJ226" s="18" t="s">
        <v>77</v>
      </c>
      <c r="BK226" s="210">
        <f>ROUND(I226*H226,2)</f>
        <v>0</v>
      </c>
      <c r="BL226" s="18" t="s">
        <v>205</v>
      </c>
      <c r="BM226" s="209" t="s">
        <v>471</v>
      </c>
    </row>
    <row r="227" s="2" customFormat="1">
      <c r="A227" s="39"/>
      <c r="B227" s="40"/>
      <c r="C227" s="41"/>
      <c r="D227" s="211" t="s">
        <v>142</v>
      </c>
      <c r="E227" s="41"/>
      <c r="F227" s="212" t="s">
        <v>472</v>
      </c>
      <c r="G227" s="41"/>
      <c r="H227" s="41"/>
      <c r="I227" s="213"/>
      <c r="J227" s="41"/>
      <c r="K227" s="41"/>
      <c r="L227" s="45"/>
      <c r="M227" s="214"/>
      <c r="N227" s="215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142</v>
      </c>
      <c r="AU227" s="18" t="s">
        <v>79</v>
      </c>
    </row>
    <row r="228" s="13" customFormat="1">
      <c r="A228" s="13"/>
      <c r="B228" s="216"/>
      <c r="C228" s="217"/>
      <c r="D228" s="218" t="s">
        <v>150</v>
      </c>
      <c r="E228" s="219" t="s">
        <v>19</v>
      </c>
      <c r="F228" s="220" t="s">
        <v>473</v>
      </c>
      <c r="G228" s="217"/>
      <c r="H228" s="219" t="s">
        <v>19</v>
      </c>
      <c r="I228" s="221"/>
      <c r="J228" s="217"/>
      <c r="K228" s="217"/>
      <c r="L228" s="222"/>
      <c r="M228" s="223"/>
      <c r="N228" s="224"/>
      <c r="O228" s="224"/>
      <c r="P228" s="224"/>
      <c r="Q228" s="224"/>
      <c r="R228" s="224"/>
      <c r="S228" s="224"/>
      <c r="T228" s="22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26" t="s">
        <v>150</v>
      </c>
      <c r="AU228" s="226" t="s">
        <v>79</v>
      </c>
      <c r="AV228" s="13" t="s">
        <v>77</v>
      </c>
      <c r="AW228" s="13" t="s">
        <v>33</v>
      </c>
      <c r="AX228" s="13" t="s">
        <v>72</v>
      </c>
      <c r="AY228" s="226" t="s">
        <v>117</v>
      </c>
    </row>
    <row r="229" s="14" customFormat="1">
      <c r="A229" s="14"/>
      <c r="B229" s="227"/>
      <c r="C229" s="228"/>
      <c r="D229" s="218" t="s">
        <v>150</v>
      </c>
      <c r="E229" s="229" t="s">
        <v>19</v>
      </c>
      <c r="F229" s="230" t="s">
        <v>474</v>
      </c>
      <c r="G229" s="228"/>
      <c r="H229" s="231">
        <v>168.71700000000001</v>
      </c>
      <c r="I229" s="232"/>
      <c r="J229" s="228"/>
      <c r="K229" s="228"/>
      <c r="L229" s="233"/>
      <c r="M229" s="234"/>
      <c r="N229" s="235"/>
      <c r="O229" s="235"/>
      <c r="P229" s="235"/>
      <c r="Q229" s="235"/>
      <c r="R229" s="235"/>
      <c r="S229" s="235"/>
      <c r="T229" s="23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37" t="s">
        <v>150</v>
      </c>
      <c r="AU229" s="237" t="s">
        <v>79</v>
      </c>
      <c r="AV229" s="14" t="s">
        <v>79</v>
      </c>
      <c r="AW229" s="14" t="s">
        <v>33</v>
      </c>
      <c r="AX229" s="14" t="s">
        <v>77</v>
      </c>
      <c r="AY229" s="237" t="s">
        <v>117</v>
      </c>
    </row>
    <row r="230" s="2" customFormat="1" ht="16.5" customHeight="1">
      <c r="A230" s="39"/>
      <c r="B230" s="40"/>
      <c r="C230" s="238" t="s">
        <v>475</v>
      </c>
      <c r="D230" s="238" t="s">
        <v>227</v>
      </c>
      <c r="E230" s="239" t="s">
        <v>476</v>
      </c>
      <c r="F230" s="240" t="s">
        <v>477</v>
      </c>
      <c r="G230" s="241" t="s">
        <v>431</v>
      </c>
      <c r="H230" s="242">
        <v>4.851</v>
      </c>
      <c r="I230" s="243"/>
      <c r="J230" s="244">
        <f>ROUND(I230*H230,2)</f>
        <v>0</v>
      </c>
      <c r="K230" s="240" t="s">
        <v>140</v>
      </c>
      <c r="L230" s="245"/>
      <c r="M230" s="246" t="s">
        <v>19</v>
      </c>
      <c r="N230" s="247" t="s">
        <v>43</v>
      </c>
      <c r="O230" s="85"/>
      <c r="P230" s="207">
        <f>O230*H230</f>
        <v>0</v>
      </c>
      <c r="Q230" s="207">
        <v>0.55000000000000004</v>
      </c>
      <c r="R230" s="207">
        <f>Q230*H230</f>
        <v>2.66805</v>
      </c>
      <c r="S230" s="207">
        <v>0</v>
      </c>
      <c r="T230" s="208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09" t="s">
        <v>230</v>
      </c>
      <c r="AT230" s="209" t="s">
        <v>227</v>
      </c>
      <c r="AU230" s="209" t="s">
        <v>79</v>
      </c>
      <c r="AY230" s="18" t="s">
        <v>117</v>
      </c>
      <c r="BE230" s="210">
        <f>IF(N230="základní",J230,0)</f>
        <v>0</v>
      </c>
      <c r="BF230" s="210">
        <f>IF(N230="snížená",J230,0)</f>
        <v>0</v>
      </c>
      <c r="BG230" s="210">
        <f>IF(N230="zákl. přenesená",J230,0)</f>
        <v>0</v>
      </c>
      <c r="BH230" s="210">
        <f>IF(N230="sníž. přenesená",J230,0)</f>
        <v>0</v>
      </c>
      <c r="BI230" s="210">
        <f>IF(N230="nulová",J230,0)</f>
        <v>0</v>
      </c>
      <c r="BJ230" s="18" t="s">
        <v>77</v>
      </c>
      <c r="BK230" s="210">
        <f>ROUND(I230*H230,2)</f>
        <v>0</v>
      </c>
      <c r="BL230" s="18" t="s">
        <v>205</v>
      </c>
      <c r="BM230" s="209" t="s">
        <v>478</v>
      </c>
    </row>
    <row r="231" s="14" customFormat="1">
      <c r="A231" s="14"/>
      <c r="B231" s="227"/>
      <c r="C231" s="228"/>
      <c r="D231" s="218" t="s">
        <v>150</v>
      </c>
      <c r="E231" s="229" t="s">
        <v>19</v>
      </c>
      <c r="F231" s="230" t="s">
        <v>437</v>
      </c>
      <c r="G231" s="228"/>
      <c r="H231" s="231">
        <v>4.218</v>
      </c>
      <c r="I231" s="232"/>
      <c r="J231" s="228"/>
      <c r="K231" s="228"/>
      <c r="L231" s="233"/>
      <c r="M231" s="234"/>
      <c r="N231" s="235"/>
      <c r="O231" s="235"/>
      <c r="P231" s="235"/>
      <c r="Q231" s="235"/>
      <c r="R231" s="235"/>
      <c r="S231" s="235"/>
      <c r="T231" s="23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37" t="s">
        <v>150</v>
      </c>
      <c r="AU231" s="237" t="s">
        <v>79</v>
      </c>
      <c r="AV231" s="14" t="s">
        <v>79</v>
      </c>
      <c r="AW231" s="14" t="s">
        <v>33</v>
      </c>
      <c r="AX231" s="14" t="s">
        <v>77</v>
      </c>
      <c r="AY231" s="237" t="s">
        <v>117</v>
      </c>
    </row>
    <row r="232" s="14" customFormat="1">
      <c r="A232" s="14"/>
      <c r="B232" s="227"/>
      <c r="C232" s="228"/>
      <c r="D232" s="218" t="s">
        <v>150</v>
      </c>
      <c r="E232" s="228"/>
      <c r="F232" s="230" t="s">
        <v>479</v>
      </c>
      <c r="G232" s="228"/>
      <c r="H232" s="231">
        <v>4.851</v>
      </c>
      <c r="I232" s="232"/>
      <c r="J232" s="228"/>
      <c r="K232" s="228"/>
      <c r="L232" s="233"/>
      <c r="M232" s="234"/>
      <c r="N232" s="235"/>
      <c r="O232" s="235"/>
      <c r="P232" s="235"/>
      <c r="Q232" s="235"/>
      <c r="R232" s="235"/>
      <c r="S232" s="235"/>
      <c r="T232" s="23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37" t="s">
        <v>150</v>
      </c>
      <c r="AU232" s="237" t="s">
        <v>79</v>
      </c>
      <c r="AV232" s="14" t="s">
        <v>79</v>
      </c>
      <c r="AW232" s="14" t="s">
        <v>4</v>
      </c>
      <c r="AX232" s="14" t="s">
        <v>77</v>
      </c>
      <c r="AY232" s="237" t="s">
        <v>117</v>
      </c>
    </row>
    <row r="233" s="2" customFormat="1" ht="21.75" customHeight="1">
      <c r="A233" s="39"/>
      <c r="B233" s="40"/>
      <c r="C233" s="198" t="s">
        <v>480</v>
      </c>
      <c r="D233" s="198" t="s">
        <v>120</v>
      </c>
      <c r="E233" s="199" t="s">
        <v>481</v>
      </c>
      <c r="F233" s="200" t="s">
        <v>482</v>
      </c>
      <c r="G233" s="201" t="s">
        <v>431</v>
      </c>
      <c r="H233" s="202">
        <v>29.109999999999999</v>
      </c>
      <c r="I233" s="203"/>
      <c r="J233" s="204">
        <f>ROUND(I233*H233,2)</f>
        <v>0</v>
      </c>
      <c r="K233" s="200" t="s">
        <v>140</v>
      </c>
      <c r="L233" s="45"/>
      <c r="M233" s="205" t="s">
        <v>19</v>
      </c>
      <c r="N233" s="206" t="s">
        <v>43</v>
      </c>
      <c r="O233" s="85"/>
      <c r="P233" s="207">
        <f>O233*H233</f>
        <v>0</v>
      </c>
      <c r="Q233" s="207">
        <v>0.023300000000000001</v>
      </c>
      <c r="R233" s="207">
        <f>Q233*H233</f>
        <v>0.67826300000000006</v>
      </c>
      <c r="S233" s="207">
        <v>0</v>
      </c>
      <c r="T233" s="208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09" t="s">
        <v>205</v>
      </c>
      <c r="AT233" s="209" t="s">
        <v>120</v>
      </c>
      <c r="AU233" s="209" t="s">
        <v>79</v>
      </c>
      <c r="AY233" s="18" t="s">
        <v>117</v>
      </c>
      <c r="BE233" s="210">
        <f>IF(N233="základní",J233,0)</f>
        <v>0</v>
      </c>
      <c r="BF233" s="210">
        <f>IF(N233="snížená",J233,0)</f>
        <v>0</v>
      </c>
      <c r="BG233" s="210">
        <f>IF(N233="zákl. přenesená",J233,0)</f>
        <v>0</v>
      </c>
      <c r="BH233" s="210">
        <f>IF(N233="sníž. přenesená",J233,0)</f>
        <v>0</v>
      </c>
      <c r="BI233" s="210">
        <f>IF(N233="nulová",J233,0)</f>
        <v>0</v>
      </c>
      <c r="BJ233" s="18" t="s">
        <v>77</v>
      </c>
      <c r="BK233" s="210">
        <f>ROUND(I233*H233,2)</f>
        <v>0</v>
      </c>
      <c r="BL233" s="18" t="s">
        <v>205</v>
      </c>
      <c r="BM233" s="209" t="s">
        <v>483</v>
      </c>
    </row>
    <row r="234" s="2" customFormat="1">
      <c r="A234" s="39"/>
      <c r="B234" s="40"/>
      <c r="C234" s="41"/>
      <c r="D234" s="211" t="s">
        <v>142</v>
      </c>
      <c r="E234" s="41"/>
      <c r="F234" s="212" t="s">
        <v>484</v>
      </c>
      <c r="G234" s="41"/>
      <c r="H234" s="41"/>
      <c r="I234" s="213"/>
      <c r="J234" s="41"/>
      <c r="K234" s="41"/>
      <c r="L234" s="45"/>
      <c r="M234" s="214"/>
      <c r="N234" s="215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142</v>
      </c>
      <c r="AU234" s="18" t="s">
        <v>79</v>
      </c>
    </row>
    <row r="235" s="14" customFormat="1">
      <c r="A235" s="14"/>
      <c r="B235" s="227"/>
      <c r="C235" s="228"/>
      <c r="D235" s="218" t="s">
        <v>150</v>
      </c>
      <c r="E235" s="229" t="s">
        <v>19</v>
      </c>
      <c r="F235" s="230" t="s">
        <v>485</v>
      </c>
      <c r="G235" s="228"/>
      <c r="H235" s="231">
        <v>29.109999999999999</v>
      </c>
      <c r="I235" s="232"/>
      <c r="J235" s="228"/>
      <c r="K235" s="228"/>
      <c r="L235" s="233"/>
      <c r="M235" s="234"/>
      <c r="N235" s="235"/>
      <c r="O235" s="235"/>
      <c r="P235" s="235"/>
      <c r="Q235" s="235"/>
      <c r="R235" s="235"/>
      <c r="S235" s="235"/>
      <c r="T235" s="23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37" t="s">
        <v>150</v>
      </c>
      <c r="AU235" s="237" t="s">
        <v>79</v>
      </c>
      <c r="AV235" s="14" t="s">
        <v>79</v>
      </c>
      <c r="AW235" s="14" t="s">
        <v>33</v>
      </c>
      <c r="AX235" s="14" t="s">
        <v>77</v>
      </c>
      <c r="AY235" s="237" t="s">
        <v>117</v>
      </c>
    </row>
    <row r="236" s="2" customFormat="1" ht="16.5" customHeight="1">
      <c r="A236" s="39"/>
      <c r="B236" s="40"/>
      <c r="C236" s="198" t="s">
        <v>486</v>
      </c>
      <c r="D236" s="198" t="s">
        <v>120</v>
      </c>
      <c r="E236" s="199" t="s">
        <v>487</v>
      </c>
      <c r="F236" s="200" t="s">
        <v>488</v>
      </c>
      <c r="G236" s="201" t="s">
        <v>123</v>
      </c>
      <c r="H236" s="202">
        <v>1</v>
      </c>
      <c r="I236" s="203"/>
      <c r="J236" s="204">
        <f>ROUND(I236*H236,2)</f>
        <v>0</v>
      </c>
      <c r="K236" s="200" t="s">
        <v>19</v>
      </c>
      <c r="L236" s="45"/>
      <c r="M236" s="205" t="s">
        <v>19</v>
      </c>
      <c r="N236" s="206" t="s">
        <v>43</v>
      </c>
      <c r="O236" s="85"/>
      <c r="P236" s="207">
        <f>O236*H236</f>
        <v>0</v>
      </c>
      <c r="Q236" s="207">
        <v>0</v>
      </c>
      <c r="R236" s="207">
        <f>Q236*H236</f>
        <v>0</v>
      </c>
      <c r="S236" s="207">
        <v>0</v>
      </c>
      <c r="T236" s="208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09" t="s">
        <v>205</v>
      </c>
      <c r="AT236" s="209" t="s">
        <v>120</v>
      </c>
      <c r="AU236" s="209" t="s">
        <v>79</v>
      </c>
      <c r="AY236" s="18" t="s">
        <v>117</v>
      </c>
      <c r="BE236" s="210">
        <f>IF(N236="základní",J236,0)</f>
        <v>0</v>
      </c>
      <c r="BF236" s="210">
        <f>IF(N236="snížená",J236,0)</f>
        <v>0</v>
      </c>
      <c r="BG236" s="210">
        <f>IF(N236="zákl. přenesená",J236,0)</f>
        <v>0</v>
      </c>
      <c r="BH236" s="210">
        <f>IF(N236="sníž. přenesená",J236,0)</f>
        <v>0</v>
      </c>
      <c r="BI236" s="210">
        <f>IF(N236="nulová",J236,0)</f>
        <v>0</v>
      </c>
      <c r="BJ236" s="18" t="s">
        <v>77</v>
      </c>
      <c r="BK236" s="210">
        <f>ROUND(I236*H236,2)</f>
        <v>0</v>
      </c>
      <c r="BL236" s="18" t="s">
        <v>205</v>
      </c>
      <c r="BM236" s="209" t="s">
        <v>489</v>
      </c>
    </row>
    <row r="237" s="2" customFormat="1" ht="16.5" customHeight="1">
      <c r="A237" s="39"/>
      <c r="B237" s="40"/>
      <c r="C237" s="198" t="s">
        <v>490</v>
      </c>
      <c r="D237" s="198" t="s">
        <v>120</v>
      </c>
      <c r="E237" s="199" t="s">
        <v>491</v>
      </c>
      <c r="F237" s="200" t="s">
        <v>492</v>
      </c>
      <c r="G237" s="201" t="s">
        <v>123</v>
      </c>
      <c r="H237" s="202">
        <v>1</v>
      </c>
      <c r="I237" s="203"/>
      <c r="J237" s="204">
        <f>ROUND(I237*H237,2)</f>
        <v>0</v>
      </c>
      <c r="K237" s="200" t="s">
        <v>19</v>
      </c>
      <c r="L237" s="45"/>
      <c r="M237" s="205" t="s">
        <v>19</v>
      </c>
      <c r="N237" s="206" t="s">
        <v>43</v>
      </c>
      <c r="O237" s="85"/>
      <c r="P237" s="207">
        <f>O237*H237</f>
        <v>0</v>
      </c>
      <c r="Q237" s="207">
        <v>0</v>
      </c>
      <c r="R237" s="207">
        <f>Q237*H237</f>
        <v>0</v>
      </c>
      <c r="S237" s="207">
        <v>0</v>
      </c>
      <c r="T237" s="208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09" t="s">
        <v>205</v>
      </c>
      <c r="AT237" s="209" t="s">
        <v>120</v>
      </c>
      <c r="AU237" s="209" t="s">
        <v>79</v>
      </c>
      <c r="AY237" s="18" t="s">
        <v>117</v>
      </c>
      <c r="BE237" s="210">
        <f>IF(N237="základní",J237,0)</f>
        <v>0</v>
      </c>
      <c r="BF237" s="210">
        <f>IF(N237="snížená",J237,0)</f>
        <v>0</v>
      </c>
      <c r="BG237" s="210">
        <f>IF(N237="zákl. přenesená",J237,0)</f>
        <v>0</v>
      </c>
      <c r="BH237" s="210">
        <f>IF(N237="sníž. přenesená",J237,0)</f>
        <v>0</v>
      </c>
      <c r="BI237" s="210">
        <f>IF(N237="nulová",J237,0)</f>
        <v>0</v>
      </c>
      <c r="BJ237" s="18" t="s">
        <v>77</v>
      </c>
      <c r="BK237" s="210">
        <f>ROUND(I237*H237,2)</f>
        <v>0</v>
      </c>
      <c r="BL237" s="18" t="s">
        <v>205</v>
      </c>
      <c r="BM237" s="209" t="s">
        <v>493</v>
      </c>
    </row>
    <row r="238" s="2" customFormat="1" ht="24.15" customHeight="1">
      <c r="A238" s="39"/>
      <c r="B238" s="40"/>
      <c r="C238" s="198" t="s">
        <v>494</v>
      </c>
      <c r="D238" s="198" t="s">
        <v>120</v>
      </c>
      <c r="E238" s="199" t="s">
        <v>495</v>
      </c>
      <c r="F238" s="200" t="s">
        <v>496</v>
      </c>
      <c r="G238" s="201" t="s">
        <v>147</v>
      </c>
      <c r="H238" s="202">
        <v>17.960000000000001</v>
      </c>
      <c r="I238" s="203"/>
      <c r="J238" s="204">
        <f>ROUND(I238*H238,2)</f>
        <v>0</v>
      </c>
      <c r="K238" s="200" t="s">
        <v>19</v>
      </c>
      <c r="L238" s="45"/>
      <c r="M238" s="205" t="s">
        <v>19</v>
      </c>
      <c r="N238" s="206" t="s">
        <v>43</v>
      </c>
      <c r="O238" s="85"/>
      <c r="P238" s="207">
        <f>O238*H238</f>
        <v>0</v>
      </c>
      <c r="Q238" s="207">
        <v>0</v>
      </c>
      <c r="R238" s="207">
        <f>Q238*H238</f>
        <v>0</v>
      </c>
      <c r="S238" s="207">
        <v>0</v>
      </c>
      <c r="T238" s="208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09" t="s">
        <v>205</v>
      </c>
      <c r="AT238" s="209" t="s">
        <v>120</v>
      </c>
      <c r="AU238" s="209" t="s">
        <v>79</v>
      </c>
      <c r="AY238" s="18" t="s">
        <v>117</v>
      </c>
      <c r="BE238" s="210">
        <f>IF(N238="základní",J238,0)</f>
        <v>0</v>
      </c>
      <c r="BF238" s="210">
        <f>IF(N238="snížená",J238,0)</f>
        <v>0</v>
      </c>
      <c r="BG238" s="210">
        <f>IF(N238="zákl. přenesená",J238,0)</f>
        <v>0</v>
      </c>
      <c r="BH238" s="210">
        <f>IF(N238="sníž. přenesená",J238,0)</f>
        <v>0</v>
      </c>
      <c r="BI238" s="210">
        <f>IF(N238="nulová",J238,0)</f>
        <v>0</v>
      </c>
      <c r="BJ238" s="18" t="s">
        <v>77</v>
      </c>
      <c r="BK238" s="210">
        <f>ROUND(I238*H238,2)</f>
        <v>0</v>
      </c>
      <c r="BL238" s="18" t="s">
        <v>205</v>
      </c>
      <c r="BM238" s="209" t="s">
        <v>497</v>
      </c>
    </row>
    <row r="239" s="2" customFormat="1" ht="24.15" customHeight="1">
      <c r="A239" s="39"/>
      <c r="B239" s="40"/>
      <c r="C239" s="198" t="s">
        <v>498</v>
      </c>
      <c r="D239" s="198" t="s">
        <v>120</v>
      </c>
      <c r="E239" s="199" t="s">
        <v>499</v>
      </c>
      <c r="F239" s="200" t="s">
        <v>500</v>
      </c>
      <c r="G239" s="201" t="s">
        <v>236</v>
      </c>
      <c r="H239" s="248"/>
      <c r="I239" s="203"/>
      <c r="J239" s="204">
        <f>ROUND(I239*H239,2)</f>
        <v>0</v>
      </c>
      <c r="K239" s="200" t="s">
        <v>140</v>
      </c>
      <c r="L239" s="45"/>
      <c r="M239" s="205" t="s">
        <v>19</v>
      </c>
      <c r="N239" s="206" t="s">
        <v>43</v>
      </c>
      <c r="O239" s="85"/>
      <c r="P239" s="207">
        <f>O239*H239</f>
        <v>0</v>
      </c>
      <c r="Q239" s="207">
        <v>0</v>
      </c>
      <c r="R239" s="207">
        <f>Q239*H239</f>
        <v>0</v>
      </c>
      <c r="S239" s="207">
        <v>0</v>
      </c>
      <c r="T239" s="208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09" t="s">
        <v>205</v>
      </c>
      <c r="AT239" s="209" t="s">
        <v>120</v>
      </c>
      <c r="AU239" s="209" t="s">
        <v>79</v>
      </c>
      <c r="AY239" s="18" t="s">
        <v>117</v>
      </c>
      <c r="BE239" s="210">
        <f>IF(N239="základní",J239,0)</f>
        <v>0</v>
      </c>
      <c r="BF239" s="210">
        <f>IF(N239="snížená",J239,0)</f>
        <v>0</v>
      </c>
      <c r="BG239" s="210">
        <f>IF(N239="zákl. přenesená",J239,0)</f>
        <v>0</v>
      </c>
      <c r="BH239" s="210">
        <f>IF(N239="sníž. přenesená",J239,0)</f>
        <v>0</v>
      </c>
      <c r="BI239" s="210">
        <f>IF(N239="nulová",J239,0)</f>
        <v>0</v>
      </c>
      <c r="BJ239" s="18" t="s">
        <v>77</v>
      </c>
      <c r="BK239" s="210">
        <f>ROUND(I239*H239,2)</f>
        <v>0</v>
      </c>
      <c r="BL239" s="18" t="s">
        <v>205</v>
      </c>
      <c r="BM239" s="209" t="s">
        <v>501</v>
      </c>
    </row>
    <row r="240" s="2" customFormat="1">
      <c r="A240" s="39"/>
      <c r="B240" s="40"/>
      <c r="C240" s="41"/>
      <c r="D240" s="211" t="s">
        <v>142</v>
      </c>
      <c r="E240" s="41"/>
      <c r="F240" s="212" t="s">
        <v>502</v>
      </c>
      <c r="G240" s="41"/>
      <c r="H240" s="41"/>
      <c r="I240" s="213"/>
      <c r="J240" s="41"/>
      <c r="K240" s="41"/>
      <c r="L240" s="45"/>
      <c r="M240" s="214"/>
      <c r="N240" s="215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142</v>
      </c>
      <c r="AU240" s="18" t="s">
        <v>79</v>
      </c>
    </row>
    <row r="241" s="12" customFormat="1" ht="22.8" customHeight="1">
      <c r="A241" s="12"/>
      <c r="B241" s="182"/>
      <c r="C241" s="183"/>
      <c r="D241" s="184" t="s">
        <v>71</v>
      </c>
      <c r="E241" s="196" t="s">
        <v>503</v>
      </c>
      <c r="F241" s="196" t="s">
        <v>504</v>
      </c>
      <c r="G241" s="183"/>
      <c r="H241" s="183"/>
      <c r="I241" s="186"/>
      <c r="J241" s="197">
        <f>BK241</f>
        <v>0</v>
      </c>
      <c r="K241" s="183"/>
      <c r="L241" s="188"/>
      <c r="M241" s="189"/>
      <c r="N241" s="190"/>
      <c r="O241" s="190"/>
      <c r="P241" s="191">
        <f>SUM(P242:P292)</f>
        <v>0</v>
      </c>
      <c r="Q241" s="190"/>
      <c r="R241" s="191">
        <f>SUM(R242:R292)</f>
        <v>6.0856518200000007</v>
      </c>
      <c r="S241" s="190"/>
      <c r="T241" s="192">
        <f>SUM(T242:T292)</f>
        <v>2.93387529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193" t="s">
        <v>79</v>
      </c>
      <c r="AT241" s="194" t="s">
        <v>71</v>
      </c>
      <c r="AU241" s="194" t="s">
        <v>77</v>
      </c>
      <c r="AY241" s="193" t="s">
        <v>117</v>
      </c>
      <c r="BK241" s="195">
        <f>SUM(BK242:BK292)</f>
        <v>0</v>
      </c>
    </row>
    <row r="242" s="2" customFormat="1" ht="16.5" customHeight="1">
      <c r="A242" s="39"/>
      <c r="B242" s="40"/>
      <c r="C242" s="198" t="s">
        <v>505</v>
      </c>
      <c r="D242" s="198" t="s">
        <v>120</v>
      </c>
      <c r="E242" s="199" t="s">
        <v>506</v>
      </c>
      <c r="F242" s="200" t="s">
        <v>507</v>
      </c>
      <c r="G242" s="201" t="s">
        <v>147</v>
      </c>
      <c r="H242" s="202">
        <v>11.01</v>
      </c>
      <c r="I242" s="203"/>
      <c r="J242" s="204">
        <f>ROUND(I242*H242,2)</f>
        <v>0</v>
      </c>
      <c r="K242" s="200" t="s">
        <v>140</v>
      </c>
      <c r="L242" s="45"/>
      <c r="M242" s="205" t="s">
        <v>19</v>
      </c>
      <c r="N242" s="206" t="s">
        <v>43</v>
      </c>
      <c r="O242" s="85"/>
      <c r="P242" s="207">
        <f>O242*H242</f>
        <v>0</v>
      </c>
      <c r="Q242" s="207">
        <v>0</v>
      </c>
      <c r="R242" s="207">
        <f>Q242*H242</f>
        <v>0</v>
      </c>
      <c r="S242" s="207">
        <v>0.00594</v>
      </c>
      <c r="T242" s="208">
        <f>S242*H242</f>
        <v>0.065399399999999996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09" t="s">
        <v>205</v>
      </c>
      <c r="AT242" s="209" t="s">
        <v>120</v>
      </c>
      <c r="AU242" s="209" t="s">
        <v>79</v>
      </c>
      <c r="AY242" s="18" t="s">
        <v>117</v>
      </c>
      <c r="BE242" s="210">
        <f>IF(N242="základní",J242,0)</f>
        <v>0</v>
      </c>
      <c r="BF242" s="210">
        <f>IF(N242="snížená",J242,0)</f>
        <v>0</v>
      </c>
      <c r="BG242" s="210">
        <f>IF(N242="zákl. přenesená",J242,0)</f>
        <v>0</v>
      </c>
      <c r="BH242" s="210">
        <f>IF(N242="sníž. přenesená",J242,0)</f>
        <v>0</v>
      </c>
      <c r="BI242" s="210">
        <f>IF(N242="nulová",J242,0)</f>
        <v>0</v>
      </c>
      <c r="BJ242" s="18" t="s">
        <v>77</v>
      </c>
      <c r="BK242" s="210">
        <f>ROUND(I242*H242,2)</f>
        <v>0</v>
      </c>
      <c r="BL242" s="18" t="s">
        <v>205</v>
      </c>
      <c r="BM242" s="209" t="s">
        <v>508</v>
      </c>
    </row>
    <row r="243" s="2" customFormat="1">
      <c r="A243" s="39"/>
      <c r="B243" s="40"/>
      <c r="C243" s="41"/>
      <c r="D243" s="211" t="s">
        <v>142</v>
      </c>
      <c r="E243" s="41"/>
      <c r="F243" s="212" t="s">
        <v>509</v>
      </c>
      <c r="G243" s="41"/>
      <c r="H243" s="41"/>
      <c r="I243" s="213"/>
      <c r="J243" s="41"/>
      <c r="K243" s="41"/>
      <c r="L243" s="45"/>
      <c r="M243" s="214"/>
      <c r="N243" s="215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142</v>
      </c>
      <c r="AU243" s="18" t="s">
        <v>79</v>
      </c>
    </row>
    <row r="244" s="13" customFormat="1">
      <c r="A244" s="13"/>
      <c r="B244" s="216"/>
      <c r="C244" s="217"/>
      <c r="D244" s="218" t="s">
        <v>150</v>
      </c>
      <c r="E244" s="219" t="s">
        <v>19</v>
      </c>
      <c r="F244" s="220" t="s">
        <v>510</v>
      </c>
      <c r="G244" s="217"/>
      <c r="H244" s="219" t="s">
        <v>19</v>
      </c>
      <c r="I244" s="221"/>
      <c r="J244" s="217"/>
      <c r="K244" s="217"/>
      <c r="L244" s="222"/>
      <c r="M244" s="223"/>
      <c r="N244" s="224"/>
      <c r="O244" s="224"/>
      <c r="P244" s="224"/>
      <c r="Q244" s="224"/>
      <c r="R244" s="224"/>
      <c r="S244" s="224"/>
      <c r="T244" s="22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26" t="s">
        <v>150</v>
      </c>
      <c r="AU244" s="226" t="s">
        <v>79</v>
      </c>
      <c r="AV244" s="13" t="s">
        <v>77</v>
      </c>
      <c r="AW244" s="13" t="s">
        <v>33</v>
      </c>
      <c r="AX244" s="13" t="s">
        <v>72</v>
      </c>
      <c r="AY244" s="226" t="s">
        <v>117</v>
      </c>
    </row>
    <row r="245" s="14" customFormat="1">
      <c r="A245" s="14"/>
      <c r="B245" s="227"/>
      <c r="C245" s="228"/>
      <c r="D245" s="218" t="s">
        <v>150</v>
      </c>
      <c r="E245" s="229" t="s">
        <v>19</v>
      </c>
      <c r="F245" s="230" t="s">
        <v>511</v>
      </c>
      <c r="G245" s="228"/>
      <c r="H245" s="231">
        <v>11.01</v>
      </c>
      <c r="I245" s="232"/>
      <c r="J245" s="228"/>
      <c r="K245" s="228"/>
      <c r="L245" s="233"/>
      <c r="M245" s="234"/>
      <c r="N245" s="235"/>
      <c r="O245" s="235"/>
      <c r="P245" s="235"/>
      <c r="Q245" s="235"/>
      <c r="R245" s="235"/>
      <c r="S245" s="235"/>
      <c r="T245" s="23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37" t="s">
        <v>150</v>
      </c>
      <c r="AU245" s="237" t="s">
        <v>79</v>
      </c>
      <c r="AV245" s="14" t="s">
        <v>79</v>
      </c>
      <c r="AW245" s="14" t="s">
        <v>33</v>
      </c>
      <c r="AX245" s="14" t="s">
        <v>77</v>
      </c>
      <c r="AY245" s="237" t="s">
        <v>117</v>
      </c>
    </row>
    <row r="246" s="2" customFormat="1" ht="16.5" customHeight="1">
      <c r="A246" s="39"/>
      <c r="B246" s="40"/>
      <c r="C246" s="198" t="s">
        <v>512</v>
      </c>
      <c r="D246" s="198" t="s">
        <v>120</v>
      </c>
      <c r="E246" s="199" t="s">
        <v>513</v>
      </c>
      <c r="F246" s="200" t="s">
        <v>514</v>
      </c>
      <c r="G246" s="201" t="s">
        <v>168</v>
      </c>
      <c r="H246" s="202">
        <v>60.93</v>
      </c>
      <c r="I246" s="203"/>
      <c r="J246" s="204">
        <f>ROUND(I246*H246,2)</f>
        <v>0</v>
      </c>
      <c r="K246" s="200" t="s">
        <v>140</v>
      </c>
      <c r="L246" s="45"/>
      <c r="M246" s="205" t="s">
        <v>19</v>
      </c>
      <c r="N246" s="206" t="s">
        <v>43</v>
      </c>
      <c r="O246" s="85"/>
      <c r="P246" s="207">
        <f>O246*H246</f>
        <v>0</v>
      </c>
      <c r="Q246" s="207">
        <v>0</v>
      </c>
      <c r="R246" s="207">
        <f>Q246*H246</f>
        <v>0</v>
      </c>
      <c r="S246" s="207">
        <v>0.00348</v>
      </c>
      <c r="T246" s="208">
        <f>S246*H246</f>
        <v>0.21203640000000001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09" t="s">
        <v>205</v>
      </c>
      <c r="AT246" s="209" t="s">
        <v>120</v>
      </c>
      <c r="AU246" s="209" t="s">
        <v>79</v>
      </c>
      <c r="AY246" s="18" t="s">
        <v>117</v>
      </c>
      <c r="BE246" s="210">
        <f>IF(N246="základní",J246,0)</f>
        <v>0</v>
      </c>
      <c r="BF246" s="210">
        <f>IF(N246="snížená",J246,0)</f>
        <v>0</v>
      </c>
      <c r="BG246" s="210">
        <f>IF(N246="zákl. přenesená",J246,0)</f>
        <v>0</v>
      </c>
      <c r="BH246" s="210">
        <f>IF(N246="sníž. přenesená",J246,0)</f>
        <v>0</v>
      </c>
      <c r="BI246" s="210">
        <f>IF(N246="nulová",J246,0)</f>
        <v>0</v>
      </c>
      <c r="BJ246" s="18" t="s">
        <v>77</v>
      </c>
      <c r="BK246" s="210">
        <f>ROUND(I246*H246,2)</f>
        <v>0</v>
      </c>
      <c r="BL246" s="18" t="s">
        <v>205</v>
      </c>
      <c r="BM246" s="209" t="s">
        <v>515</v>
      </c>
    </row>
    <row r="247" s="2" customFormat="1">
      <c r="A247" s="39"/>
      <c r="B247" s="40"/>
      <c r="C247" s="41"/>
      <c r="D247" s="211" t="s">
        <v>142</v>
      </c>
      <c r="E247" s="41"/>
      <c r="F247" s="212" t="s">
        <v>516</v>
      </c>
      <c r="G247" s="41"/>
      <c r="H247" s="41"/>
      <c r="I247" s="213"/>
      <c r="J247" s="41"/>
      <c r="K247" s="41"/>
      <c r="L247" s="45"/>
      <c r="M247" s="214"/>
      <c r="N247" s="215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142</v>
      </c>
      <c r="AU247" s="18" t="s">
        <v>79</v>
      </c>
    </row>
    <row r="248" s="2" customFormat="1" ht="16.5" customHeight="1">
      <c r="A248" s="39"/>
      <c r="B248" s="40"/>
      <c r="C248" s="198" t="s">
        <v>517</v>
      </c>
      <c r="D248" s="198" t="s">
        <v>120</v>
      </c>
      <c r="E248" s="199" t="s">
        <v>518</v>
      </c>
      <c r="F248" s="200" t="s">
        <v>519</v>
      </c>
      <c r="G248" s="201" t="s">
        <v>168</v>
      </c>
      <c r="H248" s="202">
        <v>263.62</v>
      </c>
      <c r="I248" s="203"/>
      <c r="J248" s="204">
        <f>ROUND(I248*H248,2)</f>
        <v>0</v>
      </c>
      <c r="K248" s="200" t="s">
        <v>140</v>
      </c>
      <c r="L248" s="45"/>
      <c r="M248" s="205" t="s">
        <v>19</v>
      </c>
      <c r="N248" s="206" t="s">
        <v>43</v>
      </c>
      <c r="O248" s="85"/>
      <c r="P248" s="207">
        <f>O248*H248</f>
        <v>0</v>
      </c>
      <c r="Q248" s="207">
        <v>0</v>
      </c>
      <c r="R248" s="207">
        <f>Q248*H248</f>
        <v>0</v>
      </c>
      <c r="S248" s="207">
        <v>0.0017700000000000001</v>
      </c>
      <c r="T248" s="208">
        <f>S248*H248</f>
        <v>0.46660740000000001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09" t="s">
        <v>205</v>
      </c>
      <c r="AT248" s="209" t="s">
        <v>120</v>
      </c>
      <c r="AU248" s="209" t="s">
        <v>79</v>
      </c>
      <c r="AY248" s="18" t="s">
        <v>117</v>
      </c>
      <c r="BE248" s="210">
        <f>IF(N248="základní",J248,0)</f>
        <v>0</v>
      </c>
      <c r="BF248" s="210">
        <f>IF(N248="snížená",J248,0)</f>
        <v>0</v>
      </c>
      <c r="BG248" s="210">
        <f>IF(N248="zákl. přenesená",J248,0)</f>
        <v>0</v>
      </c>
      <c r="BH248" s="210">
        <f>IF(N248="sníž. přenesená",J248,0)</f>
        <v>0</v>
      </c>
      <c r="BI248" s="210">
        <f>IF(N248="nulová",J248,0)</f>
        <v>0</v>
      </c>
      <c r="BJ248" s="18" t="s">
        <v>77</v>
      </c>
      <c r="BK248" s="210">
        <f>ROUND(I248*H248,2)</f>
        <v>0</v>
      </c>
      <c r="BL248" s="18" t="s">
        <v>205</v>
      </c>
      <c r="BM248" s="209" t="s">
        <v>520</v>
      </c>
    </row>
    <row r="249" s="2" customFormat="1">
      <c r="A249" s="39"/>
      <c r="B249" s="40"/>
      <c r="C249" s="41"/>
      <c r="D249" s="211" t="s">
        <v>142</v>
      </c>
      <c r="E249" s="41"/>
      <c r="F249" s="212" t="s">
        <v>521</v>
      </c>
      <c r="G249" s="41"/>
      <c r="H249" s="41"/>
      <c r="I249" s="213"/>
      <c r="J249" s="41"/>
      <c r="K249" s="41"/>
      <c r="L249" s="45"/>
      <c r="M249" s="214"/>
      <c r="N249" s="215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142</v>
      </c>
      <c r="AU249" s="18" t="s">
        <v>79</v>
      </c>
    </row>
    <row r="250" s="2" customFormat="1">
      <c r="A250" s="39"/>
      <c r="B250" s="40"/>
      <c r="C250" s="41"/>
      <c r="D250" s="218" t="s">
        <v>522</v>
      </c>
      <c r="E250" s="41"/>
      <c r="F250" s="261" t="s">
        <v>523</v>
      </c>
      <c r="G250" s="41"/>
      <c r="H250" s="41"/>
      <c r="I250" s="213"/>
      <c r="J250" s="41"/>
      <c r="K250" s="41"/>
      <c r="L250" s="45"/>
      <c r="M250" s="214"/>
      <c r="N250" s="215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522</v>
      </c>
      <c r="AU250" s="18" t="s">
        <v>79</v>
      </c>
    </row>
    <row r="251" s="2" customFormat="1" ht="16.5" customHeight="1">
      <c r="A251" s="39"/>
      <c r="B251" s="40"/>
      <c r="C251" s="198" t="s">
        <v>524</v>
      </c>
      <c r="D251" s="198" t="s">
        <v>120</v>
      </c>
      <c r="E251" s="199" t="s">
        <v>525</v>
      </c>
      <c r="F251" s="200" t="s">
        <v>526</v>
      </c>
      <c r="G251" s="201" t="s">
        <v>168</v>
      </c>
      <c r="H251" s="202">
        <v>283.55500000000001</v>
      </c>
      <c r="I251" s="203"/>
      <c r="J251" s="204">
        <f>ROUND(I251*H251,2)</f>
        <v>0</v>
      </c>
      <c r="K251" s="200" t="s">
        <v>140</v>
      </c>
      <c r="L251" s="45"/>
      <c r="M251" s="205" t="s">
        <v>19</v>
      </c>
      <c r="N251" s="206" t="s">
        <v>43</v>
      </c>
      <c r="O251" s="85"/>
      <c r="P251" s="207">
        <f>O251*H251</f>
        <v>0</v>
      </c>
      <c r="Q251" s="207">
        <v>0</v>
      </c>
      <c r="R251" s="207">
        <f>Q251*H251</f>
        <v>0</v>
      </c>
      <c r="S251" s="207">
        <v>0.002</v>
      </c>
      <c r="T251" s="208">
        <f>S251*H251</f>
        <v>0.56711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09" t="s">
        <v>205</v>
      </c>
      <c r="AT251" s="209" t="s">
        <v>120</v>
      </c>
      <c r="AU251" s="209" t="s">
        <v>79</v>
      </c>
      <c r="AY251" s="18" t="s">
        <v>117</v>
      </c>
      <c r="BE251" s="210">
        <f>IF(N251="základní",J251,0)</f>
        <v>0</v>
      </c>
      <c r="BF251" s="210">
        <f>IF(N251="snížená",J251,0)</f>
        <v>0</v>
      </c>
      <c r="BG251" s="210">
        <f>IF(N251="zákl. přenesená",J251,0)</f>
        <v>0</v>
      </c>
      <c r="BH251" s="210">
        <f>IF(N251="sníž. přenesená",J251,0)</f>
        <v>0</v>
      </c>
      <c r="BI251" s="210">
        <f>IF(N251="nulová",J251,0)</f>
        <v>0</v>
      </c>
      <c r="BJ251" s="18" t="s">
        <v>77</v>
      </c>
      <c r="BK251" s="210">
        <f>ROUND(I251*H251,2)</f>
        <v>0</v>
      </c>
      <c r="BL251" s="18" t="s">
        <v>205</v>
      </c>
      <c r="BM251" s="209" t="s">
        <v>527</v>
      </c>
    </row>
    <row r="252" s="2" customFormat="1">
      <c r="A252" s="39"/>
      <c r="B252" s="40"/>
      <c r="C252" s="41"/>
      <c r="D252" s="211" t="s">
        <v>142</v>
      </c>
      <c r="E252" s="41"/>
      <c r="F252" s="212" t="s">
        <v>528</v>
      </c>
      <c r="G252" s="41"/>
      <c r="H252" s="41"/>
      <c r="I252" s="213"/>
      <c r="J252" s="41"/>
      <c r="K252" s="41"/>
      <c r="L252" s="45"/>
      <c r="M252" s="214"/>
      <c r="N252" s="215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142</v>
      </c>
      <c r="AU252" s="18" t="s">
        <v>79</v>
      </c>
    </row>
    <row r="253" s="2" customFormat="1" ht="16.5" customHeight="1">
      <c r="A253" s="39"/>
      <c r="B253" s="40"/>
      <c r="C253" s="198" t="s">
        <v>529</v>
      </c>
      <c r="D253" s="198" t="s">
        <v>120</v>
      </c>
      <c r="E253" s="199" t="s">
        <v>530</v>
      </c>
      <c r="F253" s="200" t="s">
        <v>531</v>
      </c>
      <c r="G253" s="201" t="s">
        <v>168</v>
      </c>
      <c r="H253" s="202">
        <v>9.9710000000000001</v>
      </c>
      <c r="I253" s="203"/>
      <c r="J253" s="204">
        <f>ROUND(I253*H253,2)</f>
        <v>0</v>
      </c>
      <c r="K253" s="200" t="s">
        <v>140</v>
      </c>
      <c r="L253" s="45"/>
      <c r="M253" s="205" t="s">
        <v>19</v>
      </c>
      <c r="N253" s="206" t="s">
        <v>43</v>
      </c>
      <c r="O253" s="85"/>
      <c r="P253" s="207">
        <f>O253*H253</f>
        <v>0</v>
      </c>
      <c r="Q253" s="207">
        <v>0</v>
      </c>
      <c r="R253" s="207">
        <f>Q253*H253</f>
        <v>0</v>
      </c>
      <c r="S253" s="207">
        <v>0.00175</v>
      </c>
      <c r="T253" s="208">
        <f>S253*H253</f>
        <v>0.017449249999999999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09" t="s">
        <v>205</v>
      </c>
      <c r="AT253" s="209" t="s">
        <v>120</v>
      </c>
      <c r="AU253" s="209" t="s">
        <v>79</v>
      </c>
      <c r="AY253" s="18" t="s">
        <v>117</v>
      </c>
      <c r="BE253" s="210">
        <f>IF(N253="základní",J253,0)</f>
        <v>0</v>
      </c>
      <c r="BF253" s="210">
        <f>IF(N253="snížená",J253,0)</f>
        <v>0</v>
      </c>
      <c r="BG253" s="210">
        <f>IF(N253="zákl. přenesená",J253,0)</f>
        <v>0</v>
      </c>
      <c r="BH253" s="210">
        <f>IF(N253="sníž. přenesená",J253,0)</f>
        <v>0</v>
      </c>
      <c r="BI253" s="210">
        <f>IF(N253="nulová",J253,0)</f>
        <v>0</v>
      </c>
      <c r="BJ253" s="18" t="s">
        <v>77</v>
      </c>
      <c r="BK253" s="210">
        <f>ROUND(I253*H253,2)</f>
        <v>0</v>
      </c>
      <c r="BL253" s="18" t="s">
        <v>205</v>
      </c>
      <c r="BM253" s="209" t="s">
        <v>532</v>
      </c>
    </row>
    <row r="254" s="2" customFormat="1">
      <c r="A254" s="39"/>
      <c r="B254" s="40"/>
      <c r="C254" s="41"/>
      <c r="D254" s="211" t="s">
        <v>142</v>
      </c>
      <c r="E254" s="41"/>
      <c r="F254" s="212" t="s">
        <v>533</v>
      </c>
      <c r="G254" s="41"/>
      <c r="H254" s="41"/>
      <c r="I254" s="213"/>
      <c r="J254" s="41"/>
      <c r="K254" s="41"/>
      <c r="L254" s="45"/>
      <c r="M254" s="214"/>
      <c r="N254" s="215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142</v>
      </c>
      <c r="AU254" s="18" t="s">
        <v>79</v>
      </c>
    </row>
    <row r="255" s="13" customFormat="1">
      <c r="A255" s="13"/>
      <c r="B255" s="216"/>
      <c r="C255" s="217"/>
      <c r="D255" s="218" t="s">
        <v>150</v>
      </c>
      <c r="E255" s="219" t="s">
        <v>19</v>
      </c>
      <c r="F255" s="220" t="s">
        <v>534</v>
      </c>
      <c r="G255" s="217"/>
      <c r="H255" s="219" t="s">
        <v>19</v>
      </c>
      <c r="I255" s="221"/>
      <c r="J255" s="217"/>
      <c r="K255" s="217"/>
      <c r="L255" s="222"/>
      <c r="M255" s="223"/>
      <c r="N255" s="224"/>
      <c r="O255" s="224"/>
      <c r="P255" s="224"/>
      <c r="Q255" s="224"/>
      <c r="R255" s="224"/>
      <c r="S255" s="224"/>
      <c r="T255" s="22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26" t="s">
        <v>150</v>
      </c>
      <c r="AU255" s="226" t="s">
        <v>79</v>
      </c>
      <c r="AV255" s="13" t="s">
        <v>77</v>
      </c>
      <c r="AW255" s="13" t="s">
        <v>33</v>
      </c>
      <c r="AX255" s="13" t="s">
        <v>72</v>
      </c>
      <c r="AY255" s="226" t="s">
        <v>117</v>
      </c>
    </row>
    <row r="256" s="14" customFormat="1">
      <c r="A256" s="14"/>
      <c r="B256" s="227"/>
      <c r="C256" s="228"/>
      <c r="D256" s="218" t="s">
        <v>150</v>
      </c>
      <c r="E256" s="229" t="s">
        <v>19</v>
      </c>
      <c r="F256" s="230" t="s">
        <v>535</v>
      </c>
      <c r="G256" s="228"/>
      <c r="H256" s="231">
        <v>9.9710000000000001</v>
      </c>
      <c r="I256" s="232"/>
      <c r="J256" s="228"/>
      <c r="K256" s="228"/>
      <c r="L256" s="233"/>
      <c r="M256" s="234"/>
      <c r="N256" s="235"/>
      <c r="O256" s="235"/>
      <c r="P256" s="235"/>
      <c r="Q256" s="235"/>
      <c r="R256" s="235"/>
      <c r="S256" s="235"/>
      <c r="T256" s="23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37" t="s">
        <v>150</v>
      </c>
      <c r="AU256" s="237" t="s">
        <v>79</v>
      </c>
      <c r="AV256" s="14" t="s">
        <v>79</v>
      </c>
      <c r="AW256" s="14" t="s">
        <v>33</v>
      </c>
      <c r="AX256" s="14" t="s">
        <v>77</v>
      </c>
      <c r="AY256" s="237" t="s">
        <v>117</v>
      </c>
    </row>
    <row r="257" s="2" customFormat="1" ht="16.5" customHeight="1">
      <c r="A257" s="39"/>
      <c r="B257" s="40"/>
      <c r="C257" s="198" t="s">
        <v>536</v>
      </c>
      <c r="D257" s="198" t="s">
        <v>120</v>
      </c>
      <c r="E257" s="199" t="s">
        <v>537</v>
      </c>
      <c r="F257" s="200" t="s">
        <v>538</v>
      </c>
      <c r="G257" s="201" t="s">
        <v>147</v>
      </c>
      <c r="H257" s="202">
        <v>1.776</v>
      </c>
      <c r="I257" s="203"/>
      <c r="J257" s="204">
        <f>ROUND(I257*H257,2)</f>
        <v>0</v>
      </c>
      <c r="K257" s="200" t="s">
        <v>140</v>
      </c>
      <c r="L257" s="45"/>
      <c r="M257" s="205" t="s">
        <v>19</v>
      </c>
      <c r="N257" s="206" t="s">
        <v>43</v>
      </c>
      <c r="O257" s="85"/>
      <c r="P257" s="207">
        <f>O257*H257</f>
        <v>0</v>
      </c>
      <c r="Q257" s="207">
        <v>0</v>
      </c>
      <c r="R257" s="207">
        <f>Q257*H257</f>
        <v>0</v>
      </c>
      <c r="S257" s="207">
        <v>0.0058399999999999997</v>
      </c>
      <c r="T257" s="208">
        <f>S257*H257</f>
        <v>0.01037184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09" t="s">
        <v>205</v>
      </c>
      <c r="AT257" s="209" t="s">
        <v>120</v>
      </c>
      <c r="AU257" s="209" t="s">
        <v>79</v>
      </c>
      <c r="AY257" s="18" t="s">
        <v>117</v>
      </c>
      <c r="BE257" s="210">
        <f>IF(N257="základní",J257,0)</f>
        <v>0</v>
      </c>
      <c r="BF257" s="210">
        <f>IF(N257="snížená",J257,0)</f>
        <v>0</v>
      </c>
      <c r="BG257" s="210">
        <f>IF(N257="zákl. přenesená",J257,0)</f>
        <v>0</v>
      </c>
      <c r="BH257" s="210">
        <f>IF(N257="sníž. přenesená",J257,0)</f>
        <v>0</v>
      </c>
      <c r="BI257" s="210">
        <f>IF(N257="nulová",J257,0)</f>
        <v>0</v>
      </c>
      <c r="BJ257" s="18" t="s">
        <v>77</v>
      </c>
      <c r="BK257" s="210">
        <f>ROUND(I257*H257,2)</f>
        <v>0</v>
      </c>
      <c r="BL257" s="18" t="s">
        <v>205</v>
      </c>
      <c r="BM257" s="209" t="s">
        <v>539</v>
      </c>
    </row>
    <row r="258" s="2" customFormat="1">
      <c r="A258" s="39"/>
      <c r="B258" s="40"/>
      <c r="C258" s="41"/>
      <c r="D258" s="211" t="s">
        <v>142</v>
      </c>
      <c r="E258" s="41"/>
      <c r="F258" s="212" t="s">
        <v>540</v>
      </c>
      <c r="G258" s="41"/>
      <c r="H258" s="41"/>
      <c r="I258" s="213"/>
      <c r="J258" s="41"/>
      <c r="K258" s="41"/>
      <c r="L258" s="45"/>
      <c r="M258" s="214"/>
      <c r="N258" s="215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142</v>
      </c>
      <c r="AU258" s="18" t="s">
        <v>79</v>
      </c>
    </row>
    <row r="259" s="13" customFormat="1">
      <c r="A259" s="13"/>
      <c r="B259" s="216"/>
      <c r="C259" s="217"/>
      <c r="D259" s="218" t="s">
        <v>150</v>
      </c>
      <c r="E259" s="219" t="s">
        <v>19</v>
      </c>
      <c r="F259" s="220" t="s">
        <v>541</v>
      </c>
      <c r="G259" s="217"/>
      <c r="H259" s="219" t="s">
        <v>19</v>
      </c>
      <c r="I259" s="221"/>
      <c r="J259" s="217"/>
      <c r="K259" s="217"/>
      <c r="L259" s="222"/>
      <c r="M259" s="223"/>
      <c r="N259" s="224"/>
      <c r="O259" s="224"/>
      <c r="P259" s="224"/>
      <c r="Q259" s="224"/>
      <c r="R259" s="224"/>
      <c r="S259" s="224"/>
      <c r="T259" s="22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26" t="s">
        <v>150</v>
      </c>
      <c r="AU259" s="226" t="s">
        <v>79</v>
      </c>
      <c r="AV259" s="13" t="s">
        <v>77</v>
      </c>
      <c r="AW259" s="13" t="s">
        <v>33</v>
      </c>
      <c r="AX259" s="13" t="s">
        <v>72</v>
      </c>
      <c r="AY259" s="226" t="s">
        <v>117</v>
      </c>
    </row>
    <row r="260" s="14" customFormat="1">
      <c r="A260" s="14"/>
      <c r="B260" s="227"/>
      <c r="C260" s="228"/>
      <c r="D260" s="218" t="s">
        <v>150</v>
      </c>
      <c r="E260" s="229" t="s">
        <v>19</v>
      </c>
      <c r="F260" s="230" t="s">
        <v>542</v>
      </c>
      <c r="G260" s="228"/>
      <c r="H260" s="231">
        <v>1.776</v>
      </c>
      <c r="I260" s="232"/>
      <c r="J260" s="228"/>
      <c r="K260" s="228"/>
      <c r="L260" s="233"/>
      <c r="M260" s="234"/>
      <c r="N260" s="235"/>
      <c r="O260" s="235"/>
      <c r="P260" s="235"/>
      <c r="Q260" s="235"/>
      <c r="R260" s="235"/>
      <c r="S260" s="235"/>
      <c r="T260" s="23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37" t="s">
        <v>150</v>
      </c>
      <c r="AU260" s="237" t="s">
        <v>79</v>
      </c>
      <c r="AV260" s="14" t="s">
        <v>79</v>
      </c>
      <c r="AW260" s="14" t="s">
        <v>33</v>
      </c>
      <c r="AX260" s="14" t="s">
        <v>77</v>
      </c>
      <c r="AY260" s="237" t="s">
        <v>117</v>
      </c>
    </row>
    <row r="261" s="2" customFormat="1" ht="16.5" customHeight="1">
      <c r="A261" s="39"/>
      <c r="B261" s="40"/>
      <c r="C261" s="198" t="s">
        <v>543</v>
      </c>
      <c r="D261" s="198" t="s">
        <v>120</v>
      </c>
      <c r="E261" s="199" t="s">
        <v>544</v>
      </c>
      <c r="F261" s="200" t="s">
        <v>545</v>
      </c>
      <c r="G261" s="201" t="s">
        <v>168</v>
      </c>
      <c r="H261" s="202">
        <v>263.62</v>
      </c>
      <c r="I261" s="203"/>
      <c r="J261" s="204">
        <f>ROUND(I261*H261,2)</f>
        <v>0</v>
      </c>
      <c r="K261" s="200" t="s">
        <v>140</v>
      </c>
      <c r="L261" s="45"/>
      <c r="M261" s="205" t="s">
        <v>19</v>
      </c>
      <c r="N261" s="206" t="s">
        <v>43</v>
      </c>
      <c r="O261" s="85"/>
      <c r="P261" s="207">
        <f>O261*H261</f>
        <v>0</v>
      </c>
      <c r="Q261" s="207">
        <v>0</v>
      </c>
      <c r="R261" s="207">
        <f>Q261*H261</f>
        <v>0</v>
      </c>
      <c r="S261" s="207">
        <v>0.0060499999999999998</v>
      </c>
      <c r="T261" s="208">
        <f>S261*H261</f>
        <v>1.5949009999999999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09" t="s">
        <v>205</v>
      </c>
      <c r="AT261" s="209" t="s">
        <v>120</v>
      </c>
      <c r="AU261" s="209" t="s">
        <v>79</v>
      </c>
      <c r="AY261" s="18" t="s">
        <v>117</v>
      </c>
      <c r="BE261" s="210">
        <f>IF(N261="základní",J261,0)</f>
        <v>0</v>
      </c>
      <c r="BF261" s="210">
        <f>IF(N261="snížená",J261,0)</f>
        <v>0</v>
      </c>
      <c r="BG261" s="210">
        <f>IF(N261="zákl. přenesená",J261,0)</f>
        <v>0</v>
      </c>
      <c r="BH261" s="210">
        <f>IF(N261="sníž. přenesená",J261,0)</f>
        <v>0</v>
      </c>
      <c r="BI261" s="210">
        <f>IF(N261="nulová",J261,0)</f>
        <v>0</v>
      </c>
      <c r="BJ261" s="18" t="s">
        <v>77</v>
      </c>
      <c r="BK261" s="210">
        <f>ROUND(I261*H261,2)</f>
        <v>0</v>
      </c>
      <c r="BL261" s="18" t="s">
        <v>205</v>
      </c>
      <c r="BM261" s="209" t="s">
        <v>546</v>
      </c>
    </row>
    <row r="262" s="2" customFormat="1">
      <c r="A262" s="39"/>
      <c r="B262" s="40"/>
      <c r="C262" s="41"/>
      <c r="D262" s="211" t="s">
        <v>142</v>
      </c>
      <c r="E262" s="41"/>
      <c r="F262" s="212" t="s">
        <v>547</v>
      </c>
      <c r="G262" s="41"/>
      <c r="H262" s="41"/>
      <c r="I262" s="213"/>
      <c r="J262" s="41"/>
      <c r="K262" s="41"/>
      <c r="L262" s="45"/>
      <c r="M262" s="214"/>
      <c r="N262" s="215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142</v>
      </c>
      <c r="AU262" s="18" t="s">
        <v>79</v>
      </c>
    </row>
    <row r="263" s="2" customFormat="1">
      <c r="A263" s="39"/>
      <c r="B263" s="40"/>
      <c r="C263" s="41"/>
      <c r="D263" s="218" t="s">
        <v>522</v>
      </c>
      <c r="E263" s="41"/>
      <c r="F263" s="261" t="s">
        <v>548</v>
      </c>
      <c r="G263" s="41"/>
      <c r="H263" s="41"/>
      <c r="I263" s="213"/>
      <c r="J263" s="41"/>
      <c r="K263" s="41"/>
      <c r="L263" s="45"/>
      <c r="M263" s="214"/>
      <c r="N263" s="215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522</v>
      </c>
      <c r="AU263" s="18" t="s">
        <v>79</v>
      </c>
    </row>
    <row r="264" s="2" customFormat="1" ht="16.5" customHeight="1">
      <c r="A264" s="39"/>
      <c r="B264" s="40"/>
      <c r="C264" s="198" t="s">
        <v>549</v>
      </c>
      <c r="D264" s="198" t="s">
        <v>120</v>
      </c>
      <c r="E264" s="199" t="s">
        <v>550</v>
      </c>
      <c r="F264" s="200" t="s">
        <v>551</v>
      </c>
      <c r="G264" s="201" t="s">
        <v>367</v>
      </c>
      <c r="H264" s="202">
        <v>3</v>
      </c>
      <c r="I264" s="203"/>
      <c r="J264" s="204">
        <f>ROUND(I264*H264,2)</f>
        <v>0</v>
      </c>
      <c r="K264" s="200" t="s">
        <v>19</v>
      </c>
      <c r="L264" s="45"/>
      <c r="M264" s="205" t="s">
        <v>19</v>
      </c>
      <c r="N264" s="206" t="s">
        <v>43</v>
      </c>
      <c r="O264" s="85"/>
      <c r="P264" s="207">
        <f>O264*H264</f>
        <v>0</v>
      </c>
      <c r="Q264" s="207">
        <v>0</v>
      </c>
      <c r="R264" s="207">
        <f>Q264*H264</f>
        <v>0</v>
      </c>
      <c r="S264" s="207">
        <v>0</v>
      </c>
      <c r="T264" s="208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09" t="s">
        <v>205</v>
      </c>
      <c r="AT264" s="209" t="s">
        <v>120</v>
      </c>
      <c r="AU264" s="209" t="s">
        <v>79</v>
      </c>
      <c r="AY264" s="18" t="s">
        <v>117</v>
      </c>
      <c r="BE264" s="210">
        <f>IF(N264="základní",J264,0)</f>
        <v>0</v>
      </c>
      <c r="BF264" s="210">
        <f>IF(N264="snížená",J264,0)</f>
        <v>0</v>
      </c>
      <c r="BG264" s="210">
        <f>IF(N264="zákl. přenesená",J264,0)</f>
        <v>0</v>
      </c>
      <c r="BH264" s="210">
        <f>IF(N264="sníž. přenesená",J264,0)</f>
        <v>0</v>
      </c>
      <c r="BI264" s="210">
        <f>IF(N264="nulová",J264,0)</f>
        <v>0</v>
      </c>
      <c r="BJ264" s="18" t="s">
        <v>77</v>
      </c>
      <c r="BK264" s="210">
        <f>ROUND(I264*H264,2)</f>
        <v>0</v>
      </c>
      <c r="BL264" s="18" t="s">
        <v>205</v>
      </c>
      <c r="BM264" s="209" t="s">
        <v>552</v>
      </c>
    </row>
    <row r="265" s="2" customFormat="1" ht="24.15" customHeight="1">
      <c r="A265" s="39"/>
      <c r="B265" s="40"/>
      <c r="C265" s="198" t="s">
        <v>553</v>
      </c>
      <c r="D265" s="198" t="s">
        <v>120</v>
      </c>
      <c r="E265" s="199" t="s">
        <v>554</v>
      </c>
      <c r="F265" s="200" t="s">
        <v>555</v>
      </c>
      <c r="G265" s="201" t="s">
        <v>147</v>
      </c>
      <c r="H265" s="202">
        <v>11.01</v>
      </c>
      <c r="I265" s="203"/>
      <c r="J265" s="204">
        <f>ROUND(I265*H265,2)</f>
        <v>0</v>
      </c>
      <c r="K265" s="200" t="s">
        <v>140</v>
      </c>
      <c r="L265" s="45"/>
      <c r="M265" s="205" t="s">
        <v>19</v>
      </c>
      <c r="N265" s="206" t="s">
        <v>43</v>
      </c>
      <c r="O265" s="85"/>
      <c r="P265" s="207">
        <f>O265*H265</f>
        <v>0</v>
      </c>
      <c r="Q265" s="207">
        <v>0.0066600000000000001</v>
      </c>
      <c r="R265" s="207">
        <f>Q265*H265</f>
        <v>0.073326600000000006</v>
      </c>
      <c r="S265" s="207">
        <v>0</v>
      </c>
      <c r="T265" s="208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09" t="s">
        <v>205</v>
      </c>
      <c r="AT265" s="209" t="s">
        <v>120</v>
      </c>
      <c r="AU265" s="209" t="s">
        <v>79</v>
      </c>
      <c r="AY265" s="18" t="s">
        <v>117</v>
      </c>
      <c r="BE265" s="210">
        <f>IF(N265="základní",J265,0)</f>
        <v>0</v>
      </c>
      <c r="BF265" s="210">
        <f>IF(N265="snížená",J265,0)</f>
        <v>0</v>
      </c>
      <c r="BG265" s="210">
        <f>IF(N265="zákl. přenesená",J265,0)</f>
        <v>0</v>
      </c>
      <c r="BH265" s="210">
        <f>IF(N265="sníž. přenesená",J265,0)</f>
        <v>0</v>
      </c>
      <c r="BI265" s="210">
        <f>IF(N265="nulová",J265,0)</f>
        <v>0</v>
      </c>
      <c r="BJ265" s="18" t="s">
        <v>77</v>
      </c>
      <c r="BK265" s="210">
        <f>ROUND(I265*H265,2)</f>
        <v>0</v>
      </c>
      <c r="BL265" s="18" t="s">
        <v>205</v>
      </c>
      <c r="BM265" s="209" t="s">
        <v>556</v>
      </c>
    </row>
    <row r="266" s="2" customFormat="1">
      <c r="A266" s="39"/>
      <c r="B266" s="40"/>
      <c r="C266" s="41"/>
      <c r="D266" s="211" t="s">
        <v>142</v>
      </c>
      <c r="E266" s="41"/>
      <c r="F266" s="212" t="s">
        <v>557</v>
      </c>
      <c r="G266" s="41"/>
      <c r="H266" s="41"/>
      <c r="I266" s="213"/>
      <c r="J266" s="41"/>
      <c r="K266" s="41"/>
      <c r="L266" s="45"/>
      <c r="M266" s="214"/>
      <c r="N266" s="215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142</v>
      </c>
      <c r="AU266" s="18" t="s">
        <v>79</v>
      </c>
    </row>
    <row r="267" s="13" customFormat="1">
      <c r="A267" s="13"/>
      <c r="B267" s="216"/>
      <c r="C267" s="217"/>
      <c r="D267" s="218" t="s">
        <v>150</v>
      </c>
      <c r="E267" s="219" t="s">
        <v>19</v>
      </c>
      <c r="F267" s="220" t="s">
        <v>558</v>
      </c>
      <c r="G267" s="217"/>
      <c r="H267" s="219" t="s">
        <v>19</v>
      </c>
      <c r="I267" s="221"/>
      <c r="J267" s="217"/>
      <c r="K267" s="217"/>
      <c r="L267" s="222"/>
      <c r="M267" s="223"/>
      <c r="N267" s="224"/>
      <c r="O267" s="224"/>
      <c r="P267" s="224"/>
      <c r="Q267" s="224"/>
      <c r="R267" s="224"/>
      <c r="S267" s="224"/>
      <c r="T267" s="22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26" t="s">
        <v>150</v>
      </c>
      <c r="AU267" s="226" t="s">
        <v>79</v>
      </c>
      <c r="AV267" s="13" t="s">
        <v>77</v>
      </c>
      <c r="AW267" s="13" t="s">
        <v>33</v>
      </c>
      <c r="AX267" s="13" t="s">
        <v>72</v>
      </c>
      <c r="AY267" s="226" t="s">
        <v>117</v>
      </c>
    </row>
    <row r="268" s="14" customFormat="1">
      <c r="A268" s="14"/>
      <c r="B268" s="227"/>
      <c r="C268" s="228"/>
      <c r="D268" s="218" t="s">
        <v>150</v>
      </c>
      <c r="E268" s="229" t="s">
        <v>19</v>
      </c>
      <c r="F268" s="230" t="s">
        <v>511</v>
      </c>
      <c r="G268" s="228"/>
      <c r="H268" s="231">
        <v>11.01</v>
      </c>
      <c r="I268" s="232"/>
      <c r="J268" s="228"/>
      <c r="K268" s="228"/>
      <c r="L268" s="233"/>
      <c r="M268" s="234"/>
      <c r="N268" s="235"/>
      <c r="O268" s="235"/>
      <c r="P268" s="235"/>
      <c r="Q268" s="235"/>
      <c r="R268" s="235"/>
      <c r="S268" s="235"/>
      <c r="T268" s="23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37" t="s">
        <v>150</v>
      </c>
      <c r="AU268" s="237" t="s">
        <v>79</v>
      </c>
      <c r="AV268" s="14" t="s">
        <v>79</v>
      </c>
      <c r="AW268" s="14" t="s">
        <v>33</v>
      </c>
      <c r="AX268" s="14" t="s">
        <v>77</v>
      </c>
      <c r="AY268" s="237" t="s">
        <v>117</v>
      </c>
    </row>
    <row r="269" s="2" customFormat="1" ht="24.15" customHeight="1">
      <c r="A269" s="39"/>
      <c r="B269" s="40"/>
      <c r="C269" s="198" t="s">
        <v>559</v>
      </c>
      <c r="D269" s="198" t="s">
        <v>120</v>
      </c>
      <c r="E269" s="199" t="s">
        <v>560</v>
      </c>
      <c r="F269" s="200" t="s">
        <v>561</v>
      </c>
      <c r="G269" s="201" t="s">
        <v>147</v>
      </c>
      <c r="H269" s="202">
        <v>6.9500000000000002</v>
      </c>
      <c r="I269" s="203"/>
      <c r="J269" s="204">
        <f>ROUND(I269*H269,2)</f>
        <v>0</v>
      </c>
      <c r="K269" s="200" t="s">
        <v>140</v>
      </c>
      <c r="L269" s="45"/>
      <c r="M269" s="205" t="s">
        <v>19</v>
      </c>
      <c r="N269" s="206" t="s">
        <v>43</v>
      </c>
      <c r="O269" s="85"/>
      <c r="P269" s="207">
        <f>O269*H269</f>
        <v>0</v>
      </c>
      <c r="Q269" s="207">
        <v>0.0066600000000000001</v>
      </c>
      <c r="R269" s="207">
        <f>Q269*H269</f>
        <v>0.046287000000000002</v>
      </c>
      <c r="S269" s="207">
        <v>0</v>
      </c>
      <c r="T269" s="208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09" t="s">
        <v>205</v>
      </c>
      <c r="AT269" s="209" t="s">
        <v>120</v>
      </c>
      <c r="AU269" s="209" t="s">
        <v>79</v>
      </c>
      <c r="AY269" s="18" t="s">
        <v>117</v>
      </c>
      <c r="BE269" s="210">
        <f>IF(N269="základní",J269,0)</f>
        <v>0</v>
      </c>
      <c r="BF269" s="210">
        <f>IF(N269="snížená",J269,0)</f>
        <v>0</v>
      </c>
      <c r="BG269" s="210">
        <f>IF(N269="zákl. přenesená",J269,0)</f>
        <v>0</v>
      </c>
      <c r="BH269" s="210">
        <f>IF(N269="sníž. přenesená",J269,0)</f>
        <v>0</v>
      </c>
      <c r="BI269" s="210">
        <f>IF(N269="nulová",J269,0)</f>
        <v>0</v>
      </c>
      <c r="BJ269" s="18" t="s">
        <v>77</v>
      </c>
      <c r="BK269" s="210">
        <f>ROUND(I269*H269,2)</f>
        <v>0</v>
      </c>
      <c r="BL269" s="18" t="s">
        <v>205</v>
      </c>
      <c r="BM269" s="209" t="s">
        <v>562</v>
      </c>
    </row>
    <row r="270" s="2" customFormat="1">
      <c r="A270" s="39"/>
      <c r="B270" s="40"/>
      <c r="C270" s="41"/>
      <c r="D270" s="211" t="s">
        <v>142</v>
      </c>
      <c r="E270" s="41"/>
      <c r="F270" s="212" t="s">
        <v>563</v>
      </c>
      <c r="G270" s="41"/>
      <c r="H270" s="41"/>
      <c r="I270" s="213"/>
      <c r="J270" s="41"/>
      <c r="K270" s="41"/>
      <c r="L270" s="45"/>
      <c r="M270" s="214"/>
      <c r="N270" s="215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142</v>
      </c>
      <c r="AU270" s="18" t="s">
        <v>79</v>
      </c>
    </row>
    <row r="271" s="13" customFormat="1">
      <c r="A271" s="13"/>
      <c r="B271" s="216"/>
      <c r="C271" s="217"/>
      <c r="D271" s="218" t="s">
        <v>150</v>
      </c>
      <c r="E271" s="219" t="s">
        <v>19</v>
      </c>
      <c r="F271" s="220" t="s">
        <v>564</v>
      </c>
      <c r="G271" s="217"/>
      <c r="H271" s="219" t="s">
        <v>19</v>
      </c>
      <c r="I271" s="221"/>
      <c r="J271" s="217"/>
      <c r="K271" s="217"/>
      <c r="L271" s="222"/>
      <c r="M271" s="223"/>
      <c r="N271" s="224"/>
      <c r="O271" s="224"/>
      <c r="P271" s="224"/>
      <c r="Q271" s="224"/>
      <c r="R271" s="224"/>
      <c r="S271" s="224"/>
      <c r="T271" s="22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26" t="s">
        <v>150</v>
      </c>
      <c r="AU271" s="226" t="s">
        <v>79</v>
      </c>
      <c r="AV271" s="13" t="s">
        <v>77</v>
      </c>
      <c r="AW271" s="13" t="s">
        <v>33</v>
      </c>
      <c r="AX271" s="13" t="s">
        <v>72</v>
      </c>
      <c r="AY271" s="226" t="s">
        <v>117</v>
      </c>
    </row>
    <row r="272" s="14" customFormat="1">
      <c r="A272" s="14"/>
      <c r="B272" s="227"/>
      <c r="C272" s="228"/>
      <c r="D272" s="218" t="s">
        <v>150</v>
      </c>
      <c r="E272" s="229" t="s">
        <v>19</v>
      </c>
      <c r="F272" s="230" t="s">
        <v>565</v>
      </c>
      <c r="G272" s="228"/>
      <c r="H272" s="231">
        <v>6.9500000000000002</v>
      </c>
      <c r="I272" s="232"/>
      <c r="J272" s="228"/>
      <c r="K272" s="228"/>
      <c r="L272" s="233"/>
      <c r="M272" s="234"/>
      <c r="N272" s="235"/>
      <c r="O272" s="235"/>
      <c r="P272" s="235"/>
      <c r="Q272" s="235"/>
      <c r="R272" s="235"/>
      <c r="S272" s="235"/>
      <c r="T272" s="23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37" t="s">
        <v>150</v>
      </c>
      <c r="AU272" s="237" t="s">
        <v>79</v>
      </c>
      <c r="AV272" s="14" t="s">
        <v>79</v>
      </c>
      <c r="AW272" s="14" t="s">
        <v>33</v>
      </c>
      <c r="AX272" s="14" t="s">
        <v>77</v>
      </c>
      <c r="AY272" s="237" t="s">
        <v>117</v>
      </c>
    </row>
    <row r="273" s="2" customFormat="1" ht="16.5" customHeight="1">
      <c r="A273" s="39"/>
      <c r="B273" s="40"/>
      <c r="C273" s="198" t="s">
        <v>566</v>
      </c>
      <c r="D273" s="198" t="s">
        <v>120</v>
      </c>
      <c r="E273" s="199" t="s">
        <v>567</v>
      </c>
      <c r="F273" s="200" t="s">
        <v>568</v>
      </c>
      <c r="G273" s="201" t="s">
        <v>168</v>
      </c>
      <c r="H273" s="202">
        <v>527.24000000000001</v>
      </c>
      <c r="I273" s="203"/>
      <c r="J273" s="204">
        <f>ROUND(I273*H273,2)</f>
        <v>0</v>
      </c>
      <c r="K273" s="200" t="s">
        <v>140</v>
      </c>
      <c r="L273" s="45"/>
      <c r="M273" s="205" t="s">
        <v>19</v>
      </c>
      <c r="N273" s="206" t="s">
        <v>43</v>
      </c>
      <c r="O273" s="85"/>
      <c r="P273" s="207">
        <f>O273*H273</f>
        <v>0</v>
      </c>
      <c r="Q273" s="207">
        <v>0.00182</v>
      </c>
      <c r="R273" s="207">
        <f>Q273*H273</f>
        <v>0.95957680000000001</v>
      </c>
      <c r="S273" s="207">
        <v>0</v>
      </c>
      <c r="T273" s="208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09" t="s">
        <v>205</v>
      </c>
      <c r="AT273" s="209" t="s">
        <v>120</v>
      </c>
      <c r="AU273" s="209" t="s">
        <v>79</v>
      </c>
      <c r="AY273" s="18" t="s">
        <v>117</v>
      </c>
      <c r="BE273" s="210">
        <f>IF(N273="základní",J273,0)</f>
        <v>0</v>
      </c>
      <c r="BF273" s="210">
        <f>IF(N273="snížená",J273,0)</f>
        <v>0</v>
      </c>
      <c r="BG273" s="210">
        <f>IF(N273="zákl. přenesená",J273,0)</f>
        <v>0</v>
      </c>
      <c r="BH273" s="210">
        <f>IF(N273="sníž. přenesená",J273,0)</f>
        <v>0</v>
      </c>
      <c r="BI273" s="210">
        <f>IF(N273="nulová",J273,0)</f>
        <v>0</v>
      </c>
      <c r="BJ273" s="18" t="s">
        <v>77</v>
      </c>
      <c r="BK273" s="210">
        <f>ROUND(I273*H273,2)</f>
        <v>0</v>
      </c>
      <c r="BL273" s="18" t="s">
        <v>205</v>
      </c>
      <c r="BM273" s="209" t="s">
        <v>569</v>
      </c>
    </row>
    <row r="274" s="2" customFormat="1">
      <c r="A274" s="39"/>
      <c r="B274" s="40"/>
      <c r="C274" s="41"/>
      <c r="D274" s="211" t="s">
        <v>142</v>
      </c>
      <c r="E274" s="41"/>
      <c r="F274" s="212" t="s">
        <v>570</v>
      </c>
      <c r="G274" s="41"/>
      <c r="H274" s="41"/>
      <c r="I274" s="213"/>
      <c r="J274" s="41"/>
      <c r="K274" s="41"/>
      <c r="L274" s="45"/>
      <c r="M274" s="214"/>
      <c r="N274" s="215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142</v>
      </c>
      <c r="AU274" s="18" t="s">
        <v>79</v>
      </c>
    </row>
    <row r="275" s="14" customFormat="1">
      <c r="A275" s="14"/>
      <c r="B275" s="227"/>
      <c r="C275" s="228"/>
      <c r="D275" s="218" t="s">
        <v>150</v>
      </c>
      <c r="E275" s="229" t="s">
        <v>19</v>
      </c>
      <c r="F275" s="230" t="s">
        <v>571</v>
      </c>
      <c r="G275" s="228"/>
      <c r="H275" s="231">
        <v>527.24000000000001</v>
      </c>
      <c r="I275" s="232"/>
      <c r="J275" s="228"/>
      <c r="K275" s="228"/>
      <c r="L275" s="233"/>
      <c r="M275" s="234"/>
      <c r="N275" s="235"/>
      <c r="O275" s="235"/>
      <c r="P275" s="235"/>
      <c r="Q275" s="235"/>
      <c r="R275" s="235"/>
      <c r="S275" s="235"/>
      <c r="T275" s="23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37" t="s">
        <v>150</v>
      </c>
      <c r="AU275" s="237" t="s">
        <v>79</v>
      </c>
      <c r="AV275" s="14" t="s">
        <v>79</v>
      </c>
      <c r="AW275" s="14" t="s">
        <v>33</v>
      </c>
      <c r="AX275" s="14" t="s">
        <v>77</v>
      </c>
      <c r="AY275" s="237" t="s">
        <v>117</v>
      </c>
    </row>
    <row r="276" s="2" customFormat="1" ht="16.5" customHeight="1">
      <c r="A276" s="39"/>
      <c r="B276" s="40"/>
      <c r="C276" s="198" t="s">
        <v>572</v>
      </c>
      <c r="D276" s="198" t="s">
        <v>120</v>
      </c>
      <c r="E276" s="199" t="s">
        <v>573</v>
      </c>
      <c r="F276" s="200" t="s">
        <v>574</v>
      </c>
      <c r="G276" s="201" t="s">
        <v>168</v>
      </c>
      <c r="H276" s="202">
        <v>60.93</v>
      </c>
      <c r="I276" s="203"/>
      <c r="J276" s="204">
        <f>ROUND(I276*H276,2)</f>
        <v>0</v>
      </c>
      <c r="K276" s="200" t="s">
        <v>19</v>
      </c>
      <c r="L276" s="45"/>
      <c r="M276" s="205" t="s">
        <v>19</v>
      </c>
      <c r="N276" s="206" t="s">
        <v>43</v>
      </c>
      <c r="O276" s="85"/>
      <c r="P276" s="207">
        <f>O276*H276</f>
        <v>0</v>
      </c>
      <c r="Q276" s="207">
        <v>0.0058100000000000001</v>
      </c>
      <c r="R276" s="207">
        <f>Q276*H276</f>
        <v>0.35400330000000002</v>
      </c>
      <c r="S276" s="207">
        <v>0</v>
      </c>
      <c r="T276" s="208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09" t="s">
        <v>205</v>
      </c>
      <c r="AT276" s="209" t="s">
        <v>120</v>
      </c>
      <c r="AU276" s="209" t="s">
        <v>79</v>
      </c>
      <c r="AY276" s="18" t="s">
        <v>117</v>
      </c>
      <c r="BE276" s="210">
        <f>IF(N276="základní",J276,0)</f>
        <v>0</v>
      </c>
      <c r="BF276" s="210">
        <f>IF(N276="snížená",J276,0)</f>
        <v>0</v>
      </c>
      <c r="BG276" s="210">
        <f>IF(N276="zákl. přenesená",J276,0)</f>
        <v>0</v>
      </c>
      <c r="BH276" s="210">
        <f>IF(N276="sníž. přenesená",J276,0)</f>
        <v>0</v>
      </c>
      <c r="BI276" s="210">
        <f>IF(N276="nulová",J276,0)</f>
        <v>0</v>
      </c>
      <c r="BJ276" s="18" t="s">
        <v>77</v>
      </c>
      <c r="BK276" s="210">
        <f>ROUND(I276*H276,2)</f>
        <v>0</v>
      </c>
      <c r="BL276" s="18" t="s">
        <v>205</v>
      </c>
      <c r="BM276" s="209" t="s">
        <v>575</v>
      </c>
    </row>
    <row r="277" s="2" customFormat="1" ht="24.15" customHeight="1">
      <c r="A277" s="39"/>
      <c r="B277" s="40"/>
      <c r="C277" s="198" t="s">
        <v>576</v>
      </c>
      <c r="D277" s="198" t="s">
        <v>120</v>
      </c>
      <c r="E277" s="199" t="s">
        <v>577</v>
      </c>
      <c r="F277" s="200" t="s">
        <v>578</v>
      </c>
      <c r="G277" s="201" t="s">
        <v>168</v>
      </c>
      <c r="H277" s="202">
        <v>527.24000000000001</v>
      </c>
      <c r="I277" s="203"/>
      <c r="J277" s="204">
        <f>ROUND(I277*H277,2)</f>
        <v>0</v>
      </c>
      <c r="K277" s="200" t="s">
        <v>19</v>
      </c>
      <c r="L277" s="45"/>
      <c r="M277" s="205" t="s">
        <v>19</v>
      </c>
      <c r="N277" s="206" t="s">
        <v>43</v>
      </c>
      <c r="O277" s="85"/>
      <c r="P277" s="207">
        <f>O277*H277</f>
        <v>0</v>
      </c>
      <c r="Q277" s="207">
        <v>0.0059100000000000003</v>
      </c>
      <c r="R277" s="207">
        <f>Q277*H277</f>
        <v>3.1159884000000004</v>
      </c>
      <c r="S277" s="207">
        <v>0</v>
      </c>
      <c r="T277" s="208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09" t="s">
        <v>205</v>
      </c>
      <c r="AT277" s="209" t="s">
        <v>120</v>
      </c>
      <c r="AU277" s="209" t="s">
        <v>79</v>
      </c>
      <c r="AY277" s="18" t="s">
        <v>117</v>
      </c>
      <c r="BE277" s="210">
        <f>IF(N277="základní",J277,0)</f>
        <v>0</v>
      </c>
      <c r="BF277" s="210">
        <f>IF(N277="snížená",J277,0)</f>
        <v>0</v>
      </c>
      <c r="BG277" s="210">
        <f>IF(N277="zákl. přenesená",J277,0)</f>
        <v>0</v>
      </c>
      <c r="BH277" s="210">
        <f>IF(N277="sníž. přenesená",J277,0)</f>
        <v>0</v>
      </c>
      <c r="BI277" s="210">
        <f>IF(N277="nulová",J277,0)</f>
        <v>0</v>
      </c>
      <c r="BJ277" s="18" t="s">
        <v>77</v>
      </c>
      <c r="BK277" s="210">
        <f>ROUND(I277*H277,2)</f>
        <v>0</v>
      </c>
      <c r="BL277" s="18" t="s">
        <v>205</v>
      </c>
      <c r="BM277" s="209" t="s">
        <v>579</v>
      </c>
    </row>
    <row r="278" s="14" customFormat="1">
      <c r="A278" s="14"/>
      <c r="B278" s="227"/>
      <c r="C278" s="228"/>
      <c r="D278" s="218" t="s">
        <v>150</v>
      </c>
      <c r="E278" s="229" t="s">
        <v>19</v>
      </c>
      <c r="F278" s="230" t="s">
        <v>571</v>
      </c>
      <c r="G278" s="228"/>
      <c r="H278" s="231">
        <v>527.24000000000001</v>
      </c>
      <c r="I278" s="232"/>
      <c r="J278" s="228"/>
      <c r="K278" s="228"/>
      <c r="L278" s="233"/>
      <c r="M278" s="234"/>
      <c r="N278" s="235"/>
      <c r="O278" s="235"/>
      <c r="P278" s="235"/>
      <c r="Q278" s="235"/>
      <c r="R278" s="235"/>
      <c r="S278" s="235"/>
      <c r="T278" s="23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37" t="s">
        <v>150</v>
      </c>
      <c r="AU278" s="237" t="s">
        <v>79</v>
      </c>
      <c r="AV278" s="14" t="s">
        <v>79</v>
      </c>
      <c r="AW278" s="14" t="s">
        <v>33</v>
      </c>
      <c r="AX278" s="14" t="s">
        <v>77</v>
      </c>
      <c r="AY278" s="237" t="s">
        <v>117</v>
      </c>
    </row>
    <row r="279" s="2" customFormat="1" ht="24.15" customHeight="1">
      <c r="A279" s="39"/>
      <c r="B279" s="40"/>
      <c r="C279" s="198" t="s">
        <v>580</v>
      </c>
      <c r="D279" s="198" t="s">
        <v>120</v>
      </c>
      <c r="E279" s="199" t="s">
        <v>581</v>
      </c>
      <c r="F279" s="200" t="s">
        <v>582</v>
      </c>
      <c r="G279" s="201" t="s">
        <v>168</v>
      </c>
      <c r="H279" s="202">
        <v>13.522</v>
      </c>
      <c r="I279" s="203"/>
      <c r="J279" s="204">
        <f>ROUND(I279*H279,2)</f>
        <v>0</v>
      </c>
      <c r="K279" s="200" t="s">
        <v>140</v>
      </c>
      <c r="L279" s="45"/>
      <c r="M279" s="205" t="s">
        <v>19</v>
      </c>
      <c r="N279" s="206" t="s">
        <v>43</v>
      </c>
      <c r="O279" s="85"/>
      <c r="P279" s="207">
        <f>O279*H279</f>
        <v>0</v>
      </c>
      <c r="Q279" s="207">
        <v>0.0043600000000000002</v>
      </c>
      <c r="R279" s="207">
        <f>Q279*H279</f>
        <v>0.058955920000000002</v>
      </c>
      <c r="S279" s="207">
        <v>0</v>
      </c>
      <c r="T279" s="208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09" t="s">
        <v>205</v>
      </c>
      <c r="AT279" s="209" t="s">
        <v>120</v>
      </c>
      <c r="AU279" s="209" t="s">
        <v>79</v>
      </c>
      <c r="AY279" s="18" t="s">
        <v>117</v>
      </c>
      <c r="BE279" s="210">
        <f>IF(N279="základní",J279,0)</f>
        <v>0</v>
      </c>
      <c r="BF279" s="210">
        <f>IF(N279="snížená",J279,0)</f>
        <v>0</v>
      </c>
      <c r="BG279" s="210">
        <f>IF(N279="zákl. přenesená",J279,0)</f>
        <v>0</v>
      </c>
      <c r="BH279" s="210">
        <f>IF(N279="sníž. přenesená",J279,0)</f>
        <v>0</v>
      </c>
      <c r="BI279" s="210">
        <f>IF(N279="nulová",J279,0)</f>
        <v>0</v>
      </c>
      <c r="BJ279" s="18" t="s">
        <v>77</v>
      </c>
      <c r="BK279" s="210">
        <f>ROUND(I279*H279,2)</f>
        <v>0</v>
      </c>
      <c r="BL279" s="18" t="s">
        <v>205</v>
      </c>
      <c r="BM279" s="209" t="s">
        <v>583</v>
      </c>
    </row>
    <row r="280" s="2" customFormat="1">
      <c r="A280" s="39"/>
      <c r="B280" s="40"/>
      <c r="C280" s="41"/>
      <c r="D280" s="211" t="s">
        <v>142</v>
      </c>
      <c r="E280" s="41"/>
      <c r="F280" s="212" t="s">
        <v>584</v>
      </c>
      <c r="G280" s="41"/>
      <c r="H280" s="41"/>
      <c r="I280" s="213"/>
      <c r="J280" s="41"/>
      <c r="K280" s="41"/>
      <c r="L280" s="45"/>
      <c r="M280" s="214"/>
      <c r="N280" s="215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142</v>
      </c>
      <c r="AU280" s="18" t="s">
        <v>79</v>
      </c>
    </row>
    <row r="281" s="13" customFormat="1">
      <c r="A281" s="13"/>
      <c r="B281" s="216"/>
      <c r="C281" s="217"/>
      <c r="D281" s="218" t="s">
        <v>150</v>
      </c>
      <c r="E281" s="219" t="s">
        <v>19</v>
      </c>
      <c r="F281" s="220" t="s">
        <v>585</v>
      </c>
      <c r="G281" s="217"/>
      <c r="H281" s="219" t="s">
        <v>19</v>
      </c>
      <c r="I281" s="221"/>
      <c r="J281" s="217"/>
      <c r="K281" s="217"/>
      <c r="L281" s="222"/>
      <c r="M281" s="223"/>
      <c r="N281" s="224"/>
      <c r="O281" s="224"/>
      <c r="P281" s="224"/>
      <c r="Q281" s="224"/>
      <c r="R281" s="224"/>
      <c r="S281" s="224"/>
      <c r="T281" s="22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26" t="s">
        <v>150</v>
      </c>
      <c r="AU281" s="226" t="s">
        <v>79</v>
      </c>
      <c r="AV281" s="13" t="s">
        <v>77</v>
      </c>
      <c r="AW281" s="13" t="s">
        <v>33</v>
      </c>
      <c r="AX281" s="13" t="s">
        <v>72</v>
      </c>
      <c r="AY281" s="226" t="s">
        <v>117</v>
      </c>
    </row>
    <row r="282" s="14" customFormat="1">
      <c r="A282" s="14"/>
      <c r="B282" s="227"/>
      <c r="C282" s="228"/>
      <c r="D282" s="218" t="s">
        <v>150</v>
      </c>
      <c r="E282" s="229" t="s">
        <v>19</v>
      </c>
      <c r="F282" s="230" t="s">
        <v>586</v>
      </c>
      <c r="G282" s="228"/>
      <c r="H282" s="231">
        <v>3.5510000000000002</v>
      </c>
      <c r="I282" s="232"/>
      <c r="J282" s="228"/>
      <c r="K282" s="228"/>
      <c r="L282" s="233"/>
      <c r="M282" s="234"/>
      <c r="N282" s="235"/>
      <c r="O282" s="235"/>
      <c r="P282" s="235"/>
      <c r="Q282" s="235"/>
      <c r="R282" s="235"/>
      <c r="S282" s="235"/>
      <c r="T282" s="23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37" t="s">
        <v>150</v>
      </c>
      <c r="AU282" s="237" t="s">
        <v>79</v>
      </c>
      <c r="AV282" s="14" t="s">
        <v>79</v>
      </c>
      <c r="AW282" s="14" t="s">
        <v>33</v>
      </c>
      <c r="AX282" s="14" t="s">
        <v>72</v>
      </c>
      <c r="AY282" s="237" t="s">
        <v>117</v>
      </c>
    </row>
    <row r="283" s="13" customFormat="1">
      <c r="A283" s="13"/>
      <c r="B283" s="216"/>
      <c r="C283" s="217"/>
      <c r="D283" s="218" t="s">
        <v>150</v>
      </c>
      <c r="E283" s="219" t="s">
        <v>19</v>
      </c>
      <c r="F283" s="220" t="s">
        <v>587</v>
      </c>
      <c r="G283" s="217"/>
      <c r="H283" s="219" t="s">
        <v>19</v>
      </c>
      <c r="I283" s="221"/>
      <c r="J283" s="217"/>
      <c r="K283" s="217"/>
      <c r="L283" s="222"/>
      <c r="M283" s="223"/>
      <c r="N283" s="224"/>
      <c r="O283" s="224"/>
      <c r="P283" s="224"/>
      <c r="Q283" s="224"/>
      <c r="R283" s="224"/>
      <c r="S283" s="224"/>
      <c r="T283" s="22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26" t="s">
        <v>150</v>
      </c>
      <c r="AU283" s="226" t="s">
        <v>79</v>
      </c>
      <c r="AV283" s="13" t="s">
        <v>77</v>
      </c>
      <c r="AW283" s="13" t="s">
        <v>33</v>
      </c>
      <c r="AX283" s="13" t="s">
        <v>72</v>
      </c>
      <c r="AY283" s="226" t="s">
        <v>117</v>
      </c>
    </row>
    <row r="284" s="14" customFormat="1">
      <c r="A284" s="14"/>
      <c r="B284" s="227"/>
      <c r="C284" s="228"/>
      <c r="D284" s="218" t="s">
        <v>150</v>
      </c>
      <c r="E284" s="229" t="s">
        <v>19</v>
      </c>
      <c r="F284" s="230" t="s">
        <v>535</v>
      </c>
      <c r="G284" s="228"/>
      <c r="H284" s="231">
        <v>9.9710000000000001</v>
      </c>
      <c r="I284" s="232"/>
      <c r="J284" s="228"/>
      <c r="K284" s="228"/>
      <c r="L284" s="233"/>
      <c r="M284" s="234"/>
      <c r="N284" s="235"/>
      <c r="O284" s="235"/>
      <c r="P284" s="235"/>
      <c r="Q284" s="235"/>
      <c r="R284" s="235"/>
      <c r="S284" s="235"/>
      <c r="T284" s="23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37" t="s">
        <v>150</v>
      </c>
      <c r="AU284" s="237" t="s">
        <v>79</v>
      </c>
      <c r="AV284" s="14" t="s">
        <v>79</v>
      </c>
      <c r="AW284" s="14" t="s">
        <v>33</v>
      </c>
      <c r="AX284" s="14" t="s">
        <v>72</v>
      </c>
      <c r="AY284" s="237" t="s">
        <v>117</v>
      </c>
    </row>
    <row r="285" s="15" customFormat="1">
      <c r="A285" s="15"/>
      <c r="B285" s="250"/>
      <c r="C285" s="251"/>
      <c r="D285" s="218" t="s">
        <v>150</v>
      </c>
      <c r="E285" s="252" t="s">
        <v>19</v>
      </c>
      <c r="F285" s="253" t="s">
        <v>392</v>
      </c>
      <c r="G285" s="251"/>
      <c r="H285" s="254">
        <v>13.522</v>
      </c>
      <c r="I285" s="255"/>
      <c r="J285" s="251"/>
      <c r="K285" s="251"/>
      <c r="L285" s="256"/>
      <c r="M285" s="257"/>
      <c r="N285" s="258"/>
      <c r="O285" s="258"/>
      <c r="P285" s="258"/>
      <c r="Q285" s="258"/>
      <c r="R285" s="258"/>
      <c r="S285" s="258"/>
      <c r="T285" s="259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0" t="s">
        <v>150</v>
      </c>
      <c r="AU285" s="260" t="s">
        <v>79</v>
      </c>
      <c r="AV285" s="15" t="s">
        <v>124</v>
      </c>
      <c r="AW285" s="15" t="s">
        <v>33</v>
      </c>
      <c r="AX285" s="15" t="s">
        <v>77</v>
      </c>
      <c r="AY285" s="260" t="s">
        <v>117</v>
      </c>
    </row>
    <row r="286" s="2" customFormat="1" ht="24.15" customHeight="1">
      <c r="A286" s="39"/>
      <c r="B286" s="40"/>
      <c r="C286" s="198" t="s">
        <v>588</v>
      </c>
      <c r="D286" s="198" t="s">
        <v>120</v>
      </c>
      <c r="E286" s="199" t="s">
        <v>589</v>
      </c>
      <c r="F286" s="200" t="s">
        <v>590</v>
      </c>
      <c r="G286" s="201" t="s">
        <v>168</v>
      </c>
      <c r="H286" s="202">
        <v>263.62</v>
      </c>
      <c r="I286" s="203"/>
      <c r="J286" s="204">
        <f>ROUND(I286*H286,2)</f>
        <v>0</v>
      </c>
      <c r="K286" s="200" t="s">
        <v>19</v>
      </c>
      <c r="L286" s="45"/>
      <c r="M286" s="205" t="s">
        <v>19</v>
      </c>
      <c r="N286" s="206" t="s">
        <v>43</v>
      </c>
      <c r="O286" s="85"/>
      <c r="P286" s="207">
        <f>O286*H286</f>
        <v>0</v>
      </c>
      <c r="Q286" s="207">
        <v>0.0054900000000000001</v>
      </c>
      <c r="R286" s="207">
        <f>Q286*H286</f>
        <v>1.4472738000000001</v>
      </c>
      <c r="S286" s="207">
        <v>0</v>
      </c>
      <c r="T286" s="208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09" t="s">
        <v>205</v>
      </c>
      <c r="AT286" s="209" t="s">
        <v>120</v>
      </c>
      <c r="AU286" s="209" t="s">
        <v>79</v>
      </c>
      <c r="AY286" s="18" t="s">
        <v>117</v>
      </c>
      <c r="BE286" s="210">
        <f>IF(N286="základní",J286,0)</f>
        <v>0</v>
      </c>
      <c r="BF286" s="210">
        <f>IF(N286="snížená",J286,0)</f>
        <v>0</v>
      </c>
      <c r="BG286" s="210">
        <f>IF(N286="zákl. přenesená",J286,0)</f>
        <v>0</v>
      </c>
      <c r="BH286" s="210">
        <f>IF(N286="sníž. přenesená",J286,0)</f>
        <v>0</v>
      </c>
      <c r="BI286" s="210">
        <f>IF(N286="nulová",J286,0)</f>
        <v>0</v>
      </c>
      <c r="BJ286" s="18" t="s">
        <v>77</v>
      </c>
      <c r="BK286" s="210">
        <f>ROUND(I286*H286,2)</f>
        <v>0</v>
      </c>
      <c r="BL286" s="18" t="s">
        <v>205</v>
      </c>
      <c r="BM286" s="209" t="s">
        <v>591</v>
      </c>
    </row>
    <row r="287" s="2" customFormat="1" ht="16.5" customHeight="1">
      <c r="A287" s="39"/>
      <c r="B287" s="40"/>
      <c r="C287" s="198" t="s">
        <v>592</v>
      </c>
      <c r="D287" s="198" t="s">
        <v>120</v>
      </c>
      <c r="E287" s="199" t="s">
        <v>593</v>
      </c>
      <c r="F287" s="200" t="s">
        <v>594</v>
      </c>
      <c r="G287" s="201" t="s">
        <v>367</v>
      </c>
      <c r="H287" s="202">
        <v>12</v>
      </c>
      <c r="I287" s="203"/>
      <c r="J287" s="204">
        <f>ROUND(I287*H287,2)</f>
        <v>0</v>
      </c>
      <c r="K287" s="200" t="s">
        <v>19</v>
      </c>
      <c r="L287" s="45"/>
      <c r="M287" s="205" t="s">
        <v>19</v>
      </c>
      <c r="N287" s="206" t="s">
        <v>43</v>
      </c>
      <c r="O287" s="85"/>
      <c r="P287" s="207">
        <f>O287*H287</f>
        <v>0</v>
      </c>
      <c r="Q287" s="207">
        <v>0</v>
      </c>
      <c r="R287" s="207">
        <f>Q287*H287</f>
        <v>0</v>
      </c>
      <c r="S287" s="207">
        <v>0</v>
      </c>
      <c r="T287" s="208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09" t="s">
        <v>205</v>
      </c>
      <c r="AT287" s="209" t="s">
        <v>120</v>
      </c>
      <c r="AU287" s="209" t="s">
        <v>79</v>
      </c>
      <c r="AY287" s="18" t="s">
        <v>117</v>
      </c>
      <c r="BE287" s="210">
        <f>IF(N287="základní",J287,0)</f>
        <v>0</v>
      </c>
      <c r="BF287" s="210">
        <f>IF(N287="snížená",J287,0)</f>
        <v>0</v>
      </c>
      <c r="BG287" s="210">
        <f>IF(N287="zákl. přenesená",J287,0)</f>
        <v>0</v>
      </c>
      <c r="BH287" s="210">
        <f>IF(N287="sníž. přenesená",J287,0)</f>
        <v>0</v>
      </c>
      <c r="BI287" s="210">
        <f>IF(N287="nulová",J287,0)</f>
        <v>0</v>
      </c>
      <c r="BJ287" s="18" t="s">
        <v>77</v>
      </c>
      <c r="BK287" s="210">
        <f>ROUND(I287*H287,2)</f>
        <v>0</v>
      </c>
      <c r="BL287" s="18" t="s">
        <v>205</v>
      </c>
      <c r="BM287" s="209" t="s">
        <v>595</v>
      </c>
    </row>
    <row r="288" s="2" customFormat="1" ht="16.5" customHeight="1">
      <c r="A288" s="39"/>
      <c r="B288" s="40"/>
      <c r="C288" s="198" t="s">
        <v>596</v>
      </c>
      <c r="D288" s="198" t="s">
        <v>120</v>
      </c>
      <c r="E288" s="199" t="s">
        <v>597</v>
      </c>
      <c r="F288" s="200" t="s">
        <v>598</v>
      </c>
      <c r="G288" s="201" t="s">
        <v>168</v>
      </c>
      <c r="H288" s="202">
        <v>14.4</v>
      </c>
      <c r="I288" s="203"/>
      <c r="J288" s="204">
        <f>ROUND(I288*H288,2)</f>
        <v>0</v>
      </c>
      <c r="K288" s="200" t="s">
        <v>19</v>
      </c>
      <c r="L288" s="45"/>
      <c r="M288" s="205" t="s">
        <v>19</v>
      </c>
      <c r="N288" s="206" t="s">
        <v>43</v>
      </c>
      <c r="O288" s="85"/>
      <c r="P288" s="207">
        <f>O288*H288</f>
        <v>0</v>
      </c>
      <c r="Q288" s="207">
        <v>0.0020999999999999999</v>
      </c>
      <c r="R288" s="207">
        <f>Q288*H288</f>
        <v>0.03024</v>
      </c>
      <c r="S288" s="207">
        <v>0</v>
      </c>
      <c r="T288" s="208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09" t="s">
        <v>205</v>
      </c>
      <c r="AT288" s="209" t="s">
        <v>120</v>
      </c>
      <c r="AU288" s="209" t="s">
        <v>79</v>
      </c>
      <c r="AY288" s="18" t="s">
        <v>117</v>
      </c>
      <c r="BE288" s="210">
        <f>IF(N288="základní",J288,0)</f>
        <v>0</v>
      </c>
      <c r="BF288" s="210">
        <f>IF(N288="snížená",J288,0)</f>
        <v>0</v>
      </c>
      <c r="BG288" s="210">
        <f>IF(N288="zákl. přenesená",J288,0)</f>
        <v>0</v>
      </c>
      <c r="BH288" s="210">
        <f>IF(N288="sníž. přenesená",J288,0)</f>
        <v>0</v>
      </c>
      <c r="BI288" s="210">
        <f>IF(N288="nulová",J288,0)</f>
        <v>0</v>
      </c>
      <c r="BJ288" s="18" t="s">
        <v>77</v>
      </c>
      <c r="BK288" s="210">
        <f>ROUND(I288*H288,2)</f>
        <v>0</v>
      </c>
      <c r="BL288" s="18" t="s">
        <v>205</v>
      </c>
      <c r="BM288" s="209" t="s">
        <v>599</v>
      </c>
    </row>
    <row r="289" s="14" customFormat="1">
      <c r="A289" s="14"/>
      <c r="B289" s="227"/>
      <c r="C289" s="228"/>
      <c r="D289" s="218" t="s">
        <v>150</v>
      </c>
      <c r="E289" s="229" t="s">
        <v>19</v>
      </c>
      <c r="F289" s="230" t="s">
        <v>600</v>
      </c>
      <c r="G289" s="228"/>
      <c r="H289" s="231">
        <v>14.4</v>
      </c>
      <c r="I289" s="232"/>
      <c r="J289" s="228"/>
      <c r="K289" s="228"/>
      <c r="L289" s="233"/>
      <c r="M289" s="234"/>
      <c r="N289" s="235"/>
      <c r="O289" s="235"/>
      <c r="P289" s="235"/>
      <c r="Q289" s="235"/>
      <c r="R289" s="235"/>
      <c r="S289" s="235"/>
      <c r="T289" s="23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37" t="s">
        <v>150</v>
      </c>
      <c r="AU289" s="237" t="s">
        <v>79</v>
      </c>
      <c r="AV289" s="14" t="s">
        <v>79</v>
      </c>
      <c r="AW289" s="14" t="s">
        <v>33</v>
      </c>
      <c r="AX289" s="14" t="s">
        <v>77</v>
      </c>
      <c r="AY289" s="237" t="s">
        <v>117</v>
      </c>
    </row>
    <row r="290" s="2" customFormat="1" ht="16.5" customHeight="1">
      <c r="A290" s="39"/>
      <c r="B290" s="40"/>
      <c r="C290" s="198" t="s">
        <v>601</v>
      </c>
      <c r="D290" s="198" t="s">
        <v>120</v>
      </c>
      <c r="E290" s="199" t="s">
        <v>602</v>
      </c>
      <c r="F290" s="200" t="s">
        <v>603</v>
      </c>
      <c r="G290" s="201" t="s">
        <v>367</v>
      </c>
      <c r="H290" s="202">
        <v>3</v>
      </c>
      <c r="I290" s="203"/>
      <c r="J290" s="204">
        <f>ROUND(I290*H290,2)</f>
        <v>0</v>
      </c>
      <c r="K290" s="200" t="s">
        <v>19</v>
      </c>
      <c r="L290" s="45"/>
      <c r="M290" s="205" t="s">
        <v>19</v>
      </c>
      <c r="N290" s="206" t="s">
        <v>43</v>
      </c>
      <c r="O290" s="85"/>
      <c r="P290" s="207">
        <f>O290*H290</f>
        <v>0</v>
      </c>
      <c r="Q290" s="207">
        <v>0</v>
      </c>
      <c r="R290" s="207">
        <f>Q290*H290</f>
        <v>0</v>
      </c>
      <c r="S290" s="207">
        <v>0</v>
      </c>
      <c r="T290" s="208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09" t="s">
        <v>205</v>
      </c>
      <c r="AT290" s="209" t="s">
        <v>120</v>
      </c>
      <c r="AU290" s="209" t="s">
        <v>79</v>
      </c>
      <c r="AY290" s="18" t="s">
        <v>117</v>
      </c>
      <c r="BE290" s="210">
        <f>IF(N290="základní",J290,0)</f>
        <v>0</v>
      </c>
      <c r="BF290" s="210">
        <f>IF(N290="snížená",J290,0)</f>
        <v>0</v>
      </c>
      <c r="BG290" s="210">
        <f>IF(N290="zákl. přenesená",J290,0)</f>
        <v>0</v>
      </c>
      <c r="BH290" s="210">
        <f>IF(N290="sníž. přenesená",J290,0)</f>
        <v>0</v>
      </c>
      <c r="BI290" s="210">
        <f>IF(N290="nulová",J290,0)</f>
        <v>0</v>
      </c>
      <c r="BJ290" s="18" t="s">
        <v>77</v>
      </c>
      <c r="BK290" s="210">
        <f>ROUND(I290*H290,2)</f>
        <v>0</v>
      </c>
      <c r="BL290" s="18" t="s">
        <v>205</v>
      </c>
      <c r="BM290" s="209" t="s">
        <v>604</v>
      </c>
    </row>
    <row r="291" s="2" customFormat="1" ht="24.15" customHeight="1">
      <c r="A291" s="39"/>
      <c r="B291" s="40"/>
      <c r="C291" s="198" t="s">
        <v>605</v>
      </c>
      <c r="D291" s="198" t="s">
        <v>120</v>
      </c>
      <c r="E291" s="199" t="s">
        <v>606</v>
      </c>
      <c r="F291" s="200" t="s">
        <v>607</v>
      </c>
      <c r="G291" s="201" t="s">
        <v>236</v>
      </c>
      <c r="H291" s="248"/>
      <c r="I291" s="203"/>
      <c r="J291" s="204">
        <f>ROUND(I291*H291,2)</f>
        <v>0</v>
      </c>
      <c r="K291" s="200" t="s">
        <v>140</v>
      </c>
      <c r="L291" s="45"/>
      <c r="M291" s="205" t="s">
        <v>19</v>
      </c>
      <c r="N291" s="206" t="s">
        <v>43</v>
      </c>
      <c r="O291" s="85"/>
      <c r="P291" s="207">
        <f>O291*H291</f>
        <v>0</v>
      </c>
      <c r="Q291" s="207">
        <v>0</v>
      </c>
      <c r="R291" s="207">
        <f>Q291*H291</f>
        <v>0</v>
      </c>
      <c r="S291" s="207">
        <v>0</v>
      </c>
      <c r="T291" s="208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09" t="s">
        <v>205</v>
      </c>
      <c r="AT291" s="209" t="s">
        <v>120</v>
      </c>
      <c r="AU291" s="209" t="s">
        <v>79</v>
      </c>
      <c r="AY291" s="18" t="s">
        <v>117</v>
      </c>
      <c r="BE291" s="210">
        <f>IF(N291="základní",J291,0)</f>
        <v>0</v>
      </c>
      <c r="BF291" s="210">
        <f>IF(N291="snížená",J291,0)</f>
        <v>0</v>
      </c>
      <c r="BG291" s="210">
        <f>IF(N291="zákl. přenesená",J291,0)</f>
        <v>0</v>
      </c>
      <c r="BH291" s="210">
        <f>IF(N291="sníž. přenesená",J291,0)</f>
        <v>0</v>
      </c>
      <c r="BI291" s="210">
        <f>IF(N291="nulová",J291,0)</f>
        <v>0</v>
      </c>
      <c r="BJ291" s="18" t="s">
        <v>77</v>
      </c>
      <c r="BK291" s="210">
        <f>ROUND(I291*H291,2)</f>
        <v>0</v>
      </c>
      <c r="BL291" s="18" t="s">
        <v>205</v>
      </c>
      <c r="BM291" s="209" t="s">
        <v>608</v>
      </c>
    </row>
    <row r="292" s="2" customFormat="1">
      <c r="A292" s="39"/>
      <c r="B292" s="40"/>
      <c r="C292" s="41"/>
      <c r="D292" s="211" t="s">
        <v>142</v>
      </c>
      <c r="E292" s="41"/>
      <c r="F292" s="212" t="s">
        <v>609</v>
      </c>
      <c r="G292" s="41"/>
      <c r="H292" s="41"/>
      <c r="I292" s="213"/>
      <c r="J292" s="41"/>
      <c r="K292" s="41"/>
      <c r="L292" s="45"/>
      <c r="M292" s="214"/>
      <c r="N292" s="215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142</v>
      </c>
      <c r="AU292" s="18" t="s">
        <v>79</v>
      </c>
    </row>
    <row r="293" s="12" customFormat="1" ht="22.8" customHeight="1">
      <c r="A293" s="12"/>
      <c r="B293" s="182"/>
      <c r="C293" s="183"/>
      <c r="D293" s="184" t="s">
        <v>71</v>
      </c>
      <c r="E293" s="196" t="s">
        <v>610</v>
      </c>
      <c r="F293" s="196" t="s">
        <v>611</v>
      </c>
      <c r="G293" s="183"/>
      <c r="H293" s="183"/>
      <c r="I293" s="186"/>
      <c r="J293" s="197">
        <f>BK293</f>
        <v>0</v>
      </c>
      <c r="K293" s="183"/>
      <c r="L293" s="188"/>
      <c r="M293" s="189"/>
      <c r="N293" s="190"/>
      <c r="O293" s="190"/>
      <c r="P293" s="191">
        <f>SUM(P294:P365)</f>
        <v>0</v>
      </c>
      <c r="Q293" s="190"/>
      <c r="R293" s="191">
        <f>SUM(R294:R365)</f>
        <v>111.12020766000002</v>
      </c>
      <c r="S293" s="190"/>
      <c r="T293" s="192">
        <f>SUM(T294:T365)</f>
        <v>42.714018000000003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193" t="s">
        <v>79</v>
      </c>
      <c r="AT293" s="194" t="s">
        <v>71</v>
      </c>
      <c r="AU293" s="194" t="s">
        <v>77</v>
      </c>
      <c r="AY293" s="193" t="s">
        <v>117</v>
      </c>
      <c r="BK293" s="195">
        <f>SUM(BK294:BK365)</f>
        <v>0</v>
      </c>
    </row>
    <row r="294" s="2" customFormat="1" ht="16.5" customHeight="1">
      <c r="A294" s="39"/>
      <c r="B294" s="40"/>
      <c r="C294" s="198" t="s">
        <v>612</v>
      </c>
      <c r="D294" s="198" t="s">
        <v>120</v>
      </c>
      <c r="E294" s="199" t="s">
        <v>613</v>
      </c>
      <c r="F294" s="200" t="s">
        <v>614</v>
      </c>
      <c r="G294" s="201" t="s">
        <v>147</v>
      </c>
      <c r="H294" s="202">
        <v>2329.27</v>
      </c>
      <c r="I294" s="203"/>
      <c r="J294" s="204">
        <f>ROUND(I294*H294,2)</f>
        <v>0</v>
      </c>
      <c r="K294" s="200" t="s">
        <v>140</v>
      </c>
      <c r="L294" s="45"/>
      <c r="M294" s="205" t="s">
        <v>19</v>
      </c>
      <c r="N294" s="206" t="s">
        <v>43</v>
      </c>
      <c r="O294" s="85"/>
      <c r="P294" s="207">
        <f>O294*H294</f>
        <v>0</v>
      </c>
      <c r="Q294" s="207">
        <v>0</v>
      </c>
      <c r="R294" s="207">
        <f>Q294*H294</f>
        <v>0</v>
      </c>
      <c r="S294" s="207">
        <v>0.017780000000000001</v>
      </c>
      <c r="T294" s="208">
        <f>S294*H294</f>
        <v>41.4144206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09" t="s">
        <v>205</v>
      </c>
      <c r="AT294" s="209" t="s">
        <v>120</v>
      </c>
      <c r="AU294" s="209" t="s">
        <v>79</v>
      </c>
      <c r="AY294" s="18" t="s">
        <v>117</v>
      </c>
      <c r="BE294" s="210">
        <f>IF(N294="základní",J294,0)</f>
        <v>0</v>
      </c>
      <c r="BF294" s="210">
        <f>IF(N294="snížená",J294,0)</f>
        <v>0</v>
      </c>
      <c r="BG294" s="210">
        <f>IF(N294="zákl. přenesená",J294,0)</f>
        <v>0</v>
      </c>
      <c r="BH294" s="210">
        <f>IF(N294="sníž. přenesená",J294,0)</f>
        <v>0</v>
      </c>
      <c r="BI294" s="210">
        <f>IF(N294="nulová",J294,0)</f>
        <v>0</v>
      </c>
      <c r="BJ294" s="18" t="s">
        <v>77</v>
      </c>
      <c r="BK294" s="210">
        <f>ROUND(I294*H294,2)</f>
        <v>0</v>
      </c>
      <c r="BL294" s="18" t="s">
        <v>205</v>
      </c>
      <c r="BM294" s="209" t="s">
        <v>615</v>
      </c>
    </row>
    <row r="295" s="2" customFormat="1">
      <c r="A295" s="39"/>
      <c r="B295" s="40"/>
      <c r="C295" s="41"/>
      <c r="D295" s="211" t="s">
        <v>142</v>
      </c>
      <c r="E295" s="41"/>
      <c r="F295" s="212" t="s">
        <v>616</v>
      </c>
      <c r="G295" s="41"/>
      <c r="H295" s="41"/>
      <c r="I295" s="213"/>
      <c r="J295" s="41"/>
      <c r="K295" s="41"/>
      <c r="L295" s="45"/>
      <c r="M295" s="214"/>
      <c r="N295" s="215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142</v>
      </c>
      <c r="AU295" s="18" t="s">
        <v>79</v>
      </c>
    </row>
    <row r="296" s="14" customFormat="1">
      <c r="A296" s="14"/>
      <c r="B296" s="227"/>
      <c r="C296" s="228"/>
      <c r="D296" s="218" t="s">
        <v>150</v>
      </c>
      <c r="E296" s="229" t="s">
        <v>19</v>
      </c>
      <c r="F296" s="230" t="s">
        <v>617</v>
      </c>
      <c r="G296" s="228"/>
      <c r="H296" s="231">
        <v>2329.27</v>
      </c>
      <c r="I296" s="232"/>
      <c r="J296" s="228"/>
      <c r="K296" s="228"/>
      <c r="L296" s="233"/>
      <c r="M296" s="234"/>
      <c r="N296" s="235"/>
      <c r="O296" s="235"/>
      <c r="P296" s="235"/>
      <c r="Q296" s="235"/>
      <c r="R296" s="235"/>
      <c r="S296" s="235"/>
      <c r="T296" s="23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37" t="s">
        <v>150</v>
      </c>
      <c r="AU296" s="237" t="s">
        <v>79</v>
      </c>
      <c r="AV296" s="14" t="s">
        <v>79</v>
      </c>
      <c r="AW296" s="14" t="s">
        <v>33</v>
      </c>
      <c r="AX296" s="14" t="s">
        <v>77</v>
      </c>
      <c r="AY296" s="237" t="s">
        <v>117</v>
      </c>
    </row>
    <row r="297" s="2" customFormat="1" ht="21.75" customHeight="1">
      <c r="A297" s="39"/>
      <c r="B297" s="40"/>
      <c r="C297" s="198" t="s">
        <v>618</v>
      </c>
      <c r="D297" s="198" t="s">
        <v>120</v>
      </c>
      <c r="E297" s="199" t="s">
        <v>619</v>
      </c>
      <c r="F297" s="200" t="s">
        <v>620</v>
      </c>
      <c r="G297" s="201" t="s">
        <v>147</v>
      </c>
      <c r="H297" s="202">
        <v>662.41999999999996</v>
      </c>
      <c r="I297" s="203"/>
      <c r="J297" s="204">
        <f>ROUND(I297*H297,2)</f>
        <v>0</v>
      </c>
      <c r="K297" s="200" t="s">
        <v>140</v>
      </c>
      <c r="L297" s="45"/>
      <c r="M297" s="205" t="s">
        <v>19</v>
      </c>
      <c r="N297" s="206" t="s">
        <v>43</v>
      </c>
      <c r="O297" s="85"/>
      <c r="P297" s="207">
        <f>O297*H297</f>
        <v>0</v>
      </c>
      <c r="Q297" s="207">
        <v>0</v>
      </c>
      <c r="R297" s="207">
        <f>Q297*H297</f>
        <v>0</v>
      </c>
      <c r="S297" s="207">
        <v>0</v>
      </c>
      <c r="T297" s="208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09" t="s">
        <v>205</v>
      </c>
      <c r="AT297" s="209" t="s">
        <v>120</v>
      </c>
      <c r="AU297" s="209" t="s">
        <v>79</v>
      </c>
      <c r="AY297" s="18" t="s">
        <v>117</v>
      </c>
      <c r="BE297" s="210">
        <f>IF(N297="základní",J297,0)</f>
        <v>0</v>
      </c>
      <c r="BF297" s="210">
        <f>IF(N297="snížená",J297,0)</f>
        <v>0</v>
      </c>
      <c r="BG297" s="210">
        <f>IF(N297="zákl. přenesená",J297,0)</f>
        <v>0</v>
      </c>
      <c r="BH297" s="210">
        <f>IF(N297="sníž. přenesená",J297,0)</f>
        <v>0</v>
      </c>
      <c r="BI297" s="210">
        <f>IF(N297="nulová",J297,0)</f>
        <v>0</v>
      </c>
      <c r="BJ297" s="18" t="s">
        <v>77</v>
      </c>
      <c r="BK297" s="210">
        <f>ROUND(I297*H297,2)</f>
        <v>0</v>
      </c>
      <c r="BL297" s="18" t="s">
        <v>205</v>
      </c>
      <c r="BM297" s="209" t="s">
        <v>621</v>
      </c>
    </row>
    <row r="298" s="2" customFormat="1">
      <c r="A298" s="39"/>
      <c r="B298" s="40"/>
      <c r="C298" s="41"/>
      <c r="D298" s="211" t="s">
        <v>142</v>
      </c>
      <c r="E298" s="41"/>
      <c r="F298" s="212" t="s">
        <v>622</v>
      </c>
      <c r="G298" s="41"/>
      <c r="H298" s="41"/>
      <c r="I298" s="213"/>
      <c r="J298" s="41"/>
      <c r="K298" s="41"/>
      <c r="L298" s="45"/>
      <c r="M298" s="214"/>
      <c r="N298" s="215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142</v>
      </c>
      <c r="AU298" s="18" t="s">
        <v>79</v>
      </c>
    </row>
    <row r="299" s="2" customFormat="1" ht="21.75" customHeight="1">
      <c r="A299" s="39"/>
      <c r="B299" s="40"/>
      <c r="C299" s="198" t="s">
        <v>623</v>
      </c>
      <c r="D299" s="198" t="s">
        <v>120</v>
      </c>
      <c r="E299" s="199" t="s">
        <v>624</v>
      </c>
      <c r="F299" s="200" t="s">
        <v>625</v>
      </c>
      <c r="G299" s="201" t="s">
        <v>168</v>
      </c>
      <c r="H299" s="202">
        <v>212.97999999999999</v>
      </c>
      <c r="I299" s="203"/>
      <c r="J299" s="204">
        <f>ROUND(I299*H299,2)</f>
        <v>0</v>
      </c>
      <c r="K299" s="200" t="s">
        <v>140</v>
      </c>
      <c r="L299" s="45"/>
      <c r="M299" s="205" t="s">
        <v>19</v>
      </c>
      <c r="N299" s="206" t="s">
        <v>43</v>
      </c>
      <c r="O299" s="85"/>
      <c r="P299" s="207">
        <f>O299*H299</f>
        <v>0</v>
      </c>
      <c r="Q299" s="207">
        <v>0</v>
      </c>
      <c r="R299" s="207">
        <f>Q299*H299</f>
        <v>0</v>
      </c>
      <c r="S299" s="207">
        <v>0.0046299999999999996</v>
      </c>
      <c r="T299" s="208">
        <f>S299*H299</f>
        <v>0.9860973999999999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09" t="s">
        <v>205</v>
      </c>
      <c r="AT299" s="209" t="s">
        <v>120</v>
      </c>
      <c r="AU299" s="209" t="s">
        <v>79</v>
      </c>
      <c r="AY299" s="18" t="s">
        <v>117</v>
      </c>
      <c r="BE299" s="210">
        <f>IF(N299="základní",J299,0)</f>
        <v>0</v>
      </c>
      <c r="BF299" s="210">
        <f>IF(N299="snížená",J299,0)</f>
        <v>0</v>
      </c>
      <c r="BG299" s="210">
        <f>IF(N299="zákl. přenesená",J299,0)</f>
        <v>0</v>
      </c>
      <c r="BH299" s="210">
        <f>IF(N299="sníž. přenesená",J299,0)</f>
        <v>0</v>
      </c>
      <c r="BI299" s="210">
        <f>IF(N299="nulová",J299,0)</f>
        <v>0</v>
      </c>
      <c r="BJ299" s="18" t="s">
        <v>77</v>
      </c>
      <c r="BK299" s="210">
        <f>ROUND(I299*H299,2)</f>
        <v>0</v>
      </c>
      <c r="BL299" s="18" t="s">
        <v>205</v>
      </c>
      <c r="BM299" s="209" t="s">
        <v>626</v>
      </c>
    </row>
    <row r="300" s="2" customFormat="1">
      <c r="A300" s="39"/>
      <c r="B300" s="40"/>
      <c r="C300" s="41"/>
      <c r="D300" s="211" t="s">
        <v>142</v>
      </c>
      <c r="E300" s="41"/>
      <c r="F300" s="212" t="s">
        <v>627</v>
      </c>
      <c r="G300" s="41"/>
      <c r="H300" s="41"/>
      <c r="I300" s="213"/>
      <c r="J300" s="41"/>
      <c r="K300" s="41"/>
      <c r="L300" s="45"/>
      <c r="M300" s="214"/>
      <c r="N300" s="215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142</v>
      </c>
      <c r="AU300" s="18" t="s">
        <v>79</v>
      </c>
    </row>
    <row r="301" s="14" customFormat="1">
      <c r="A301" s="14"/>
      <c r="B301" s="227"/>
      <c r="C301" s="228"/>
      <c r="D301" s="218" t="s">
        <v>150</v>
      </c>
      <c r="E301" s="229" t="s">
        <v>19</v>
      </c>
      <c r="F301" s="230" t="s">
        <v>628</v>
      </c>
      <c r="G301" s="228"/>
      <c r="H301" s="231">
        <v>212.97999999999999</v>
      </c>
      <c r="I301" s="232"/>
      <c r="J301" s="228"/>
      <c r="K301" s="228"/>
      <c r="L301" s="233"/>
      <c r="M301" s="234"/>
      <c r="N301" s="235"/>
      <c r="O301" s="235"/>
      <c r="P301" s="235"/>
      <c r="Q301" s="235"/>
      <c r="R301" s="235"/>
      <c r="S301" s="235"/>
      <c r="T301" s="23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37" t="s">
        <v>150</v>
      </c>
      <c r="AU301" s="237" t="s">
        <v>79</v>
      </c>
      <c r="AV301" s="14" t="s">
        <v>79</v>
      </c>
      <c r="AW301" s="14" t="s">
        <v>33</v>
      </c>
      <c r="AX301" s="14" t="s">
        <v>77</v>
      </c>
      <c r="AY301" s="237" t="s">
        <v>117</v>
      </c>
    </row>
    <row r="302" s="2" customFormat="1" ht="24.15" customHeight="1">
      <c r="A302" s="39"/>
      <c r="B302" s="40"/>
      <c r="C302" s="198" t="s">
        <v>629</v>
      </c>
      <c r="D302" s="198" t="s">
        <v>120</v>
      </c>
      <c r="E302" s="199" t="s">
        <v>630</v>
      </c>
      <c r="F302" s="200" t="s">
        <v>631</v>
      </c>
      <c r="G302" s="201" t="s">
        <v>168</v>
      </c>
      <c r="H302" s="202">
        <v>92.466999999999999</v>
      </c>
      <c r="I302" s="203"/>
      <c r="J302" s="204">
        <f>ROUND(I302*H302,2)</f>
        <v>0</v>
      </c>
      <c r="K302" s="200" t="s">
        <v>140</v>
      </c>
      <c r="L302" s="45"/>
      <c r="M302" s="205" t="s">
        <v>19</v>
      </c>
      <c r="N302" s="206" t="s">
        <v>43</v>
      </c>
      <c r="O302" s="85"/>
      <c r="P302" s="207">
        <f>O302*H302</f>
        <v>0</v>
      </c>
      <c r="Q302" s="207">
        <v>0</v>
      </c>
      <c r="R302" s="207">
        <f>Q302*H302</f>
        <v>0</v>
      </c>
      <c r="S302" s="207">
        <v>0</v>
      </c>
      <c r="T302" s="208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09" t="s">
        <v>205</v>
      </c>
      <c r="AT302" s="209" t="s">
        <v>120</v>
      </c>
      <c r="AU302" s="209" t="s">
        <v>79</v>
      </c>
      <c r="AY302" s="18" t="s">
        <v>117</v>
      </c>
      <c r="BE302" s="210">
        <f>IF(N302="základní",J302,0)</f>
        <v>0</v>
      </c>
      <c r="BF302" s="210">
        <f>IF(N302="snížená",J302,0)</f>
        <v>0</v>
      </c>
      <c r="BG302" s="210">
        <f>IF(N302="zákl. přenesená",J302,0)</f>
        <v>0</v>
      </c>
      <c r="BH302" s="210">
        <f>IF(N302="sníž. přenesená",J302,0)</f>
        <v>0</v>
      </c>
      <c r="BI302" s="210">
        <f>IF(N302="nulová",J302,0)</f>
        <v>0</v>
      </c>
      <c r="BJ302" s="18" t="s">
        <v>77</v>
      </c>
      <c r="BK302" s="210">
        <f>ROUND(I302*H302,2)</f>
        <v>0</v>
      </c>
      <c r="BL302" s="18" t="s">
        <v>205</v>
      </c>
      <c r="BM302" s="209" t="s">
        <v>632</v>
      </c>
    </row>
    <row r="303" s="2" customFormat="1">
      <c r="A303" s="39"/>
      <c r="B303" s="40"/>
      <c r="C303" s="41"/>
      <c r="D303" s="211" t="s">
        <v>142</v>
      </c>
      <c r="E303" s="41"/>
      <c r="F303" s="212" t="s">
        <v>633</v>
      </c>
      <c r="G303" s="41"/>
      <c r="H303" s="41"/>
      <c r="I303" s="213"/>
      <c r="J303" s="41"/>
      <c r="K303" s="41"/>
      <c r="L303" s="45"/>
      <c r="M303" s="214"/>
      <c r="N303" s="215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142</v>
      </c>
      <c r="AU303" s="18" t="s">
        <v>79</v>
      </c>
    </row>
    <row r="304" s="14" customFormat="1">
      <c r="A304" s="14"/>
      <c r="B304" s="227"/>
      <c r="C304" s="228"/>
      <c r="D304" s="218" t="s">
        <v>150</v>
      </c>
      <c r="E304" s="229" t="s">
        <v>19</v>
      </c>
      <c r="F304" s="230" t="s">
        <v>634</v>
      </c>
      <c r="G304" s="228"/>
      <c r="H304" s="231">
        <v>92.466999999999999</v>
      </c>
      <c r="I304" s="232"/>
      <c r="J304" s="228"/>
      <c r="K304" s="228"/>
      <c r="L304" s="233"/>
      <c r="M304" s="234"/>
      <c r="N304" s="235"/>
      <c r="O304" s="235"/>
      <c r="P304" s="235"/>
      <c r="Q304" s="235"/>
      <c r="R304" s="235"/>
      <c r="S304" s="235"/>
      <c r="T304" s="23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37" t="s">
        <v>150</v>
      </c>
      <c r="AU304" s="237" t="s">
        <v>79</v>
      </c>
      <c r="AV304" s="14" t="s">
        <v>79</v>
      </c>
      <c r="AW304" s="14" t="s">
        <v>33</v>
      </c>
      <c r="AX304" s="14" t="s">
        <v>77</v>
      </c>
      <c r="AY304" s="237" t="s">
        <v>117</v>
      </c>
    </row>
    <row r="305" s="2" customFormat="1" ht="16.5" customHeight="1">
      <c r="A305" s="39"/>
      <c r="B305" s="40"/>
      <c r="C305" s="198" t="s">
        <v>635</v>
      </c>
      <c r="D305" s="198" t="s">
        <v>120</v>
      </c>
      <c r="E305" s="199" t="s">
        <v>636</v>
      </c>
      <c r="F305" s="200" t="s">
        <v>637</v>
      </c>
      <c r="G305" s="201" t="s">
        <v>367</v>
      </c>
      <c r="H305" s="202">
        <v>19</v>
      </c>
      <c r="I305" s="203"/>
      <c r="J305" s="204">
        <f>ROUND(I305*H305,2)</f>
        <v>0</v>
      </c>
      <c r="K305" s="200" t="s">
        <v>140</v>
      </c>
      <c r="L305" s="45"/>
      <c r="M305" s="205" t="s">
        <v>19</v>
      </c>
      <c r="N305" s="206" t="s">
        <v>43</v>
      </c>
      <c r="O305" s="85"/>
      <c r="P305" s="207">
        <f>O305*H305</f>
        <v>0</v>
      </c>
      <c r="Q305" s="207">
        <v>0</v>
      </c>
      <c r="R305" s="207">
        <f>Q305*H305</f>
        <v>0</v>
      </c>
      <c r="S305" s="207">
        <v>0.016500000000000001</v>
      </c>
      <c r="T305" s="208">
        <f>S305*H305</f>
        <v>0.3135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09" t="s">
        <v>205</v>
      </c>
      <c r="AT305" s="209" t="s">
        <v>120</v>
      </c>
      <c r="AU305" s="209" t="s">
        <v>79</v>
      </c>
      <c r="AY305" s="18" t="s">
        <v>117</v>
      </c>
      <c r="BE305" s="210">
        <f>IF(N305="základní",J305,0)</f>
        <v>0</v>
      </c>
      <c r="BF305" s="210">
        <f>IF(N305="snížená",J305,0)</f>
        <v>0</v>
      </c>
      <c r="BG305" s="210">
        <f>IF(N305="zákl. přenesená",J305,0)</f>
        <v>0</v>
      </c>
      <c r="BH305" s="210">
        <f>IF(N305="sníž. přenesená",J305,0)</f>
        <v>0</v>
      </c>
      <c r="BI305" s="210">
        <f>IF(N305="nulová",J305,0)</f>
        <v>0</v>
      </c>
      <c r="BJ305" s="18" t="s">
        <v>77</v>
      </c>
      <c r="BK305" s="210">
        <f>ROUND(I305*H305,2)</f>
        <v>0</v>
      </c>
      <c r="BL305" s="18" t="s">
        <v>205</v>
      </c>
      <c r="BM305" s="209" t="s">
        <v>638</v>
      </c>
    </row>
    <row r="306" s="2" customFormat="1">
      <c r="A306" s="39"/>
      <c r="B306" s="40"/>
      <c r="C306" s="41"/>
      <c r="D306" s="211" t="s">
        <v>142</v>
      </c>
      <c r="E306" s="41"/>
      <c r="F306" s="212" t="s">
        <v>639</v>
      </c>
      <c r="G306" s="41"/>
      <c r="H306" s="41"/>
      <c r="I306" s="213"/>
      <c r="J306" s="41"/>
      <c r="K306" s="41"/>
      <c r="L306" s="45"/>
      <c r="M306" s="214"/>
      <c r="N306" s="215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142</v>
      </c>
      <c r="AU306" s="18" t="s">
        <v>79</v>
      </c>
    </row>
    <row r="307" s="2" customFormat="1">
      <c r="A307" s="39"/>
      <c r="B307" s="40"/>
      <c r="C307" s="41"/>
      <c r="D307" s="218" t="s">
        <v>522</v>
      </c>
      <c r="E307" s="41"/>
      <c r="F307" s="261" t="s">
        <v>640</v>
      </c>
      <c r="G307" s="41"/>
      <c r="H307" s="41"/>
      <c r="I307" s="213"/>
      <c r="J307" s="41"/>
      <c r="K307" s="41"/>
      <c r="L307" s="45"/>
      <c r="M307" s="214"/>
      <c r="N307" s="215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522</v>
      </c>
      <c r="AU307" s="18" t="s">
        <v>79</v>
      </c>
    </row>
    <row r="308" s="2" customFormat="1" ht="16.5" customHeight="1">
      <c r="A308" s="39"/>
      <c r="B308" s="40"/>
      <c r="C308" s="198" t="s">
        <v>641</v>
      </c>
      <c r="D308" s="198" t="s">
        <v>120</v>
      </c>
      <c r="E308" s="199" t="s">
        <v>642</v>
      </c>
      <c r="F308" s="200" t="s">
        <v>643</v>
      </c>
      <c r="G308" s="201" t="s">
        <v>367</v>
      </c>
      <c r="H308" s="202">
        <v>13</v>
      </c>
      <c r="I308" s="203"/>
      <c r="J308" s="204">
        <f>ROUND(I308*H308,2)</f>
        <v>0</v>
      </c>
      <c r="K308" s="200" t="s">
        <v>19</v>
      </c>
      <c r="L308" s="45"/>
      <c r="M308" s="205" t="s">
        <v>19</v>
      </c>
      <c r="N308" s="206" t="s">
        <v>43</v>
      </c>
      <c r="O308" s="85"/>
      <c r="P308" s="207">
        <f>O308*H308</f>
        <v>0</v>
      </c>
      <c r="Q308" s="207">
        <v>0</v>
      </c>
      <c r="R308" s="207">
        <f>Q308*H308</f>
        <v>0</v>
      </c>
      <c r="S308" s="207">
        <v>0</v>
      </c>
      <c r="T308" s="208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09" t="s">
        <v>205</v>
      </c>
      <c r="AT308" s="209" t="s">
        <v>120</v>
      </c>
      <c r="AU308" s="209" t="s">
        <v>79</v>
      </c>
      <c r="AY308" s="18" t="s">
        <v>117</v>
      </c>
      <c r="BE308" s="210">
        <f>IF(N308="základní",J308,0)</f>
        <v>0</v>
      </c>
      <c r="BF308" s="210">
        <f>IF(N308="snížená",J308,0)</f>
        <v>0</v>
      </c>
      <c r="BG308" s="210">
        <f>IF(N308="zákl. přenesená",J308,0)</f>
        <v>0</v>
      </c>
      <c r="BH308" s="210">
        <f>IF(N308="sníž. přenesená",J308,0)</f>
        <v>0</v>
      </c>
      <c r="BI308" s="210">
        <f>IF(N308="nulová",J308,0)</f>
        <v>0</v>
      </c>
      <c r="BJ308" s="18" t="s">
        <v>77</v>
      </c>
      <c r="BK308" s="210">
        <f>ROUND(I308*H308,2)</f>
        <v>0</v>
      </c>
      <c r="BL308" s="18" t="s">
        <v>205</v>
      </c>
      <c r="BM308" s="209" t="s">
        <v>644</v>
      </c>
    </row>
    <row r="309" s="2" customFormat="1" ht="16.5" customHeight="1">
      <c r="A309" s="39"/>
      <c r="B309" s="40"/>
      <c r="C309" s="198" t="s">
        <v>645</v>
      </c>
      <c r="D309" s="198" t="s">
        <v>120</v>
      </c>
      <c r="E309" s="199" t="s">
        <v>646</v>
      </c>
      <c r="F309" s="200" t="s">
        <v>647</v>
      </c>
      <c r="G309" s="201" t="s">
        <v>367</v>
      </c>
      <c r="H309" s="202">
        <v>3</v>
      </c>
      <c r="I309" s="203"/>
      <c r="J309" s="204">
        <f>ROUND(I309*H309,2)</f>
        <v>0</v>
      </c>
      <c r="K309" s="200" t="s">
        <v>19</v>
      </c>
      <c r="L309" s="45"/>
      <c r="M309" s="205" t="s">
        <v>19</v>
      </c>
      <c r="N309" s="206" t="s">
        <v>43</v>
      </c>
      <c r="O309" s="85"/>
      <c r="P309" s="207">
        <f>O309*H309</f>
        <v>0</v>
      </c>
      <c r="Q309" s="207">
        <v>0</v>
      </c>
      <c r="R309" s="207">
        <f>Q309*H309</f>
        <v>0</v>
      </c>
      <c r="S309" s="207">
        <v>0</v>
      </c>
      <c r="T309" s="208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09" t="s">
        <v>205</v>
      </c>
      <c r="AT309" s="209" t="s">
        <v>120</v>
      </c>
      <c r="AU309" s="209" t="s">
        <v>79</v>
      </c>
      <c r="AY309" s="18" t="s">
        <v>117</v>
      </c>
      <c r="BE309" s="210">
        <f>IF(N309="základní",J309,0)</f>
        <v>0</v>
      </c>
      <c r="BF309" s="210">
        <f>IF(N309="snížená",J309,0)</f>
        <v>0</v>
      </c>
      <c r="BG309" s="210">
        <f>IF(N309="zákl. přenesená",J309,0)</f>
        <v>0</v>
      </c>
      <c r="BH309" s="210">
        <f>IF(N309="sníž. přenesená",J309,0)</f>
        <v>0</v>
      </c>
      <c r="BI309" s="210">
        <f>IF(N309="nulová",J309,0)</f>
        <v>0</v>
      </c>
      <c r="BJ309" s="18" t="s">
        <v>77</v>
      </c>
      <c r="BK309" s="210">
        <f>ROUND(I309*H309,2)</f>
        <v>0</v>
      </c>
      <c r="BL309" s="18" t="s">
        <v>205</v>
      </c>
      <c r="BM309" s="209" t="s">
        <v>648</v>
      </c>
    </row>
    <row r="310" s="2" customFormat="1" ht="16.5" customHeight="1">
      <c r="A310" s="39"/>
      <c r="B310" s="40"/>
      <c r="C310" s="198" t="s">
        <v>649</v>
      </c>
      <c r="D310" s="198" t="s">
        <v>120</v>
      </c>
      <c r="E310" s="199" t="s">
        <v>650</v>
      </c>
      <c r="F310" s="200" t="s">
        <v>651</v>
      </c>
      <c r="G310" s="201" t="s">
        <v>367</v>
      </c>
      <c r="H310" s="202">
        <v>2</v>
      </c>
      <c r="I310" s="203"/>
      <c r="J310" s="204">
        <f>ROUND(I310*H310,2)</f>
        <v>0</v>
      </c>
      <c r="K310" s="200" t="s">
        <v>19</v>
      </c>
      <c r="L310" s="45"/>
      <c r="M310" s="205" t="s">
        <v>19</v>
      </c>
      <c r="N310" s="206" t="s">
        <v>43</v>
      </c>
      <c r="O310" s="85"/>
      <c r="P310" s="207">
        <f>O310*H310</f>
        <v>0</v>
      </c>
      <c r="Q310" s="207">
        <v>0</v>
      </c>
      <c r="R310" s="207">
        <f>Q310*H310</f>
        <v>0</v>
      </c>
      <c r="S310" s="207">
        <v>0</v>
      </c>
      <c r="T310" s="208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09" t="s">
        <v>205</v>
      </c>
      <c r="AT310" s="209" t="s">
        <v>120</v>
      </c>
      <c r="AU310" s="209" t="s">
        <v>79</v>
      </c>
      <c r="AY310" s="18" t="s">
        <v>117</v>
      </c>
      <c r="BE310" s="210">
        <f>IF(N310="základní",J310,0)</f>
        <v>0</v>
      </c>
      <c r="BF310" s="210">
        <f>IF(N310="snížená",J310,0)</f>
        <v>0</v>
      </c>
      <c r="BG310" s="210">
        <f>IF(N310="zákl. přenesená",J310,0)</f>
        <v>0</v>
      </c>
      <c r="BH310" s="210">
        <f>IF(N310="sníž. přenesená",J310,0)</f>
        <v>0</v>
      </c>
      <c r="BI310" s="210">
        <f>IF(N310="nulová",J310,0)</f>
        <v>0</v>
      </c>
      <c r="BJ310" s="18" t="s">
        <v>77</v>
      </c>
      <c r="BK310" s="210">
        <f>ROUND(I310*H310,2)</f>
        <v>0</v>
      </c>
      <c r="BL310" s="18" t="s">
        <v>205</v>
      </c>
      <c r="BM310" s="209" t="s">
        <v>652</v>
      </c>
    </row>
    <row r="311" s="2" customFormat="1" ht="16.5" customHeight="1">
      <c r="A311" s="39"/>
      <c r="B311" s="40"/>
      <c r="C311" s="198" t="s">
        <v>653</v>
      </c>
      <c r="D311" s="198" t="s">
        <v>120</v>
      </c>
      <c r="E311" s="199" t="s">
        <v>654</v>
      </c>
      <c r="F311" s="200" t="s">
        <v>655</v>
      </c>
      <c r="G311" s="201" t="s">
        <v>367</v>
      </c>
      <c r="H311" s="202">
        <v>2</v>
      </c>
      <c r="I311" s="203"/>
      <c r="J311" s="204">
        <f>ROUND(I311*H311,2)</f>
        <v>0</v>
      </c>
      <c r="K311" s="200" t="s">
        <v>19</v>
      </c>
      <c r="L311" s="45"/>
      <c r="M311" s="205" t="s">
        <v>19</v>
      </c>
      <c r="N311" s="206" t="s">
        <v>43</v>
      </c>
      <c r="O311" s="85"/>
      <c r="P311" s="207">
        <f>O311*H311</f>
        <v>0</v>
      </c>
      <c r="Q311" s="207">
        <v>0</v>
      </c>
      <c r="R311" s="207">
        <f>Q311*H311</f>
        <v>0</v>
      </c>
      <c r="S311" s="207">
        <v>0</v>
      </c>
      <c r="T311" s="208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09" t="s">
        <v>205</v>
      </c>
      <c r="AT311" s="209" t="s">
        <v>120</v>
      </c>
      <c r="AU311" s="209" t="s">
        <v>79</v>
      </c>
      <c r="AY311" s="18" t="s">
        <v>117</v>
      </c>
      <c r="BE311" s="210">
        <f>IF(N311="základní",J311,0)</f>
        <v>0</v>
      </c>
      <c r="BF311" s="210">
        <f>IF(N311="snížená",J311,0)</f>
        <v>0</v>
      </c>
      <c r="BG311" s="210">
        <f>IF(N311="zákl. přenesená",J311,0)</f>
        <v>0</v>
      </c>
      <c r="BH311" s="210">
        <f>IF(N311="sníž. přenesená",J311,0)</f>
        <v>0</v>
      </c>
      <c r="BI311" s="210">
        <f>IF(N311="nulová",J311,0)</f>
        <v>0</v>
      </c>
      <c r="BJ311" s="18" t="s">
        <v>77</v>
      </c>
      <c r="BK311" s="210">
        <f>ROUND(I311*H311,2)</f>
        <v>0</v>
      </c>
      <c r="BL311" s="18" t="s">
        <v>205</v>
      </c>
      <c r="BM311" s="209" t="s">
        <v>656</v>
      </c>
    </row>
    <row r="312" s="2" customFormat="1" ht="16.5" customHeight="1">
      <c r="A312" s="39"/>
      <c r="B312" s="40"/>
      <c r="C312" s="198" t="s">
        <v>657</v>
      </c>
      <c r="D312" s="198" t="s">
        <v>120</v>
      </c>
      <c r="E312" s="199" t="s">
        <v>658</v>
      </c>
      <c r="F312" s="200" t="s">
        <v>659</v>
      </c>
      <c r="G312" s="201" t="s">
        <v>147</v>
      </c>
      <c r="H312" s="202">
        <v>2322.3200000000002</v>
      </c>
      <c r="I312" s="203"/>
      <c r="J312" s="204">
        <f>ROUND(I312*H312,2)</f>
        <v>0</v>
      </c>
      <c r="K312" s="200" t="s">
        <v>140</v>
      </c>
      <c r="L312" s="45"/>
      <c r="M312" s="205" t="s">
        <v>19</v>
      </c>
      <c r="N312" s="206" t="s">
        <v>43</v>
      </c>
      <c r="O312" s="85"/>
      <c r="P312" s="207">
        <f>O312*H312</f>
        <v>0</v>
      </c>
      <c r="Q312" s="207">
        <v>0.00013999999999999999</v>
      </c>
      <c r="R312" s="207">
        <f>Q312*H312</f>
        <v>0.32512479999999999</v>
      </c>
      <c r="S312" s="207">
        <v>0</v>
      </c>
      <c r="T312" s="208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09" t="s">
        <v>205</v>
      </c>
      <c r="AT312" s="209" t="s">
        <v>120</v>
      </c>
      <c r="AU312" s="209" t="s">
        <v>79</v>
      </c>
      <c r="AY312" s="18" t="s">
        <v>117</v>
      </c>
      <c r="BE312" s="210">
        <f>IF(N312="základní",J312,0)</f>
        <v>0</v>
      </c>
      <c r="BF312" s="210">
        <f>IF(N312="snížená",J312,0)</f>
        <v>0</v>
      </c>
      <c r="BG312" s="210">
        <f>IF(N312="zákl. přenesená",J312,0)</f>
        <v>0</v>
      </c>
      <c r="BH312" s="210">
        <f>IF(N312="sníž. přenesená",J312,0)</f>
        <v>0</v>
      </c>
      <c r="BI312" s="210">
        <f>IF(N312="nulová",J312,0)</f>
        <v>0</v>
      </c>
      <c r="BJ312" s="18" t="s">
        <v>77</v>
      </c>
      <c r="BK312" s="210">
        <f>ROUND(I312*H312,2)</f>
        <v>0</v>
      </c>
      <c r="BL312" s="18" t="s">
        <v>205</v>
      </c>
      <c r="BM312" s="209" t="s">
        <v>660</v>
      </c>
    </row>
    <row r="313" s="2" customFormat="1">
      <c r="A313" s="39"/>
      <c r="B313" s="40"/>
      <c r="C313" s="41"/>
      <c r="D313" s="211" t="s">
        <v>142</v>
      </c>
      <c r="E313" s="41"/>
      <c r="F313" s="212" t="s">
        <v>661</v>
      </c>
      <c r="G313" s="41"/>
      <c r="H313" s="41"/>
      <c r="I313" s="213"/>
      <c r="J313" s="41"/>
      <c r="K313" s="41"/>
      <c r="L313" s="45"/>
      <c r="M313" s="214"/>
      <c r="N313" s="215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142</v>
      </c>
      <c r="AU313" s="18" t="s">
        <v>79</v>
      </c>
    </row>
    <row r="314" s="2" customFormat="1" ht="21.75" customHeight="1">
      <c r="A314" s="39"/>
      <c r="B314" s="40"/>
      <c r="C314" s="198" t="s">
        <v>662</v>
      </c>
      <c r="D314" s="198" t="s">
        <v>120</v>
      </c>
      <c r="E314" s="199" t="s">
        <v>663</v>
      </c>
      <c r="F314" s="200" t="s">
        <v>664</v>
      </c>
      <c r="G314" s="201" t="s">
        <v>147</v>
      </c>
      <c r="H314" s="202">
        <v>2322.3200000000002</v>
      </c>
      <c r="I314" s="203"/>
      <c r="J314" s="204">
        <f>ROUND(I314*H314,2)</f>
        <v>0</v>
      </c>
      <c r="K314" s="200" t="s">
        <v>140</v>
      </c>
      <c r="L314" s="45"/>
      <c r="M314" s="205" t="s">
        <v>19</v>
      </c>
      <c r="N314" s="206" t="s">
        <v>43</v>
      </c>
      <c r="O314" s="85"/>
      <c r="P314" s="207">
        <f>O314*H314</f>
        <v>0</v>
      </c>
      <c r="Q314" s="207">
        <v>0</v>
      </c>
      <c r="R314" s="207">
        <f>Q314*H314</f>
        <v>0</v>
      </c>
      <c r="S314" s="207">
        <v>0</v>
      </c>
      <c r="T314" s="208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09" t="s">
        <v>205</v>
      </c>
      <c r="AT314" s="209" t="s">
        <v>120</v>
      </c>
      <c r="AU314" s="209" t="s">
        <v>79</v>
      </c>
      <c r="AY314" s="18" t="s">
        <v>117</v>
      </c>
      <c r="BE314" s="210">
        <f>IF(N314="základní",J314,0)</f>
        <v>0</v>
      </c>
      <c r="BF314" s="210">
        <f>IF(N314="snížená",J314,0)</f>
        <v>0</v>
      </c>
      <c r="BG314" s="210">
        <f>IF(N314="zákl. přenesená",J314,0)</f>
        <v>0</v>
      </c>
      <c r="BH314" s="210">
        <f>IF(N314="sníž. přenesená",J314,0)</f>
        <v>0</v>
      </c>
      <c r="BI314" s="210">
        <f>IF(N314="nulová",J314,0)</f>
        <v>0</v>
      </c>
      <c r="BJ314" s="18" t="s">
        <v>77</v>
      </c>
      <c r="BK314" s="210">
        <f>ROUND(I314*H314,2)</f>
        <v>0</v>
      </c>
      <c r="BL314" s="18" t="s">
        <v>205</v>
      </c>
      <c r="BM314" s="209" t="s">
        <v>665</v>
      </c>
    </row>
    <row r="315" s="2" customFormat="1">
      <c r="A315" s="39"/>
      <c r="B315" s="40"/>
      <c r="C315" s="41"/>
      <c r="D315" s="211" t="s">
        <v>142</v>
      </c>
      <c r="E315" s="41"/>
      <c r="F315" s="212" t="s">
        <v>666</v>
      </c>
      <c r="G315" s="41"/>
      <c r="H315" s="41"/>
      <c r="I315" s="213"/>
      <c r="J315" s="41"/>
      <c r="K315" s="41"/>
      <c r="L315" s="45"/>
      <c r="M315" s="214"/>
      <c r="N315" s="215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142</v>
      </c>
      <c r="AU315" s="18" t="s">
        <v>79</v>
      </c>
    </row>
    <row r="316" s="2" customFormat="1" ht="16.5" customHeight="1">
      <c r="A316" s="39"/>
      <c r="B316" s="40"/>
      <c r="C316" s="238" t="s">
        <v>667</v>
      </c>
      <c r="D316" s="238" t="s">
        <v>227</v>
      </c>
      <c r="E316" s="239" t="s">
        <v>668</v>
      </c>
      <c r="F316" s="240" t="s">
        <v>669</v>
      </c>
      <c r="G316" s="241" t="s">
        <v>670</v>
      </c>
      <c r="H316" s="242">
        <v>37.156999999999996</v>
      </c>
      <c r="I316" s="243"/>
      <c r="J316" s="244">
        <f>ROUND(I316*H316,2)</f>
        <v>0</v>
      </c>
      <c r="K316" s="240" t="s">
        <v>19</v>
      </c>
      <c r="L316" s="245"/>
      <c r="M316" s="246" t="s">
        <v>19</v>
      </c>
      <c r="N316" s="247" t="s">
        <v>43</v>
      </c>
      <c r="O316" s="85"/>
      <c r="P316" s="207">
        <f>O316*H316</f>
        <v>0</v>
      </c>
      <c r="Q316" s="207">
        <v>0.014</v>
      </c>
      <c r="R316" s="207">
        <f>Q316*H316</f>
        <v>0.52019799999999994</v>
      </c>
      <c r="S316" s="207">
        <v>0</v>
      </c>
      <c r="T316" s="208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09" t="s">
        <v>230</v>
      </c>
      <c r="AT316" s="209" t="s">
        <v>227</v>
      </c>
      <c r="AU316" s="209" t="s">
        <v>79</v>
      </c>
      <c r="AY316" s="18" t="s">
        <v>117</v>
      </c>
      <c r="BE316" s="210">
        <f>IF(N316="základní",J316,0)</f>
        <v>0</v>
      </c>
      <c r="BF316" s="210">
        <f>IF(N316="snížená",J316,0)</f>
        <v>0</v>
      </c>
      <c r="BG316" s="210">
        <f>IF(N316="zákl. přenesená",J316,0)</f>
        <v>0</v>
      </c>
      <c r="BH316" s="210">
        <f>IF(N316="sníž. přenesená",J316,0)</f>
        <v>0</v>
      </c>
      <c r="BI316" s="210">
        <f>IF(N316="nulová",J316,0)</f>
        <v>0</v>
      </c>
      <c r="BJ316" s="18" t="s">
        <v>77</v>
      </c>
      <c r="BK316" s="210">
        <f>ROUND(I316*H316,2)</f>
        <v>0</v>
      </c>
      <c r="BL316" s="18" t="s">
        <v>205</v>
      </c>
      <c r="BM316" s="209" t="s">
        <v>671</v>
      </c>
    </row>
    <row r="317" s="14" customFormat="1">
      <c r="A317" s="14"/>
      <c r="B317" s="227"/>
      <c r="C317" s="228"/>
      <c r="D317" s="218" t="s">
        <v>150</v>
      </c>
      <c r="E317" s="229" t="s">
        <v>19</v>
      </c>
      <c r="F317" s="230" t="s">
        <v>672</v>
      </c>
      <c r="G317" s="228"/>
      <c r="H317" s="231">
        <v>37.156999999999996</v>
      </c>
      <c r="I317" s="232"/>
      <c r="J317" s="228"/>
      <c r="K317" s="228"/>
      <c r="L317" s="233"/>
      <c r="M317" s="234"/>
      <c r="N317" s="235"/>
      <c r="O317" s="235"/>
      <c r="P317" s="235"/>
      <c r="Q317" s="235"/>
      <c r="R317" s="235"/>
      <c r="S317" s="235"/>
      <c r="T317" s="23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37" t="s">
        <v>150</v>
      </c>
      <c r="AU317" s="237" t="s">
        <v>79</v>
      </c>
      <c r="AV317" s="14" t="s">
        <v>79</v>
      </c>
      <c r="AW317" s="14" t="s">
        <v>33</v>
      </c>
      <c r="AX317" s="14" t="s">
        <v>77</v>
      </c>
      <c r="AY317" s="237" t="s">
        <v>117</v>
      </c>
    </row>
    <row r="318" s="2" customFormat="1" ht="21.75" customHeight="1">
      <c r="A318" s="39"/>
      <c r="B318" s="40"/>
      <c r="C318" s="198" t="s">
        <v>673</v>
      </c>
      <c r="D318" s="198" t="s">
        <v>120</v>
      </c>
      <c r="E318" s="199" t="s">
        <v>674</v>
      </c>
      <c r="F318" s="200" t="s">
        <v>675</v>
      </c>
      <c r="G318" s="201" t="s">
        <v>367</v>
      </c>
      <c r="H318" s="202">
        <v>39</v>
      </c>
      <c r="I318" s="203"/>
      <c r="J318" s="204">
        <f>ROUND(I318*H318,2)</f>
        <v>0</v>
      </c>
      <c r="K318" s="200" t="s">
        <v>140</v>
      </c>
      <c r="L318" s="45"/>
      <c r="M318" s="205" t="s">
        <v>19</v>
      </c>
      <c r="N318" s="206" t="s">
        <v>43</v>
      </c>
      <c r="O318" s="85"/>
      <c r="P318" s="207">
        <f>O318*H318</f>
        <v>0</v>
      </c>
      <c r="Q318" s="207">
        <v>4.0000000000000003E-05</v>
      </c>
      <c r="R318" s="207">
        <f>Q318*H318</f>
        <v>0.0015600000000000002</v>
      </c>
      <c r="S318" s="207">
        <v>0</v>
      </c>
      <c r="T318" s="208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09" t="s">
        <v>205</v>
      </c>
      <c r="AT318" s="209" t="s">
        <v>120</v>
      </c>
      <c r="AU318" s="209" t="s">
        <v>79</v>
      </c>
      <c r="AY318" s="18" t="s">
        <v>117</v>
      </c>
      <c r="BE318" s="210">
        <f>IF(N318="základní",J318,0)</f>
        <v>0</v>
      </c>
      <c r="BF318" s="210">
        <f>IF(N318="snížená",J318,0)</f>
        <v>0</v>
      </c>
      <c r="BG318" s="210">
        <f>IF(N318="zákl. přenesená",J318,0)</f>
        <v>0</v>
      </c>
      <c r="BH318" s="210">
        <f>IF(N318="sníž. přenesená",J318,0)</f>
        <v>0</v>
      </c>
      <c r="BI318" s="210">
        <f>IF(N318="nulová",J318,0)</f>
        <v>0</v>
      </c>
      <c r="BJ318" s="18" t="s">
        <v>77</v>
      </c>
      <c r="BK318" s="210">
        <f>ROUND(I318*H318,2)</f>
        <v>0</v>
      </c>
      <c r="BL318" s="18" t="s">
        <v>205</v>
      </c>
      <c r="BM318" s="209" t="s">
        <v>676</v>
      </c>
    </row>
    <row r="319" s="2" customFormat="1">
      <c r="A319" s="39"/>
      <c r="B319" s="40"/>
      <c r="C319" s="41"/>
      <c r="D319" s="211" t="s">
        <v>142</v>
      </c>
      <c r="E319" s="41"/>
      <c r="F319" s="212" t="s">
        <v>677</v>
      </c>
      <c r="G319" s="41"/>
      <c r="H319" s="41"/>
      <c r="I319" s="213"/>
      <c r="J319" s="41"/>
      <c r="K319" s="41"/>
      <c r="L319" s="45"/>
      <c r="M319" s="214"/>
      <c r="N319" s="215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142</v>
      </c>
      <c r="AU319" s="18" t="s">
        <v>79</v>
      </c>
    </row>
    <row r="320" s="2" customFormat="1" ht="16.5" customHeight="1">
      <c r="A320" s="39"/>
      <c r="B320" s="40"/>
      <c r="C320" s="198" t="s">
        <v>678</v>
      </c>
      <c r="D320" s="198" t="s">
        <v>120</v>
      </c>
      <c r="E320" s="199" t="s">
        <v>679</v>
      </c>
      <c r="F320" s="200" t="s">
        <v>680</v>
      </c>
      <c r="G320" s="201" t="s">
        <v>168</v>
      </c>
      <c r="H320" s="202">
        <v>2732.1399999999999</v>
      </c>
      <c r="I320" s="203"/>
      <c r="J320" s="204">
        <f>ROUND(I320*H320,2)</f>
        <v>0</v>
      </c>
      <c r="K320" s="200" t="s">
        <v>140</v>
      </c>
      <c r="L320" s="45"/>
      <c r="M320" s="205" t="s">
        <v>19</v>
      </c>
      <c r="N320" s="206" t="s">
        <v>43</v>
      </c>
      <c r="O320" s="85"/>
      <c r="P320" s="207">
        <f>O320*H320</f>
        <v>0</v>
      </c>
      <c r="Q320" s="207">
        <v>0</v>
      </c>
      <c r="R320" s="207">
        <f>Q320*H320</f>
        <v>0</v>
      </c>
      <c r="S320" s="207">
        <v>0</v>
      </c>
      <c r="T320" s="208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09" t="s">
        <v>205</v>
      </c>
      <c r="AT320" s="209" t="s">
        <v>120</v>
      </c>
      <c r="AU320" s="209" t="s">
        <v>79</v>
      </c>
      <c r="AY320" s="18" t="s">
        <v>117</v>
      </c>
      <c r="BE320" s="210">
        <f>IF(N320="základní",J320,0)</f>
        <v>0</v>
      </c>
      <c r="BF320" s="210">
        <f>IF(N320="snížená",J320,0)</f>
        <v>0</v>
      </c>
      <c r="BG320" s="210">
        <f>IF(N320="zákl. přenesená",J320,0)</f>
        <v>0</v>
      </c>
      <c r="BH320" s="210">
        <f>IF(N320="sníž. přenesená",J320,0)</f>
        <v>0</v>
      </c>
      <c r="BI320" s="210">
        <f>IF(N320="nulová",J320,0)</f>
        <v>0</v>
      </c>
      <c r="BJ320" s="18" t="s">
        <v>77</v>
      </c>
      <c r="BK320" s="210">
        <f>ROUND(I320*H320,2)</f>
        <v>0</v>
      </c>
      <c r="BL320" s="18" t="s">
        <v>205</v>
      </c>
      <c r="BM320" s="209" t="s">
        <v>681</v>
      </c>
    </row>
    <row r="321" s="2" customFormat="1">
      <c r="A321" s="39"/>
      <c r="B321" s="40"/>
      <c r="C321" s="41"/>
      <c r="D321" s="211" t="s">
        <v>142</v>
      </c>
      <c r="E321" s="41"/>
      <c r="F321" s="212" t="s">
        <v>682</v>
      </c>
      <c r="G321" s="41"/>
      <c r="H321" s="41"/>
      <c r="I321" s="213"/>
      <c r="J321" s="41"/>
      <c r="K321" s="41"/>
      <c r="L321" s="45"/>
      <c r="M321" s="214"/>
      <c r="N321" s="215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142</v>
      </c>
      <c r="AU321" s="18" t="s">
        <v>79</v>
      </c>
    </row>
    <row r="322" s="2" customFormat="1" ht="16.5" customHeight="1">
      <c r="A322" s="39"/>
      <c r="B322" s="40"/>
      <c r="C322" s="238" t="s">
        <v>683</v>
      </c>
      <c r="D322" s="238" t="s">
        <v>227</v>
      </c>
      <c r="E322" s="239" t="s">
        <v>684</v>
      </c>
      <c r="F322" s="240" t="s">
        <v>685</v>
      </c>
      <c r="G322" s="241" t="s">
        <v>168</v>
      </c>
      <c r="H322" s="242">
        <v>2868.7469999999998</v>
      </c>
      <c r="I322" s="243"/>
      <c r="J322" s="244">
        <f>ROUND(I322*H322,2)</f>
        <v>0</v>
      </c>
      <c r="K322" s="240" t="s">
        <v>140</v>
      </c>
      <c r="L322" s="245"/>
      <c r="M322" s="246" t="s">
        <v>19</v>
      </c>
      <c r="N322" s="247" t="s">
        <v>43</v>
      </c>
      <c r="O322" s="85"/>
      <c r="P322" s="207">
        <f>O322*H322</f>
        <v>0</v>
      </c>
      <c r="Q322" s="207">
        <v>8.0000000000000007E-05</v>
      </c>
      <c r="R322" s="207">
        <f>Q322*H322</f>
        <v>0.22949976</v>
      </c>
      <c r="S322" s="207">
        <v>0</v>
      </c>
      <c r="T322" s="208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09" t="s">
        <v>230</v>
      </c>
      <c r="AT322" s="209" t="s">
        <v>227</v>
      </c>
      <c r="AU322" s="209" t="s">
        <v>79</v>
      </c>
      <c r="AY322" s="18" t="s">
        <v>117</v>
      </c>
      <c r="BE322" s="210">
        <f>IF(N322="základní",J322,0)</f>
        <v>0</v>
      </c>
      <c r="BF322" s="210">
        <f>IF(N322="snížená",J322,0)</f>
        <v>0</v>
      </c>
      <c r="BG322" s="210">
        <f>IF(N322="zákl. přenesená",J322,0)</f>
        <v>0</v>
      </c>
      <c r="BH322" s="210">
        <f>IF(N322="sníž. přenesená",J322,0)</f>
        <v>0</v>
      </c>
      <c r="BI322" s="210">
        <f>IF(N322="nulová",J322,0)</f>
        <v>0</v>
      </c>
      <c r="BJ322" s="18" t="s">
        <v>77</v>
      </c>
      <c r="BK322" s="210">
        <f>ROUND(I322*H322,2)</f>
        <v>0</v>
      </c>
      <c r="BL322" s="18" t="s">
        <v>205</v>
      </c>
      <c r="BM322" s="209" t="s">
        <v>686</v>
      </c>
    </row>
    <row r="323" s="2" customFormat="1">
      <c r="A323" s="39"/>
      <c r="B323" s="40"/>
      <c r="C323" s="41"/>
      <c r="D323" s="218" t="s">
        <v>522</v>
      </c>
      <c r="E323" s="41"/>
      <c r="F323" s="261" t="s">
        <v>687</v>
      </c>
      <c r="G323" s="41"/>
      <c r="H323" s="41"/>
      <c r="I323" s="213"/>
      <c r="J323" s="41"/>
      <c r="K323" s="41"/>
      <c r="L323" s="45"/>
      <c r="M323" s="214"/>
      <c r="N323" s="215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522</v>
      </c>
      <c r="AU323" s="18" t="s">
        <v>79</v>
      </c>
    </row>
    <row r="324" s="14" customFormat="1">
      <c r="A324" s="14"/>
      <c r="B324" s="227"/>
      <c r="C324" s="228"/>
      <c r="D324" s="218" t="s">
        <v>150</v>
      </c>
      <c r="E324" s="228"/>
      <c r="F324" s="230" t="s">
        <v>688</v>
      </c>
      <c r="G324" s="228"/>
      <c r="H324" s="231">
        <v>2868.7469999999998</v>
      </c>
      <c r="I324" s="232"/>
      <c r="J324" s="228"/>
      <c r="K324" s="228"/>
      <c r="L324" s="233"/>
      <c r="M324" s="234"/>
      <c r="N324" s="235"/>
      <c r="O324" s="235"/>
      <c r="P324" s="235"/>
      <c r="Q324" s="235"/>
      <c r="R324" s="235"/>
      <c r="S324" s="235"/>
      <c r="T324" s="23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37" t="s">
        <v>150</v>
      </c>
      <c r="AU324" s="237" t="s">
        <v>79</v>
      </c>
      <c r="AV324" s="14" t="s">
        <v>79</v>
      </c>
      <c r="AW324" s="14" t="s">
        <v>4</v>
      </c>
      <c r="AX324" s="14" t="s">
        <v>77</v>
      </c>
      <c r="AY324" s="237" t="s">
        <v>117</v>
      </c>
    </row>
    <row r="325" s="2" customFormat="1" ht="16.5" customHeight="1">
      <c r="A325" s="39"/>
      <c r="B325" s="40"/>
      <c r="C325" s="198" t="s">
        <v>689</v>
      </c>
      <c r="D325" s="198" t="s">
        <v>120</v>
      </c>
      <c r="E325" s="199" t="s">
        <v>690</v>
      </c>
      <c r="F325" s="200" t="s">
        <v>691</v>
      </c>
      <c r="G325" s="201" t="s">
        <v>147</v>
      </c>
      <c r="H325" s="202">
        <v>2322.3200000000002</v>
      </c>
      <c r="I325" s="203"/>
      <c r="J325" s="204">
        <f>ROUND(I325*H325,2)</f>
        <v>0</v>
      </c>
      <c r="K325" s="200" t="s">
        <v>140</v>
      </c>
      <c r="L325" s="45"/>
      <c r="M325" s="205" t="s">
        <v>19</v>
      </c>
      <c r="N325" s="206" t="s">
        <v>43</v>
      </c>
      <c r="O325" s="85"/>
      <c r="P325" s="207">
        <f>O325*H325</f>
        <v>0</v>
      </c>
      <c r="Q325" s="207">
        <v>0.044740000000000002</v>
      </c>
      <c r="R325" s="207">
        <f>Q325*H325</f>
        <v>103.90059680000002</v>
      </c>
      <c r="S325" s="207">
        <v>0</v>
      </c>
      <c r="T325" s="208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09" t="s">
        <v>205</v>
      </c>
      <c r="AT325" s="209" t="s">
        <v>120</v>
      </c>
      <c r="AU325" s="209" t="s">
        <v>79</v>
      </c>
      <c r="AY325" s="18" t="s">
        <v>117</v>
      </c>
      <c r="BE325" s="210">
        <f>IF(N325="základní",J325,0)</f>
        <v>0</v>
      </c>
      <c r="BF325" s="210">
        <f>IF(N325="snížená",J325,0)</f>
        <v>0</v>
      </c>
      <c r="BG325" s="210">
        <f>IF(N325="zákl. přenesená",J325,0)</f>
        <v>0</v>
      </c>
      <c r="BH325" s="210">
        <f>IF(N325="sníž. přenesená",J325,0)</f>
        <v>0</v>
      </c>
      <c r="BI325" s="210">
        <f>IF(N325="nulová",J325,0)</f>
        <v>0</v>
      </c>
      <c r="BJ325" s="18" t="s">
        <v>77</v>
      </c>
      <c r="BK325" s="210">
        <f>ROUND(I325*H325,2)</f>
        <v>0</v>
      </c>
      <c r="BL325" s="18" t="s">
        <v>205</v>
      </c>
      <c r="BM325" s="209" t="s">
        <v>692</v>
      </c>
    </row>
    <row r="326" s="2" customFormat="1">
      <c r="A326" s="39"/>
      <c r="B326" s="40"/>
      <c r="C326" s="41"/>
      <c r="D326" s="211" t="s">
        <v>142</v>
      </c>
      <c r="E326" s="41"/>
      <c r="F326" s="212" t="s">
        <v>693</v>
      </c>
      <c r="G326" s="41"/>
      <c r="H326" s="41"/>
      <c r="I326" s="213"/>
      <c r="J326" s="41"/>
      <c r="K326" s="41"/>
      <c r="L326" s="45"/>
      <c r="M326" s="214"/>
      <c r="N326" s="215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142</v>
      </c>
      <c r="AU326" s="18" t="s">
        <v>79</v>
      </c>
    </row>
    <row r="327" s="2" customFormat="1">
      <c r="A327" s="39"/>
      <c r="B327" s="40"/>
      <c r="C327" s="41"/>
      <c r="D327" s="218" t="s">
        <v>522</v>
      </c>
      <c r="E327" s="41"/>
      <c r="F327" s="261" t="s">
        <v>694</v>
      </c>
      <c r="G327" s="41"/>
      <c r="H327" s="41"/>
      <c r="I327" s="213"/>
      <c r="J327" s="41"/>
      <c r="K327" s="41"/>
      <c r="L327" s="45"/>
      <c r="M327" s="214"/>
      <c r="N327" s="215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522</v>
      </c>
      <c r="AU327" s="18" t="s">
        <v>79</v>
      </c>
    </row>
    <row r="328" s="2" customFormat="1" ht="16.5" customHeight="1">
      <c r="A328" s="39"/>
      <c r="B328" s="40"/>
      <c r="C328" s="198" t="s">
        <v>695</v>
      </c>
      <c r="D328" s="198" t="s">
        <v>120</v>
      </c>
      <c r="E328" s="199" t="s">
        <v>696</v>
      </c>
      <c r="F328" s="200" t="s">
        <v>697</v>
      </c>
      <c r="G328" s="201" t="s">
        <v>168</v>
      </c>
      <c r="H328" s="202">
        <v>263.62</v>
      </c>
      <c r="I328" s="203"/>
      <c r="J328" s="204">
        <f>ROUND(I328*H328,2)</f>
        <v>0</v>
      </c>
      <c r="K328" s="200" t="s">
        <v>140</v>
      </c>
      <c r="L328" s="45"/>
      <c r="M328" s="205" t="s">
        <v>19</v>
      </c>
      <c r="N328" s="206" t="s">
        <v>43</v>
      </c>
      <c r="O328" s="85"/>
      <c r="P328" s="207">
        <f>O328*H328</f>
        <v>0</v>
      </c>
      <c r="Q328" s="207">
        <v>0.00020000000000000001</v>
      </c>
      <c r="R328" s="207">
        <f>Q328*H328</f>
        <v>0.052724</v>
      </c>
      <c r="S328" s="207">
        <v>0</v>
      </c>
      <c r="T328" s="208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09" t="s">
        <v>205</v>
      </c>
      <c r="AT328" s="209" t="s">
        <v>120</v>
      </c>
      <c r="AU328" s="209" t="s">
        <v>79</v>
      </c>
      <c r="AY328" s="18" t="s">
        <v>117</v>
      </c>
      <c r="BE328" s="210">
        <f>IF(N328="základní",J328,0)</f>
        <v>0</v>
      </c>
      <c r="BF328" s="210">
        <f>IF(N328="snížená",J328,0)</f>
        <v>0</v>
      </c>
      <c r="BG328" s="210">
        <f>IF(N328="zákl. přenesená",J328,0)</f>
        <v>0</v>
      </c>
      <c r="BH328" s="210">
        <f>IF(N328="sníž. přenesená",J328,0)</f>
        <v>0</v>
      </c>
      <c r="BI328" s="210">
        <f>IF(N328="nulová",J328,0)</f>
        <v>0</v>
      </c>
      <c r="BJ328" s="18" t="s">
        <v>77</v>
      </c>
      <c r="BK328" s="210">
        <f>ROUND(I328*H328,2)</f>
        <v>0</v>
      </c>
      <c r="BL328" s="18" t="s">
        <v>205</v>
      </c>
      <c r="BM328" s="209" t="s">
        <v>698</v>
      </c>
    </row>
    <row r="329" s="2" customFormat="1">
      <c r="A329" s="39"/>
      <c r="B329" s="40"/>
      <c r="C329" s="41"/>
      <c r="D329" s="211" t="s">
        <v>142</v>
      </c>
      <c r="E329" s="41"/>
      <c r="F329" s="212" t="s">
        <v>699</v>
      </c>
      <c r="G329" s="41"/>
      <c r="H329" s="41"/>
      <c r="I329" s="213"/>
      <c r="J329" s="41"/>
      <c r="K329" s="41"/>
      <c r="L329" s="45"/>
      <c r="M329" s="214"/>
      <c r="N329" s="215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142</v>
      </c>
      <c r="AU329" s="18" t="s">
        <v>79</v>
      </c>
    </row>
    <row r="330" s="2" customFormat="1" ht="16.5" customHeight="1">
      <c r="A330" s="39"/>
      <c r="B330" s="40"/>
      <c r="C330" s="198" t="s">
        <v>700</v>
      </c>
      <c r="D330" s="198" t="s">
        <v>120</v>
      </c>
      <c r="E330" s="199" t="s">
        <v>701</v>
      </c>
      <c r="F330" s="200" t="s">
        <v>702</v>
      </c>
      <c r="G330" s="201" t="s">
        <v>168</v>
      </c>
      <c r="H330" s="202">
        <v>263.62</v>
      </c>
      <c r="I330" s="203"/>
      <c r="J330" s="204">
        <f>ROUND(I330*H330,2)</f>
        <v>0</v>
      </c>
      <c r="K330" s="200" t="s">
        <v>140</v>
      </c>
      <c r="L330" s="45"/>
      <c r="M330" s="205" t="s">
        <v>19</v>
      </c>
      <c r="N330" s="206" t="s">
        <v>43</v>
      </c>
      <c r="O330" s="85"/>
      <c r="P330" s="207">
        <f>O330*H330</f>
        <v>0</v>
      </c>
      <c r="Q330" s="207">
        <v>0.00020000000000000001</v>
      </c>
      <c r="R330" s="207">
        <f>Q330*H330</f>
        <v>0.052724</v>
      </c>
      <c r="S330" s="207">
        <v>0</v>
      </c>
      <c r="T330" s="208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09" t="s">
        <v>205</v>
      </c>
      <c r="AT330" s="209" t="s">
        <v>120</v>
      </c>
      <c r="AU330" s="209" t="s">
        <v>79</v>
      </c>
      <c r="AY330" s="18" t="s">
        <v>117</v>
      </c>
      <c r="BE330" s="210">
        <f>IF(N330="základní",J330,0)</f>
        <v>0</v>
      </c>
      <c r="BF330" s="210">
        <f>IF(N330="snížená",J330,0)</f>
        <v>0</v>
      </c>
      <c r="BG330" s="210">
        <f>IF(N330="zákl. přenesená",J330,0)</f>
        <v>0</v>
      </c>
      <c r="BH330" s="210">
        <f>IF(N330="sníž. přenesená",J330,0)</f>
        <v>0</v>
      </c>
      <c r="BI330" s="210">
        <f>IF(N330="nulová",J330,0)</f>
        <v>0</v>
      </c>
      <c r="BJ330" s="18" t="s">
        <v>77</v>
      </c>
      <c r="BK330" s="210">
        <f>ROUND(I330*H330,2)</f>
        <v>0</v>
      </c>
      <c r="BL330" s="18" t="s">
        <v>205</v>
      </c>
      <c r="BM330" s="209" t="s">
        <v>703</v>
      </c>
    </row>
    <row r="331" s="2" customFormat="1">
      <c r="A331" s="39"/>
      <c r="B331" s="40"/>
      <c r="C331" s="41"/>
      <c r="D331" s="211" t="s">
        <v>142</v>
      </c>
      <c r="E331" s="41"/>
      <c r="F331" s="212" t="s">
        <v>704</v>
      </c>
      <c r="G331" s="41"/>
      <c r="H331" s="41"/>
      <c r="I331" s="213"/>
      <c r="J331" s="41"/>
      <c r="K331" s="41"/>
      <c r="L331" s="45"/>
      <c r="M331" s="214"/>
      <c r="N331" s="215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142</v>
      </c>
      <c r="AU331" s="18" t="s">
        <v>79</v>
      </c>
    </row>
    <row r="332" s="2" customFormat="1" ht="24.15" customHeight="1">
      <c r="A332" s="39"/>
      <c r="B332" s="40"/>
      <c r="C332" s="198" t="s">
        <v>705</v>
      </c>
      <c r="D332" s="198" t="s">
        <v>120</v>
      </c>
      <c r="E332" s="199" t="s">
        <v>706</v>
      </c>
      <c r="F332" s="200" t="s">
        <v>707</v>
      </c>
      <c r="G332" s="201" t="s">
        <v>168</v>
      </c>
      <c r="H332" s="202">
        <v>212.97999999999999</v>
      </c>
      <c r="I332" s="203"/>
      <c r="J332" s="204">
        <f>ROUND(I332*H332,2)</f>
        <v>0</v>
      </c>
      <c r="K332" s="200" t="s">
        <v>140</v>
      </c>
      <c r="L332" s="45"/>
      <c r="M332" s="205" t="s">
        <v>19</v>
      </c>
      <c r="N332" s="206" t="s">
        <v>43</v>
      </c>
      <c r="O332" s="85"/>
      <c r="P332" s="207">
        <f>O332*H332</f>
        <v>0</v>
      </c>
      <c r="Q332" s="207">
        <v>0.012959999999999999</v>
      </c>
      <c r="R332" s="207">
        <f>Q332*H332</f>
        <v>2.7602207999999999</v>
      </c>
      <c r="S332" s="207">
        <v>0</v>
      </c>
      <c r="T332" s="208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09" t="s">
        <v>205</v>
      </c>
      <c r="AT332" s="209" t="s">
        <v>120</v>
      </c>
      <c r="AU332" s="209" t="s">
        <v>79</v>
      </c>
      <c r="AY332" s="18" t="s">
        <v>117</v>
      </c>
      <c r="BE332" s="210">
        <f>IF(N332="základní",J332,0)</f>
        <v>0</v>
      </c>
      <c r="BF332" s="210">
        <f>IF(N332="snížená",J332,0)</f>
        <v>0</v>
      </c>
      <c r="BG332" s="210">
        <f>IF(N332="zákl. přenesená",J332,0)</f>
        <v>0</v>
      </c>
      <c r="BH332" s="210">
        <f>IF(N332="sníž. přenesená",J332,0)</f>
        <v>0</v>
      </c>
      <c r="BI332" s="210">
        <f>IF(N332="nulová",J332,0)</f>
        <v>0</v>
      </c>
      <c r="BJ332" s="18" t="s">
        <v>77</v>
      </c>
      <c r="BK332" s="210">
        <f>ROUND(I332*H332,2)</f>
        <v>0</v>
      </c>
      <c r="BL332" s="18" t="s">
        <v>205</v>
      </c>
      <c r="BM332" s="209" t="s">
        <v>708</v>
      </c>
    </row>
    <row r="333" s="2" customFormat="1">
      <c r="A333" s="39"/>
      <c r="B333" s="40"/>
      <c r="C333" s="41"/>
      <c r="D333" s="211" t="s">
        <v>142</v>
      </c>
      <c r="E333" s="41"/>
      <c r="F333" s="212" t="s">
        <v>709</v>
      </c>
      <c r="G333" s="41"/>
      <c r="H333" s="41"/>
      <c r="I333" s="213"/>
      <c r="J333" s="41"/>
      <c r="K333" s="41"/>
      <c r="L333" s="45"/>
      <c r="M333" s="214"/>
      <c r="N333" s="215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142</v>
      </c>
      <c r="AU333" s="18" t="s">
        <v>79</v>
      </c>
    </row>
    <row r="334" s="14" customFormat="1">
      <c r="A334" s="14"/>
      <c r="B334" s="227"/>
      <c r="C334" s="228"/>
      <c r="D334" s="218" t="s">
        <v>150</v>
      </c>
      <c r="E334" s="229" t="s">
        <v>19</v>
      </c>
      <c r="F334" s="230" t="s">
        <v>628</v>
      </c>
      <c r="G334" s="228"/>
      <c r="H334" s="231">
        <v>212.97999999999999</v>
      </c>
      <c r="I334" s="232"/>
      <c r="J334" s="228"/>
      <c r="K334" s="228"/>
      <c r="L334" s="233"/>
      <c r="M334" s="234"/>
      <c r="N334" s="235"/>
      <c r="O334" s="235"/>
      <c r="P334" s="235"/>
      <c r="Q334" s="235"/>
      <c r="R334" s="235"/>
      <c r="S334" s="235"/>
      <c r="T334" s="23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37" t="s">
        <v>150</v>
      </c>
      <c r="AU334" s="237" t="s">
        <v>79</v>
      </c>
      <c r="AV334" s="14" t="s">
        <v>79</v>
      </c>
      <c r="AW334" s="14" t="s">
        <v>33</v>
      </c>
      <c r="AX334" s="14" t="s">
        <v>77</v>
      </c>
      <c r="AY334" s="237" t="s">
        <v>117</v>
      </c>
    </row>
    <row r="335" s="2" customFormat="1" ht="16.5" customHeight="1">
      <c r="A335" s="39"/>
      <c r="B335" s="40"/>
      <c r="C335" s="198" t="s">
        <v>710</v>
      </c>
      <c r="D335" s="198" t="s">
        <v>120</v>
      </c>
      <c r="E335" s="199" t="s">
        <v>711</v>
      </c>
      <c r="F335" s="200" t="s">
        <v>712</v>
      </c>
      <c r="G335" s="201" t="s">
        <v>168</v>
      </c>
      <c r="H335" s="202">
        <v>60.93</v>
      </c>
      <c r="I335" s="203"/>
      <c r="J335" s="204">
        <f>ROUND(I335*H335,2)</f>
        <v>0</v>
      </c>
      <c r="K335" s="200" t="s">
        <v>140</v>
      </c>
      <c r="L335" s="45"/>
      <c r="M335" s="205" t="s">
        <v>19</v>
      </c>
      <c r="N335" s="206" t="s">
        <v>43</v>
      </c>
      <c r="O335" s="85"/>
      <c r="P335" s="207">
        <f>O335*H335</f>
        <v>0</v>
      </c>
      <c r="Q335" s="207">
        <v>0.00014999999999999999</v>
      </c>
      <c r="R335" s="207">
        <f>Q335*H335</f>
        <v>0.0091394999999999983</v>
      </c>
      <c r="S335" s="207">
        <v>0</v>
      </c>
      <c r="T335" s="208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09" t="s">
        <v>205</v>
      </c>
      <c r="AT335" s="209" t="s">
        <v>120</v>
      </c>
      <c r="AU335" s="209" t="s">
        <v>79</v>
      </c>
      <c r="AY335" s="18" t="s">
        <v>117</v>
      </c>
      <c r="BE335" s="210">
        <f>IF(N335="základní",J335,0)</f>
        <v>0</v>
      </c>
      <c r="BF335" s="210">
        <f>IF(N335="snížená",J335,0)</f>
        <v>0</v>
      </c>
      <c r="BG335" s="210">
        <f>IF(N335="zákl. přenesená",J335,0)</f>
        <v>0</v>
      </c>
      <c r="BH335" s="210">
        <f>IF(N335="sníž. přenesená",J335,0)</f>
        <v>0</v>
      </c>
      <c r="BI335" s="210">
        <f>IF(N335="nulová",J335,0)</f>
        <v>0</v>
      </c>
      <c r="BJ335" s="18" t="s">
        <v>77</v>
      </c>
      <c r="BK335" s="210">
        <f>ROUND(I335*H335,2)</f>
        <v>0</v>
      </c>
      <c r="BL335" s="18" t="s">
        <v>205</v>
      </c>
      <c r="BM335" s="209" t="s">
        <v>713</v>
      </c>
    </row>
    <row r="336" s="2" customFormat="1">
      <c r="A336" s="39"/>
      <c r="B336" s="40"/>
      <c r="C336" s="41"/>
      <c r="D336" s="211" t="s">
        <v>142</v>
      </c>
      <c r="E336" s="41"/>
      <c r="F336" s="212" t="s">
        <v>714</v>
      </c>
      <c r="G336" s="41"/>
      <c r="H336" s="41"/>
      <c r="I336" s="213"/>
      <c r="J336" s="41"/>
      <c r="K336" s="41"/>
      <c r="L336" s="45"/>
      <c r="M336" s="214"/>
      <c r="N336" s="215"/>
      <c r="O336" s="85"/>
      <c r="P336" s="85"/>
      <c r="Q336" s="85"/>
      <c r="R336" s="85"/>
      <c r="S336" s="85"/>
      <c r="T336" s="86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142</v>
      </c>
      <c r="AU336" s="18" t="s">
        <v>79</v>
      </c>
    </row>
    <row r="337" s="2" customFormat="1" ht="16.5" customHeight="1">
      <c r="A337" s="39"/>
      <c r="B337" s="40"/>
      <c r="C337" s="198" t="s">
        <v>715</v>
      </c>
      <c r="D337" s="198" t="s">
        <v>120</v>
      </c>
      <c r="E337" s="199" t="s">
        <v>716</v>
      </c>
      <c r="F337" s="200" t="s">
        <v>717</v>
      </c>
      <c r="G337" s="201" t="s">
        <v>147</v>
      </c>
      <c r="H337" s="202">
        <v>655.47000000000003</v>
      </c>
      <c r="I337" s="203"/>
      <c r="J337" s="204">
        <f>ROUND(I337*H337,2)</f>
        <v>0</v>
      </c>
      <c r="K337" s="200" t="s">
        <v>140</v>
      </c>
      <c r="L337" s="45"/>
      <c r="M337" s="205" t="s">
        <v>19</v>
      </c>
      <c r="N337" s="206" t="s">
        <v>43</v>
      </c>
      <c r="O337" s="85"/>
      <c r="P337" s="207">
        <f>O337*H337</f>
        <v>0</v>
      </c>
      <c r="Q337" s="207">
        <v>0</v>
      </c>
      <c r="R337" s="207">
        <f>Q337*H337</f>
        <v>0</v>
      </c>
      <c r="S337" s="207">
        <v>0</v>
      </c>
      <c r="T337" s="208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09" t="s">
        <v>205</v>
      </c>
      <c r="AT337" s="209" t="s">
        <v>120</v>
      </c>
      <c r="AU337" s="209" t="s">
        <v>79</v>
      </c>
      <c r="AY337" s="18" t="s">
        <v>117</v>
      </c>
      <c r="BE337" s="210">
        <f>IF(N337="základní",J337,0)</f>
        <v>0</v>
      </c>
      <c r="BF337" s="210">
        <f>IF(N337="snížená",J337,0)</f>
        <v>0</v>
      </c>
      <c r="BG337" s="210">
        <f>IF(N337="zákl. přenesená",J337,0)</f>
        <v>0</v>
      </c>
      <c r="BH337" s="210">
        <f>IF(N337="sníž. přenesená",J337,0)</f>
        <v>0</v>
      </c>
      <c r="BI337" s="210">
        <f>IF(N337="nulová",J337,0)</f>
        <v>0</v>
      </c>
      <c r="BJ337" s="18" t="s">
        <v>77</v>
      </c>
      <c r="BK337" s="210">
        <f>ROUND(I337*H337,2)</f>
        <v>0</v>
      </c>
      <c r="BL337" s="18" t="s">
        <v>205</v>
      </c>
      <c r="BM337" s="209" t="s">
        <v>718</v>
      </c>
    </row>
    <row r="338" s="2" customFormat="1">
      <c r="A338" s="39"/>
      <c r="B338" s="40"/>
      <c r="C338" s="41"/>
      <c r="D338" s="211" t="s">
        <v>142</v>
      </c>
      <c r="E338" s="41"/>
      <c r="F338" s="212" t="s">
        <v>719</v>
      </c>
      <c r="G338" s="41"/>
      <c r="H338" s="41"/>
      <c r="I338" s="213"/>
      <c r="J338" s="41"/>
      <c r="K338" s="41"/>
      <c r="L338" s="45"/>
      <c r="M338" s="214"/>
      <c r="N338" s="215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142</v>
      </c>
      <c r="AU338" s="18" t="s">
        <v>79</v>
      </c>
    </row>
    <row r="339" s="2" customFormat="1" ht="24.15" customHeight="1">
      <c r="A339" s="39"/>
      <c r="B339" s="40"/>
      <c r="C339" s="198" t="s">
        <v>720</v>
      </c>
      <c r="D339" s="198" t="s">
        <v>120</v>
      </c>
      <c r="E339" s="199" t="s">
        <v>721</v>
      </c>
      <c r="F339" s="200" t="s">
        <v>722</v>
      </c>
      <c r="G339" s="201" t="s">
        <v>367</v>
      </c>
      <c r="H339" s="202">
        <v>482</v>
      </c>
      <c r="I339" s="203"/>
      <c r="J339" s="204">
        <f>ROUND(I339*H339,2)</f>
        <v>0</v>
      </c>
      <c r="K339" s="200" t="s">
        <v>140</v>
      </c>
      <c r="L339" s="45"/>
      <c r="M339" s="205" t="s">
        <v>19</v>
      </c>
      <c r="N339" s="206" t="s">
        <v>43</v>
      </c>
      <c r="O339" s="85"/>
      <c r="P339" s="207">
        <f>O339*H339</f>
        <v>0</v>
      </c>
      <c r="Q339" s="207">
        <v>0</v>
      </c>
      <c r="R339" s="207">
        <f>Q339*H339</f>
        <v>0</v>
      </c>
      <c r="S339" s="207">
        <v>0</v>
      </c>
      <c r="T339" s="208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09" t="s">
        <v>205</v>
      </c>
      <c r="AT339" s="209" t="s">
        <v>120</v>
      </c>
      <c r="AU339" s="209" t="s">
        <v>79</v>
      </c>
      <c r="AY339" s="18" t="s">
        <v>117</v>
      </c>
      <c r="BE339" s="210">
        <f>IF(N339="základní",J339,0)</f>
        <v>0</v>
      </c>
      <c r="BF339" s="210">
        <f>IF(N339="snížená",J339,0)</f>
        <v>0</v>
      </c>
      <c r="BG339" s="210">
        <f>IF(N339="zákl. přenesená",J339,0)</f>
        <v>0</v>
      </c>
      <c r="BH339" s="210">
        <f>IF(N339="sníž. přenesená",J339,0)</f>
        <v>0</v>
      </c>
      <c r="BI339" s="210">
        <f>IF(N339="nulová",J339,0)</f>
        <v>0</v>
      </c>
      <c r="BJ339" s="18" t="s">
        <v>77</v>
      </c>
      <c r="BK339" s="210">
        <f>ROUND(I339*H339,2)</f>
        <v>0</v>
      </c>
      <c r="BL339" s="18" t="s">
        <v>205</v>
      </c>
      <c r="BM339" s="209" t="s">
        <v>723</v>
      </c>
    </row>
    <row r="340" s="2" customFormat="1">
      <c r="A340" s="39"/>
      <c r="B340" s="40"/>
      <c r="C340" s="41"/>
      <c r="D340" s="211" t="s">
        <v>142</v>
      </c>
      <c r="E340" s="41"/>
      <c r="F340" s="212" t="s">
        <v>724</v>
      </c>
      <c r="G340" s="41"/>
      <c r="H340" s="41"/>
      <c r="I340" s="213"/>
      <c r="J340" s="41"/>
      <c r="K340" s="41"/>
      <c r="L340" s="45"/>
      <c r="M340" s="214"/>
      <c r="N340" s="215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142</v>
      </c>
      <c r="AU340" s="18" t="s">
        <v>79</v>
      </c>
    </row>
    <row r="341" s="13" customFormat="1">
      <c r="A341" s="13"/>
      <c r="B341" s="216"/>
      <c r="C341" s="217"/>
      <c r="D341" s="218" t="s">
        <v>150</v>
      </c>
      <c r="E341" s="219" t="s">
        <v>19</v>
      </c>
      <c r="F341" s="220" t="s">
        <v>725</v>
      </c>
      <c r="G341" s="217"/>
      <c r="H341" s="219" t="s">
        <v>19</v>
      </c>
      <c r="I341" s="221"/>
      <c r="J341" s="217"/>
      <c r="K341" s="217"/>
      <c r="L341" s="222"/>
      <c r="M341" s="223"/>
      <c r="N341" s="224"/>
      <c r="O341" s="224"/>
      <c r="P341" s="224"/>
      <c r="Q341" s="224"/>
      <c r="R341" s="224"/>
      <c r="S341" s="224"/>
      <c r="T341" s="22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26" t="s">
        <v>150</v>
      </c>
      <c r="AU341" s="226" t="s">
        <v>79</v>
      </c>
      <c r="AV341" s="13" t="s">
        <v>77</v>
      </c>
      <c r="AW341" s="13" t="s">
        <v>33</v>
      </c>
      <c r="AX341" s="13" t="s">
        <v>72</v>
      </c>
      <c r="AY341" s="226" t="s">
        <v>117</v>
      </c>
    </row>
    <row r="342" s="14" customFormat="1">
      <c r="A342" s="14"/>
      <c r="B342" s="227"/>
      <c r="C342" s="228"/>
      <c r="D342" s="218" t="s">
        <v>150</v>
      </c>
      <c r="E342" s="229" t="s">
        <v>19</v>
      </c>
      <c r="F342" s="230" t="s">
        <v>726</v>
      </c>
      <c r="G342" s="228"/>
      <c r="H342" s="231">
        <v>465</v>
      </c>
      <c r="I342" s="232"/>
      <c r="J342" s="228"/>
      <c r="K342" s="228"/>
      <c r="L342" s="233"/>
      <c r="M342" s="234"/>
      <c r="N342" s="235"/>
      <c r="O342" s="235"/>
      <c r="P342" s="235"/>
      <c r="Q342" s="235"/>
      <c r="R342" s="235"/>
      <c r="S342" s="235"/>
      <c r="T342" s="236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37" t="s">
        <v>150</v>
      </c>
      <c r="AU342" s="237" t="s">
        <v>79</v>
      </c>
      <c r="AV342" s="14" t="s">
        <v>79</v>
      </c>
      <c r="AW342" s="14" t="s">
        <v>33</v>
      </c>
      <c r="AX342" s="14" t="s">
        <v>72</v>
      </c>
      <c r="AY342" s="237" t="s">
        <v>117</v>
      </c>
    </row>
    <row r="343" s="13" customFormat="1">
      <c r="A343" s="13"/>
      <c r="B343" s="216"/>
      <c r="C343" s="217"/>
      <c r="D343" s="218" t="s">
        <v>150</v>
      </c>
      <c r="E343" s="219" t="s">
        <v>19</v>
      </c>
      <c r="F343" s="220" t="s">
        <v>727</v>
      </c>
      <c r="G343" s="217"/>
      <c r="H343" s="219" t="s">
        <v>19</v>
      </c>
      <c r="I343" s="221"/>
      <c r="J343" s="217"/>
      <c r="K343" s="217"/>
      <c r="L343" s="222"/>
      <c r="M343" s="223"/>
      <c r="N343" s="224"/>
      <c r="O343" s="224"/>
      <c r="P343" s="224"/>
      <c r="Q343" s="224"/>
      <c r="R343" s="224"/>
      <c r="S343" s="224"/>
      <c r="T343" s="22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26" t="s">
        <v>150</v>
      </c>
      <c r="AU343" s="226" t="s">
        <v>79</v>
      </c>
      <c r="AV343" s="13" t="s">
        <v>77</v>
      </c>
      <c r="AW343" s="13" t="s">
        <v>33</v>
      </c>
      <c r="AX343" s="13" t="s">
        <v>72</v>
      </c>
      <c r="AY343" s="226" t="s">
        <v>117</v>
      </c>
    </row>
    <row r="344" s="14" customFormat="1">
      <c r="A344" s="14"/>
      <c r="B344" s="227"/>
      <c r="C344" s="228"/>
      <c r="D344" s="218" t="s">
        <v>150</v>
      </c>
      <c r="E344" s="229" t="s">
        <v>19</v>
      </c>
      <c r="F344" s="230" t="s">
        <v>189</v>
      </c>
      <c r="G344" s="228"/>
      <c r="H344" s="231">
        <v>13</v>
      </c>
      <c r="I344" s="232"/>
      <c r="J344" s="228"/>
      <c r="K344" s="228"/>
      <c r="L344" s="233"/>
      <c r="M344" s="234"/>
      <c r="N344" s="235"/>
      <c r="O344" s="235"/>
      <c r="P344" s="235"/>
      <c r="Q344" s="235"/>
      <c r="R344" s="235"/>
      <c r="S344" s="235"/>
      <c r="T344" s="236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37" t="s">
        <v>150</v>
      </c>
      <c r="AU344" s="237" t="s">
        <v>79</v>
      </c>
      <c r="AV344" s="14" t="s">
        <v>79</v>
      </c>
      <c r="AW344" s="14" t="s">
        <v>33</v>
      </c>
      <c r="AX344" s="14" t="s">
        <v>72</v>
      </c>
      <c r="AY344" s="237" t="s">
        <v>117</v>
      </c>
    </row>
    <row r="345" s="13" customFormat="1">
      <c r="A345" s="13"/>
      <c r="B345" s="216"/>
      <c r="C345" s="217"/>
      <c r="D345" s="218" t="s">
        <v>150</v>
      </c>
      <c r="E345" s="219" t="s">
        <v>19</v>
      </c>
      <c r="F345" s="220" t="s">
        <v>728</v>
      </c>
      <c r="G345" s="217"/>
      <c r="H345" s="219" t="s">
        <v>19</v>
      </c>
      <c r="I345" s="221"/>
      <c r="J345" s="217"/>
      <c r="K345" s="217"/>
      <c r="L345" s="222"/>
      <c r="M345" s="223"/>
      <c r="N345" s="224"/>
      <c r="O345" s="224"/>
      <c r="P345" s="224"/>
      <c r="Q345" s="224"/>
      <c r="R345" s="224"/>
      <c r="S345" s="224"/>
      <c r="T345" s="22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26" t="s">
        <v>150</v>
      </c>
      <c r="AU345" s="226" t="s">
        <v>79</v>
      </c>
      <c r="AV345" s="13" t="s">
        <v>77</v>
      </c>
      <c r="AW345" s="13" t="s">
        <v>33</v>
      </c>
      <c r="AX345" s="13" t="s">
        <v>72</v>
      </c>
      <c r="AY345" s="226" t="s">
        <v>117</v>
      </c>
    </row>
    <row r="346" s="14" customFormat="1">
      <c r="A346" s="14"/>
      <c r="B346" s="227"/>
      <c r="C346" s="228"/>
      <c r="D346" s="218" t="s">
        <v>150</v>
      </c>
      <c r="E346" s="229" t="s">
        <v>19</v>
      </c>
      <c r="F346" s="230" t="s">
        <v>124</v>
      </c>
      <c r="G346" s="228"/>
      <c r="H346" s="231">
        <v>4</v>
      </c>
      <c r="I346" s="232"/>
      <c r="J346" s="228"/>
      <c r="K346" s="228"/>
      <c r="L346" s="233"/>
      <c r="M346" s="234"/>
      <c r="N346" s="235"/>
      <c r="O346" s="235"/>
      <c r="P346" s="235"/>
      <c r="Q346" s="235"/>
      <c r="R346" s="235"/>
      <c r="S346" s="235"/>
      <c r="T346" s="23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37" t="s">
        <v>150</v>
      </c>
      <c r="AU346" s="237" t="s">
        <v>79</v>
      </c>
      <c r="AV346" s="14" t="s">
        <v>79</v>
      </c>
      <c r="AW346" s="14" t="s">
        <v>33</v>
      </c>
      <c r="AX346" s="14" t="s">
        <v>72</v>
      </c>
      <c r="AY346" s="237" t="s">
        <v>117</v>
      </c>
    </row>
    <row r="347" s="15" customFormat="1">
      <c r="A347" s="15"/>
      <c r="B347" s="250"/>
      <c r="C347" s="251"/>
      <c r="D347" s="218" t="s">
        <v>150</v>
      </c>
      <c r="E347" s="252" t="s">
        <v>19</v>
      </c>
      <c r="F347" s="253" t="s">
        <v>392</v>
      </c>
      <c r="G347" s="251"/>
      <c r="H347" s="254">
        <v>482</v>
      </c>
      <c r="I347" s="255"/>
      <c r="J347" s="251"/>
      <c r="K347" s="251"/>
      <c r="L347" s="256"/>
      <c r="M347" s="257"/>
      <c r="N347" s="258"/>
      <c r="O347" s="258"/>
      <c r="P347" s="258"/>
      <c r="Q347" s="258"/>
      <c r="R347" s="258"/>
      <c r="S347" s="258"/>
      <c r="T347" s="259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0" t="s">
        <v>150</v>
      </c>
      <c r="AU347" s="260" t="s">
        <v>79</v>
      </c>
      <c r="AV347" s="15" t="s">
        <v>124</v>
      </c>
      <c r="AW347" s="15" t="s">
        <v>33</v>
      </c>
      <c r="AX347" s="15" t="s">
        <v>77</v>
      </c>
      <c r="AY347" s="260" t="s">
        <v>117</v>
      </c>
    </row>
    <row r="348" s="2" customFormat="1" ht="16.5" customHeight="1">
      <c r="A348" s="39"/>
      <c r="B348" s="40"/>
      <c r="C348" s="238" t="s">
        <v>729</v>
      </c>
      <c r="D348" s="238" t="s">
        <v>227</v>
      </c>
      <c r="E348" s="239" t="s">
        <v>730</v>
      </c>
      <c r="F348" s="240" t="s">
        <v>731</v>
      </c>
      <c r="G348" s="241" t="s">
        <v>367</v>
      </c>
      <c r="H348" s="242">
        <v>465</v>
      </c>
      <c r="I348" s="243"/>
      <c r="J348" s="244">
        <f>ROUND(I348*H348,2)</f>
        <v>0</v>
      </c>
      <c r="K348" s="240" t="s">
        <v>140</v>
      </c>
      <c r="L348" s="245"/>
      <c r="M348" s="246" t="s">
        <v>19</v>
      </c>
      <c r="N348" s="247" t="s">
        <v>43</v>
      </c>
      <c r="O348" s="85"/>
      <c r="P348" s="207">
        <f>O348*H348</f>
        <v>0</v>
      </c>
      <c r="Q348" s="207">
        <v>0.0041000000000000003</v>
      </c>
      <c r="R348" s="207">
        <f>Q348*H348</f>
        <v>1.9065000000000001</v>
      </c>
      <c r="S348" s="207">
        <v>0</v>
      </c>
      <c r="T348" s="208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09" t="s">
        <v>230</v>
      </c>
      <c r="AT348" s="209" t="s">
        <v>227</v>
      </c>
      <c r="AU348" s="209" t="s">
        <v>79</v>
      </c>
      <c r="AY348" s="18" t="s">
        <v>117</v>
      </c>
      <c r="BE348" s="210">
        <f>IF(N348="základní",J348,0)</f>
        <v>0</v>
      </c>
      <c r="BF348" s="210">
        <f>IF(N348="snížená",J348,0)</f>
        <v>0</v>
      </c>
      <c r="BG348" s="210">
        <f>IF(N348="zákl. přenesená",J348,0)</f>
        <v>0</v>
      </c>
      <c r="BH348" s="210">
        <f>IF(N348="sníž. přenesená",J348,0)</f>
        <v>0</v>
      </c>
      <c r="BI348" s="210">
        <f>IF(N348="nulová",J348,0)</f>
        <v>0</v>
      </c>
      <c r="BJ348" s="18" t="s">
        <v>77</v>
      </c>
      <c r="BK348" s="210">
        <f>ROUND(I348*H348,2)</f>
        <v>0</v>
      </c>
      <c r="BL348" s="18" t="s">
        <v>205</v>
      </c>
      <c r="BM348" s="209" t="s">
        <v>732</v>
      </c>
    </row>
    <row r="349" s="2" customFormat="1" ht="16.5" customHeight="1">
      <c r="A349" s="39"/>
      <c r="B349" s="40"/>
      <c r="C349" s="238" t="s">
        <v>733</v>
      </c>
      <c r="D349" s="238" t="s">
        <v>227</v>
      </c>
      <c r="E349" s="239" t="s">
        <v>734</v>
      </c>
      <c r="F349" s="240" t="s">
        <v>735</v>
      </c>
      <c r="G349" s="241" t="s">
        <v>367</v>
      </c>
      <c r="H349" s="242">
        <v>4</v>
      </c>
      <c r="I349" s="243"/>
      <c r="J349" s="244">
        <f>ROUND(I349*H349,2)</f>
        <v>0</v>
      </c>
      <c r="K349" s="240" t="s">
        <v>140</v>
      </c>
      <c r="L349" s="245"/>
      <c r="M349" s="246" t="s">
        <v>19</v>
      </c>
      <c r="N349" s="247" t="s">
        <v>43</v>
      </c>
      <c r="O349" s="85"/>
      <c r="P349" s="207">
        <f>O349*H349</f>
        <v>0</v>
      </c>
      <c r="Q349" s="207">
        <v>0.0070000000000000001</v>
      </c>
      <c r="R349" s="207">
        <f>Q349*H349</f>
        <v>0.028000000000000001</v>
      </c>
      <c r="S349" s="207">
        <v>0</v>
      </c>
      <c r="T349" s="208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09" t="s">
        <v>230</v>
      </c>
      <c r="AT349" s="209" t="s">
        <v>227</v>
      </c>
      <c r="AU349" s="209" t="s">
        <v>79</v>
      </c>
      <c r="AY349" s="18" t="s">
        <v>117</v>
      </c>
      <c r="BE349" s="210">
        <f>IF(N349="základní",J349,0)</f>
        <v>0</v>
      </c>
      <c r="BF349" s="210">
        <f>IF(N349="snížená",J349,0)</f>
        <v>0</v>
      </c>
      <c r="BG349" s="210">
        <f>IF(N349="zákl. přenesená",J349,0)</f>
        <v>0</v>
      </c>
      <c r="BH349" s="210">
        <f>IF(N349="sníž. přenesená",J349,0)</f>
        <v>0</v>
      </c>
      <c r="BI349" s="210">
        <f>IF(N349="nulová",J349,0)</f>
        <v>0</v>
      </c>
      <c r="BJ349" s="18" t="s">
        <v>77</v>
      </c>
      <c r="BK349" s="210">
        <f>ROUND(I349*H349,2)</f>
        <v>0</v>
      </c>
      <c r="BL349" s="18" t="s">
        <v>205</v>
      </c>
      <c r="BM349" s="209" t="s">
        <v>736</v>
      </c>
    </row>
    <row r="350" s="2" customFormat="1" ht="24.15" customHeight="1">
      <c r="A350" s="39"/>
      <c r="B350" s="40"/>
      <c r="C350" s="238" t="s">
        <v>737</v>
      </c>
      <c r="D350" s="238" t="s">
        <v>227</v>
      </c>
      <c r="E350" s="239" t="s">
        <v>738</v>
      </c>
      <c r="F350" s="240" t="s">
        <v>739</v>
      </c>
      <c r="G350" s="241" t="s">
        <v>367</v>
      </c>
      <c r="H350" s="242">
        <v>13</v>
      </c>
      <c r="I350" s="243"/>
      <c r="J350" s="244">
        <f>ROUND(I350*H350,2)</f>
        <v>0</v>
      </c>
      <c r="K350" s="240" t="s">
        <v>19</v>
      </c>
      <c r="L350" s="245"/>
      <c r="M350" s="246" t="s">
        <v>19</v>
      </c>
      <c r="N350" s="247" t="s">
        <v>43</v>
      </c>
      <c r="O350" s="85"/>
      <c r="P350" s="207">
        <f>O350*H350</f>
        <v>0</v>
      </c>
      <c r="Q350" s="207">
        <v>0.0106</v>
      </c>
      <c r="R350" s="207">
        <f>Q350*H350</f>
        <v>0.13780000000000001</v>
      </c>
      <c r="S350" s="207">
        <v>0</v>
      </c>
      <c r="T350" s="208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09" t="s">
        <v>230</v>
      </c>
      <c r="AT350" s="209" t="s">
        <v>227</v>
      </c>
      <c r="AU350" s="209" t="s">
        <v>79</v>
      </c>
      <c r="AY350" s="18" t="s">
        <v>117</v>
      </c>
      <c r="BE350" s="210">
        <f>IF(N350="základní",J350,0)</f>
        <v>0</v>
      </c>
      <c r="BF350" s="210">
        <f>IF(N350="snížená",J350,0)</f>
        <v>0</v>
      </c>
      <c r="BG350" s="210">
        <f>IF(N350="zákl. přenesená",J350,0)</f>
        <v>0</v>
      </c>
      <c r="BH350" s="210">
        <f>IF(N350="sníž. přenesená",J350,0)</f>
        <v>0</v>
      </c>
      <c r="BI350" s="210">
        <f>IF(N350="nulová",J350,0)</f>
        <v>0</v>
      </c>
      <c r="BJ350" s="18" t="s">
        <v>77</v>
      </c>
      <c r="BK350" s="210">
        <f>ROUND(I350*H350,2)</f>
        <v>0</v>
      </c>
      <c r="BL350" s="18" t="s">
        <v>205</v>
      </c>
      <c r="BM350" s="209" t="s">
        <v>740</v>
      </c>
    </row>
    <row r="351" s="2" customFormat="1" ht="16.5" customHeight="1">
      <c r="A351" s="39"/>
      <c r="B351" s="40"/>
      <c r="C351" s="198" t="s">
        <v>741</v>
      </c>
      <c r="D351" s="198" t="s">
        <v>120</v>
      </c>
      <c r="E351" s="199" t="s">
        <v>742</v>
      </c>
      <c r="F351" s="200" t="s">
        <v>743</v>
      </c>
      <c r="G351" s="201" t="s">
        <v>367</v>
      </c>
      <c r="H351" s="202">
        <v>8</v>
      </c>
      <c r="I351" s="203"/>
      <c r="J351" s="204">
        <f>ROUND(I351*H351,2)</f>
        <v>0</v>
      </c>
      <c r="K351" s="200" t="s">
        <v>140</v>
      </c>
      <c r="L351" s="45"/>
      <c r="M351" s="205" t="s">
        <v>19</v>
      </c>
      <c r="N351" s="206" t="s">
        <v>43</v>
      </c>
      <c r="O351" s="85"/>
      <c r="P351" s="207">
        <f>O351*H351</f>
        <v>0</v>
      </c>
      <c r="Q351" s="207">
        <v>2.0000000000000002E-05</v>
      </c>
      <c r="R351" s="207">
        <f>Q351*H351</f>
        <v>0.00016000000000000001</v>
      </c>
      <c r="S351" s="207">
        <v>0</v>
      </c>
      <c r="T351" s="208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09" t="s">
        <v>205</v>
      </c>
      <c r="AT351" s="209" t="s">
        <v>120</v>
      </c>
      <c r="AU351" s="209" t="s">
        <v>79</v>
      </c>
      <c r="AY351" s="18" t="s">
        <v>117</v>
      </c>
      <c r="BE351" s="210">
        <f>IF(N351="základní",J351,0)</f>
        <v>0</v>
      </c>
      <c r="BF351" s="210">
        <f>IF(N351="snížená",J351,0)</f>
        <v>0</v>
      </c>
      <c r="BG351" s="210">
        <f>IF(N351="zákl. přenesená",J351,0)</f>
        <v>0</v>
      </c>
      <c r="BH351" s="210">
        <f>IF(N351="sníž. přenesená",J351,0)</f>
        <v>0</v>
      </c>
      <c r="BI351" s="210">
        <f>IF(N351="nulová",J351,0)</f>
        <v>0</v>
      </c>
      <c r="BJ351" s="18" t="s">
        <v>77</v>
      </c>
      <c r="BK351" s="210">
        <f>ROUND(I351*H351,2)</f>
        <v>0</v>
      </c>
      <c r="BL351" s="18" t="s">
        <v>205</v>
      </c>
      <c r="BM351" s="209" t="s">
        <v>744</v>
      </c>
    </row>
    <row r="352" s="2" customFormat="1">
      <c r="A352" s="39"/>
      <c r="B352" s="40"/>
      <c r="C352" s="41"/>
      <c r="D352" s="211" t="s">
        <v>142</v>
      </c>
      <c r="E352" s="41"/>
      <c r="F352" s="212" t="s">
        <v>745</v>
      </c>
      <c r="G352" s="41"/>
      <c r="H352" s="41"/>
      <c r="I352" s="213"/>
      <c r="J352" s="41"/>
      <c r="K352" s="41"/>
      <c r="L352" s="45"/>
      <c r="M352" s="214"/>
      <c r="N352" s="215"/>
      <c r="O352" s="85"/>
      <c r="P352" s="85"/>
      <c r="Q352" s="85"/>
      <c r="R352" s="85"/>
      <c r="S352" s="85"/>
      <c r="T352" s="86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142</v>
      </c>
      <c r="AU352" s="18" t="s">
        <v>79</v>
      </c>
    </row>
    <row r="353" s="2" customFormat="1" ht="16.5" customHeight="1">
      <c r="A353" s="39"/>
      <c r="B353" s="40"/>
      <c r="C353" s="238" t="s">
        <v>746</v>
      </c>
      <c r="D353" s="238" t="s">
        <v>227</v>
      </c>
      <c r="E353" s="239" t="s">
        <v>747</v>
      </c>
      <c r="F353" s="240" t="s">
        <v>748</v>
      </c>
      <c r="G353" s="241" t="s">
        <v>367</v>
      </c>
      <c r="H353" s="242">
        <v>6</v>
      </c>
      <c r="I353" s="243"/>
      <c r="J353" s="244">
        <f>ROUND(I353*H353,2)</f>
        <v>0</v>
      </c>
      <c r="K353" s="240" t="s">
        <v>140</v>
      </c>
      <c r="L353" s="245"/>
      <c r="M353" s="246" t="s">
        <v>19</v>
      </c>
      <c r="N353" s="247" t="s">
        <v>43</v>
      </c>
      <c r="O353" s="85"/>
      <c r="P353" s="207">
        <f>O353*H353</f>
        <v>0</v>
      </c>
      <c r="Q353" s="207">
        <v>0.0032000000000000002</v>
      </c>
      <c r="R353" s="207">
        <f>Q353*H353</f>
        <v>0.019200000000000002</v>
      </c>
      <c r="S353" s="207">
        <v>0</v>
      </c>
      <c r="T353" s="208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09" t="s">
        <v>230</v>
      </c>
      <c r="AT353" s="209" t="s">
        <v>227</v>
      </c>
      <c r="AU353" s="209" t="s">
        <v>79</v>
      </c>
      <c r="AY353" s="18" t="s">
        <v>117</v>
      </c>
      <c r="BE353" s="210">
        <f>IF(N353="základní",J353,0)</f>
        <v>0</v>
      </c>
      <c r="BF353" s="210">
        <f>IF(N353="snížená",J353,0)</f>
        <v>0</v>
      </c>
      <c r="BG353" s="210">
        <f>IF(N353="zákl. přenesená",J353,0)</f>
        <v>0</v>
      </c>
      <c r="BH353" s="210">
        <f>IF(N353="sníž. přenesená",J353,0)</f>
        <v>0</v>
      </c>
      <c r="BI353" s="210">
        <f>IF(N353="nulová",J353,0)</f>
        <v>0</v>
      </c>
      <c r="BJ353" s="18" t="s">
        <v>77</v>
      </c>
      <c r="BK353" s="210">
        <f>ROUND(I353*H353,2)</f>
        <v>0</v>
      </c>
      <c r="BL353" s="18" t="s">
        <v>205</v>
      </c>
      <c r="BM353" s="209" t="s">
        <v>749</v>
      </c>
    </row>
    <row r="354" s="2" customFormat="1" ht="16.5" customHeight="1">
      <c r="A354" s="39"/>
      <c r="B354" s="40"/>
      <c r="C354" s="238" t="s">
        <v>750</v>
      </c>
      <c r="D354" s="238" t="s">
        <v>227</v>
      </c>
      <c r="E354" s="239" t="s">
        <v>751</v>
      </c>
      <c r="F354" s="240" t="s">
        <v>752</v>
      </c>
      <c r="G354" s="241" t="s">
        <v>367</v>
      </c>
      <c r="H354" s="242">
        <v>2</v>
      </c>
      <c r="I354" s="243"/>
      <c r="J354" s="244">
        <f>ROUND(I354*H354,2)</f>
        <v>0</v>
      </c>
      <c r="K354" s="240" t="s">
        <v>140</v>
      </c>
      <c r="L354" s="245"/>
      <c r="M354" s="246" t="s">
        <v>19</v>
      </c>
      <c r="N354" s="247" t="s">
        <v>43</v>
      </c>
      <c r="O354" s="85"/>
      <c r="P354" s="207">
        <f>O354*H354</f>
        <v>0</v>
      </c>
      <c r="Q354" s="207">
        <v>0.0041000000000000003</v>
      </c>
      <c r="R354" s="207">
        <f>Q354*H354</f>
        <v>0.0082000000000000007</v>
      </c>
      <c r="S354" s="207">
        <v>0</v>
      </c>
      <c r="T354" s="208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09" t="s">
        <v>230</v>
      </c>
      <c r="AT354" s="209" t="s">
        <v>227</v>
      </c>
      <c r="AU354" s="209" t="s">
        <v>79</v>
      </c>
      <c r="AY354" s="18" t="s">
        <v>117</v>
      </c>
      <c r="BE354" s="210">
        <f>IF(N354="základní",J354,0)</f>
        <v>0</v>
      </c>
      <c r="BF354" s="210">
        <f>IF(N354="snížená",J354,0)</f>
        <v>0</v>
      </c>
      <c r="BG354" s="210">
        <f>IF(N354="zákl. přenesená",J354,0)</f>
        <v>0</v>
      </c>
      <c r="BH354" s="210">
        <f>IF(N354="sníž. přenesená",J354,0)</f>
        <v>0</v>
      </c>
      <c r="BI354" s="210">
        <f>IF(N354="nulová",J354,0)</f>
        <v>0</v>
      </c>
      <c r="BJ354" s="18" t="s">
        <v>77</v>
      </c>
      <c r="BK354" s="210">
        <f>ROUND(I354*H354,2)</f>
        <v>0</v>
      </c>
      <c r="BL354" s="18" t="s">
        <v>205</v>
      </c>
      <c r="BM354" s="209" t="s">
        <v>753</v>
      </c>
    </row>
    <row r="355" s="2" customFormat="1" ht="16.5" customHeight="1">
      <c r="A355" s="39"/>
      <c r="B355" s="40"/>
      <c r="C355" s="198" t="s">
        <v>754</v>
      </c>
      <c r="D355" s="198" t="s">
        <v>120</v>
      </c>
      <c r="E355" s="199" t="s">
        <v>755</v>
      </c>
      <c r="F355" s="200" t="s">
        <v>756</v>
      </c>
      <c r="G355" s="201" t="s">
        <v>367</v>
      </c>
      <c r="H355" s="202">
        <v>10</v>
      </c>
      <c r="I355" s="203"/>
      <c r="J355" s="204">
        <f>ROUND(I355*H355,2)</f>
        <v>0</v>
      </c>
      <c r="K355" s="200" t="s">
        <v>140</v>
      </c>
      <c r="L355" s="45"/>
      <c r="M355" s="205" t="s">
        <v>19</v>
      </c>
      <c r="N355" s="206" t="s">
        <v>43</v>
      </c>
      <c r="O355" s="85"/>
      <c r="P355" s="207">
        <f>O355*H355</f>
        <v>0</v>
      </c>
      <c r="Q355" s="207">
        <v>4.0000000000000003E-05</v>
      </c>
      <c r="R355" s="207">
        <f>Q355*H355</f>
        <v>0.00040000000000000002</v>
      </c>
      <c r="S355" s="207">
        <v>0</v>
      </c>
      <c r="T355" s="208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09" t="s">
        <v>205</v>
      </c>
      <c r="AT355" s="209" t="s">
        <v>120</v>
      </c>
      <c r="AU355" s="209" t="s">
        <v>79</v>
      </c>
      <c r="AY355" s="18" t="s">
        <v>117</v>
      </c>
      <c r="BE355" s="210">
        <f>IF(N355="základní",J355,0)</f>
        <v>0</v>
      </c>
      <c r="BF355" s="210">
        <f>IF(N355="snížená",J355,0)</f>
        <v>0</v>
      </c>
      <c r="BG355" s="210">
        <f>IF(N355="zákl. přenesená",J355,0)</f>
        <v>0</v>
      </c>
      <c r="BH355" s="210">
        <f>IF(N355="sníž. přenesená",J355,0)</f>
        <v>0</v>
      </c>
      <c r="BI355" s="210">
        <f>IF(N355="nulová",J355,0)</f>
        <v>0</v>
      </c>
      <c r="BJ355" s="18" t="s">
        <v>77</v>
      </c>
      <c r="BK355" s="210">
        <f>ROUND(I355*H355,2)</f>
        <v>0</v>
      </c>
      <c r="BL355" s="18" t="s">
        <v>205</v>
      </c>
      <c r="BM355" s="209" t="s">
        <v>757</v>
      </c>
    </row>
    <row r="356" s="2" customFormat="1">
      <c r="A356" s="39"/>
      <c r="B356" s="40"/>
      <c r="C356" s="41"/>
      <c r="D356" s="211" t="s">
        <v>142</v>
      </c>
      <c r="E356" s="41"/>
      <c r="F356" s="212" t="s">
        <v>758</v>
      </c>
      <c r="G356" s="41"/>
      <c r="H356" s="41"/>
      <c r="I356" s="213"/>
      <c r="J356" s="41"/>
      <c r="K356" s="41"/>
      <c r="L356" s="45"/>
      <c r="M356" s="214"/>
      <c r="N356" s="215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142</v>
      </c>
      <c r="AU356" s="18" t="s">
        <v>79</v>
      </c>
    </row>
    <row r="357" s="2" customFormat="1" ht="16.5" customHeight="1">
      <c r="A357" s="39"/>
      <c r="B357" s="40"/>
      <c r="C357" s="238" t="s">
        <v>759</v>
      </c>
      <c r="D357" s="238" t="s">
        <v>227</v>
      </c>
      <c r="E357" s="239" t="s">
        <v>760</v>
      </c>
      <c r="F357" s="240" t="s">
        <v>761</v>
      </c>
      <c r="G357" s="241" t="s">
        <v>367</v>
      </c>
      <c r="H357" s="242">
        <v>10</v>
      </c>
      <c r="I357" s="243"/>
      <c r="J357" s="244">
        <f>ROUND(I357*H357,2)</f>
        <v>0</v>
      </c>
      <c r="K357" s="240" t="s">
        <v>140</v>
      </c>
      <c r="L357" s="245"/>
      <c r="M357" s="246" t="s">
        <v>19</v>
      </c>
      <c r="N357" s="247" t="s">
        <v>43</v>
      </c>
      <c r="O357" s="85"/>
      <c r="P357" s="207">
        <f>O357*H357</f>
        <v>0</v>
      </c>
      <c r="Q357" s="207">
        <v>0.0033</v>
      </c>
      <c r="R357" s="207">
        <f>Q357*H357</f>
        <v>0.033000000000000002</v>
      </c>
      <c r="S357" s="207">
        <v>0</v>
      </c>
      <c r="T357" s="208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09" t="s">
        <v>230</v>
      </c>
      <c r="AT357" s="209" t="s">
        <v>227</v>
      </c>
      <c r="AU357" s="209" t="s">
        <v>79</v>
      </c>
      <c r="AY357" s="18" t="s">
        <v>117</v>
      </c>
      <c r="BE357" s="210">
        <f>IF(N357="základní",J357,0)</f>
        <v>0</v>
      </c>
      <c r="BF357" s="210">
        <f>IF(N357="snížená",J357,0)</f>
        <v>0</v>
      </c>
      <c r="BG357" s="210">
        <f>IF(N357="zákl. přenesená",J357,0)</f>
        <v>0</v>
      </c>
      <c r="BH357" s="210">
        <f>IF(N357="sníž. přenesená",J357,0)</f>
        <v>0</v>
      </c>
      <c r="BI357" s="210">
        <f>IF(N357="nulová",J357,0)</f>
        <v>0</v>
      </c>
      <c r="BJ357" s="18" t="s">
        <v>77</v>
      </c>
      <c r="BK357" s="210">
        <f>ROUND(I357*H357,2)</f>
        <v>0</v>
      </c>
      <c r="BL357" s="18" t="s">
        <v>205</v>
      </c>
      <c r="BM357" s="209" t="s">
        <v>762</v>
      </c>
    </row>
    <row r="358" s="2" customFormat="1" ht="16.5" customHeight="1">
      <c r="A358" s="39"/>
      <c r="B358" s="40"/>
      <c r="C358" s="198" t="s">
        <v>763</v>
      </c>
      <c r="D358" s="198" t="s">
        <v>120</v>
      </c>
      <c r="E358" s="199" t="s">
        <v>764</v>
      </c>
      <c r="F358" s="200" t="s">
        <v>765</v>
      </c>
      <c r="G358" s="201" t="s">
        <v>367</v>
      </c>
      <c r="H358" s="202">
        <v>19</v>
      </c>
      <c r="I358" s="203"/>
      <c r="J358" s="204">
        <f>ROUND(I358*H358,2)</f>
        <v>0</v>
      </c>
      <c r="K358" s="200" t="s">
        <v>140</v>
      </c>
      <c r="L358" s="45"/>
      <c r="M358" s="205" t="s">
        <v>19</v>
      </c>
      <c r="N358" s="206" t="s">
        <v>43</v>
      </c>
      <c r="O358" s="85"/>
      <c r="P358" s="207">
        <f>O358*H358</f>
        <v>0</v>
      </c>
      <c r="Q358" s="207">
        <v>0</v>
      </c>
      <c r="R358" s="207">
        <f>Q358*H358</f>
        <v>0</v>
      </c>
      <c r="S358" s="207">
        <v>0</v>
      </c>
      <c r="T358" s="208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09" t="s">
        <v>205</v>
      </c>
      <c r="AT358" s="209" t="s">
        <v>120</v>
      </c>
      <c r="AU358" s="209" t="s">
        <v>79</v>
      </c>
      <c r="AY358" s="18" t="s">
        <v>117</v>
      </c>
      <c r="BE358" s="210">
        <f>IF(N358="základní",J358,0)</f>
        <v>0</v>
      </c>
      <c r="BF358" s="210">
        <f>IF(N358="snížená",J358,0)</f>
        <v>0</v>
      </c>
      <c r="BG358" s="210">
        <f>IF(N358="zákl. přenesená",J358,0)</f>
        <v>0</v>
      </c>
      <c r="BH358" s="210">
        <f>IF(N358="sníž. přenesená",J358,0)</f>
        <v>0</v>
      </c>
      <c r="BI358" s="210">
        <f>IF(N358="nulová",J358,0)</f>
        <v>0</v>
      </c>
      <c r="BJ358" s="18" t="s">
        <v>77</v>
      </c>
      <c r="BK358" s="210">
        <f>ROUND(I358*H358,2)</f>
        <v>0</v>
      </c>
      <c r="BL358" s="18" t="s">
        <v>205</v>
      </c>
      <c r="BM358" s="209" t="s">
        <v>766</v>
      </c>
    </row>
    <row r="359" s="2" customFormat="1">
      <c r="A359" s="39"/>
      <c r="B359" s="40"/>
      <c r="C359" s="41"/>
      <c r="D359" s="211" t="s">
        <v>142</v>
      </c>
      <c r="E359" s="41"/>
      <c r="F359" s="212" t="s">
        <v>767</v>
      </c>
      <c r="G359" s="41"/>
      <c r="H359" s="41"/>
      <c r="I359" s="213"/>
      <c r="J359" s="41"/>
      <c r="K359" s="41"/>
      <c r="L359" s="45"/>
      <c r="M359" s="214"/>
      <c r="N359" s="215"/>
      <c r="O359" s="85"/>
      <c r="P359" s="85"/>
      <c r="Q359" s="85"/>
      <c r="R359" s="85"/>
      <c r="S359" s="85"/>
      <c r="T359" s="86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142</v>
      </c>
      <c r="AU359" s="18" t="s">
        <v>79</v>
      </c>
    </row>
    <row r="360" s="2" customFormat="1" ht="16.5" customHeight="1">
      <c r="A360" s="39"/>
      <c r="B360" s="40"/>
      <c r="C360" s="238" t="s">
        <v>768</v>
      </c>
      <c r="D360" s="238" t="s">
        <v>227</v>
      </c>
      <c r="E360" s="239" t="s">
        <v>769</v>
      </c>
      <c r="F360" s="240" t="s">
        <v>770</v>
      </c>
      <c r="G360" s="241" t="s">
        <v>367</v>
      </c>
      <c r="H360" s="242">
        <v>19</v>
      </c>
      <c r="I360" s="243"/>
      <c r="J360" s="244">
        <f>ROUND(I360*H360,2)</f>
        <v>0</v>
      </c>
      <c r="K360" s="240" t="s">
        <v>19</v>
      </c>
      <c r="L360" s="245"/>
      <c r="M360" s="246" t="s">
        <v>19</v>
      </c>
      <c r="N360" s="247" t="s">
        <v>43</v>
      </c>
      <c r="O360" s="85"/>
      <c r="P360" s="207">
        <f>O360*H360</f>
        <v>0</v>
      </c>
      <c r="Q360" s="207">
        <v>0.010500000000000001</v>
      </c>
      <c r="R360" s="207">
        <f>Q360*H360</f>
        <v>0.19950000000000001</v>
      </c>
      <c r="S360" s="207">
        <v>0</v>
      </c>
      <c r="T360" s="208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09" t="s">
        <v>230</v>
      </c>
      <c r="AT360" s="209" t="s">
        <v>227</v>
      </c>
      <c r="AU360" s="209" t="s">
        <v>79</v>
      </c>
      <c r="AY360" s="18" t="s">
        <v>117</v>
      </c>
      <c r="BE360" s="210">
        <f>IF(N360="základní",J360,0)</f>
        <v>0</v>
      </c>
      <c r="BF360" s="210">
        <f>IF(N360="snížená",J360,0)</f>
        <v>0</v>
      </c>
      <c r="BG360" s="210">
        <f>IF(N360="zákl. přenesená",J360,0)</f>
        <v>0</v>
      </c>
      <c r="BH360" s="210">
        <f>IF(N360="sníž. přenesená",J360,0)</f>
        <v>0</v>
      </c>
      <c r="BI360" s="210">
        <f>IF(N360="nulová",J360,0)</f>
        <v>0</v>
      </c>
      <c r="BJ360" s="18" t="s">
        <v>77</v>
      </c>
      <c r="BK360" s="210">
        <f>ROUND(I360*H360,2)</f>
        <v>0</v>
      </c>
      <c r="BL360" s="18" t="s">
        <v>205</v>
      </c>
      <c r="BM360" s="209" t="s">
        <v>771</v>
      </c>
    </row>
    <row r="361" s="2" customFormat="1" ht="16.5" customHeight="1">
      <c r="A361" s="39"/>
      <c r="B361" s="40"/>
      <c r="C361" s="198" t="s">
        <v>772</v>
      </c>
      <c r="D361" s="198" t="s">
        <v>120</v>
      </c>
      <c r="E361" s="199" t="s">
        <v>773</v>
      </c>
      <c r="F361" s="200" t="s">
        <v>774</v>
      </c>
      <c r="G361" s="201" t="s">
        <v>367</v>
      </c>
      <c r="H361" s="202">
        <v>4253</v>
      </c>
      <c r="I361" s="203"/>
      <c r="J361" s="204">
        <f>ROUND(I361*H361,2)</f>
        <v>0</v>
      </c>
      <c r="K361" s="200" t="s">
        <v>140</v>
      </c>
      <c r="L361" s="45"/>
      <c r="M361" s="205" t="s">
        <v>19</v>
      </c>
      <c r="N361" s="206" t="s">
        <v>43</v>
      </c>
      <c r="O361" s="85"/>
      <c r="P361" s="207">
        <f>O361*H361</f>
        <v>0</v>
      </c>
      <c r="Q361" s="207">
        <v>0</v>
      </c>
      <c r="R361" s="207">
        <f>Q361*H361</f>
        <v>0</v>
      </c>
      <c r="S361" s="207">
        <v>0</v>
      </c>
      <c r="T361" s="208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09" t="s">
        <v>205</v>
      </c>
      <c r="AT361" s="209" t="s">
        <v>120</v>
      </c>
      <c r="AU361" s="209" t="s">
        <v>79</v>
      </c>
      <c r="AY361" s="18" t="s">
        <v>117</v>
      </c>
      <c r="BE361" s="210">
        <f>IF(N361="základní",J361,0)</f>
        <v>0</v>
      </c>
      <c r="BF361" s="210">
        <f>IF(N361="snížená",J361,0)</f>
        <v>0</v>
      </c>
      <c r="BG361" s="210">
        <f>IF(N361="zákl. přenesená",J361,0)</f>
        <v>0</v>
      </c>
      <c r="BH361" s="210">
        <f>IF(N361="sníž. přenesená",J361,0)</f>
        <v>0</v>
      </c>
      <c r="BI361" s="210">
        <f>IF(N361="nulová",J361,0)</f>
        <v>0</v>
      </c>
      <c r="BJ361" s="18" t="s">
        <v>77</v>
      </c>
      <c r="BK361" s="210">
        <f>ROUND(I361*H361,2)</f>
        <v>0</v>
      </c>
      <c r="BL361" s="18" t="s">
        <v>205</v>
      </c>
      <c r="BM361" s="209" t="s">
        <v>775</v>
      </c>
    </row>
    <row r="362" s="2" customFormat="1">
      <c r="A362" s="39"/>
      <c r="B362" s="40"/>
      <c r="C362" s="41"/>
      <c r="D362" s="211" t="s">
        <v>142</v>
      </c>
      <c r="E362" s="41"/>
      <c r="F362" s="212" t="s">
        <v>776</v>
      </c>
      <c r="G362" s="41"/>
      <c r="H362" s="41"/>
      <c r="I362" s="213"/>
      <c r="J362" s="41"/>
      <c r="K362" s="41"/>
      <c r="L362" s="45"/>
      <c r="M362" s="214"/>
      <c r="N362" s="215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142</v>
      </c>
      <c r="AU362" s="18" t="s">
        <v>79</v>
      </c>
    </row>
    <row r="363" s="2" customFormat="1" ht="16.5" customHeight="1">
      <c r="A363" s="39"/>
      <c r="B363" s="40"/>
      <c r="C363" s="238" t="s">
        <v>777</v>
      </c>
      <c r="D363" s="238" t="s">
        <v>227</v>
      </c>
      <c r="E363" s="239" t="s">
        <v>778</v>
      </c>
      <c r="F363" s="240" t="s">
        <v>779</v>
      </c>
      <c r="G363" s="241" t="s">
        <v>367</v>
      </c>
      <c r="H363" s="242">
        <v>4253</v>
      </c>
      <c r="I363" s="243"/>
      <c r="J363" s="244">
        <f>ROUND(I363*H363,2)</f>
        <v>0</v>
      </c>
      <c r="K363" s="240" t="s">
        <v>140</v>
      </c>
      <c r="L363" s="245"/>
      <c r="M363" s="246" t="s">
        <v>19</v>
      </c>
      <c r="N363" s="247" t="s">
        <v>43</v>
      </c>
      <c r="O363" s="85"/>
      <c r="P363" s="207">
        <f>O363*H363</f>
        <v>0</v>
      </c>
      <c r="Q363" s="207">
        <v>0.00022000000000000001</v>
      </c>
      <c r="R363" s="207">
        <f>Q363*H363</f>
        <v>0.93566000000000005</v>
      </c>
      <c r="S363" s="207">
        <v>0</v>
      </c>
      <c r="T363" s="208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09" t="s">
        <v>230</v>
      </c>
      <c r="AT363" s="209" t="s">
        <v>227</v>
      </c>
      <c r="AU363" s="209" t="s">
        <v>79</v>
      </c>
      <c r="AY363" s="18" t="s">
        <v>117</v>
      </c>
      <c r="BE363" s="210">
        <f>IF(N363="základní",J363,0)</f>
        <v>0</v>
      </c>
      <c r="BF363" s="210">
        <f>IF(N363="snížená",J363,0)</f>
        <v>0</v>
      </c>
      <c r="BG363" s="210">
        <f>IF(N363="zákl. přenesená",J363,0)</f>
        <v>0</v>
      </c>
      <c r="BH363" s="210">
        <f>IF(N363="sníž. přenesená",J363,0)</f>
        <v>0</v>
      </c>
      <c r="BI363" s="210">
        <f>IF(N363="nulová",J363,0)</f>
        <v>0</v>
      </c>
      <c r="BJ363" s="18" t="s">
        <v>77</v>
      </c>
      <c r="BK363" s="210">
        <f>ROUND(I363*H363,2)</f>
        <v>0</v>
      </c>
      <c r="BL363" s="18" t="s">
        <v>205</v>
      </c>
      <c r="BM363" s="209" t="s">
        <v>780</v>
      </c>
    </row>
    <row r="364" s="2" customFormat="1" ht="24.15" customHeight="1">
      <c r="A364" s="39"/>
      <c r="B364" s="40"/>
      <c r="C364" s="198" t="s">
        <v>781</v>
      </c>
      <c r="D364" s="198" t="s">
        <v>120</v>
      </c>
      <c r="E364" s="199" t="s">
        <v>782</v>
      </c>
      <c r="F364" s="200" t="s">
        <v>783</v>
      </c>
      <c r="G364" s="201" t="s">
        <v>236</v>
      </c>
      <c r="H364" s="248"/>
      <c r="I364" s="203"/>
      <c r="J364" s="204">
        <f>ROUND(I364*H364,2)</f>
        <v>0</v>
      </c>
      <c r="K364" s="200" t="s">
        <v>140</v>
      </c>
      <c r="L364" s="45"/>
      <c r="M364" s="205" t="s">
        <v>19</v>
      </c>
      <c r="N364" s="206" t="s">
        <v>43</v>
      </c>
      <c r="O364" s="85"/>
      <c r="P364" s="207">
        <f>O364*H364</f>
        <v>0</v>
      </c>
      <c r="Q364" s="207">
        <v>0</v>
      </c>
      <c r="R364" s="207">
        <f>Q364*H364</f>
        <v>0</v>
      </c>
      <c r="S364" s="207">
        <v>0</v>
      </c>
      <c r="T364" s="208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09" t="s">
        <v>205</v>
      </c>
      <c r="AT364" s="209" t="s">
        <v>120</v>
      </c>
      <c r="AU364" s="209" t="s">
        <v>79</v>
      </c>
      <c r="AY364" s="18" t="s">
        <v>117</v>
      </c>
      <c r="BE364" s="210">
        <f>IF(N364="základní",J364,0)</f>
        <v>0</v>
      </c>
      <c r="BF364" s="210">
        <f>IF(N364="snížená",J364,0)</f>
        <v>0</v>
      </c>
      <c r="BG364" s="210">
        <f>IF(N364="zákl. přenesená",J364,0)</f>
        <v>0</v>
      </c>
      <c r="BH364" s="210">
        <f>IF(N364="sníž. přenesená",J364,0)</f>
        <v>0</v>
      </c>
      <c r="BI364" s="210">
        <f>IF(N364="nulová",J364,0)</f>
        <v>0</v>
      </c>
      <c r="BJ364" s="18" t="s">
        <v>77</v>
      </c>
      <c r="BK364" s="210">
        <f>ROUND(I364*H364,2)</f>
        <v>0</v>
      </c>
      <c r="BL364" s="18" t="s">
        <v>205</v>
      </c>
      <c r="BM364" s="209" t="s">
        <v>784</v>
      </c>
    </row>
    <row r="365" s="2" customFormat="1">
      <c r="A365" s="39"/>
      <c r="B365" s="40"/>
      <c r="C365" s="41"/>
      <c r="D365" s="211" t="s">
        <v>142</v>
      </c>
      <c r="E365" s="41"/>
      <c r="F365" s="212" t="s">
        <v>785</v>
      </c>
      <c r="G365" s="41"/>
      <c r="H365" s="41"/>
      <c r="I365" s="213"/>
      <c r="J365" s="41"/>
      <c r="K365" s="41"/>
      <c r="L365" s="45"/>
      <c r="M365" s="214"/>
      <c r="N365" s="215"/>
      <c r="O365" s="85"/>
      <c r="P365" s="85"/>
      <c r="Q365" s="85"/>
      <c r="R365" s="85"/>
      <c r="S365" s="85"/>
      <c r="T365" s="86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142</v>
      </c>
      <c r="AU365" s="18" t="s">
        <v>79</v>
      </c>
    </row>
    <row r="366" s="12" customFormat="1" ht="22.8" customHeight="1">
      <c r="A366" s="12"/>
      <c r="B366" s="182"/>
      <c r="C366" s="183"/>
      <c r="D366" s="184" t="s">
        <v>71</v>
      </c>
      <c r="E366" s="196" t="s">
        <v>786</v>
      </c>
      <c r="F366" s="196" t="s">
        <v>787</v>
      </c>
      <c r="G366" s="183"/>
      <c r="H366" s="183"/>
      <c r="I366" s="186"/>
      <c r="J366" s="197">
        <f>BK366</f>
        <v>0</v>
      </c>
      <c r="K366" s="183"/>
      <c r="L366" s="188"/>
      <c r="M366" s="189"/>
      <c r="N366" s="190"/>
      <c r="O366" s="190"/>
      <c r="P366" s="191">
        <f>SUM(P367:P377)</f>
        <v>0</v>
      </c>
      <c r="Q366" s="190"/>
      <c r="R366" s="191">
        <f>SUM(R367:R377)</f>
        <v>0.0013799999999999999</v>
      </c>
      <c r="S366" s="190"/>
      <c r="T366" s="192">
        <f>SUM(T367:T377)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193" t="s">
        <v>79</v>
      </c>
      <c r="AT366" s="194" t="s">
        <v>71</v>
      </c>
      <c r="AU366" s="194" t="s">
        <v>77</v>
      </c>
      <c r="AY366" s="193" t="s">
        <v>117</v>
      </c>
      <c r="BK366" s="195">
        <f>SUM(BK367:BK377)</f>
        <v>0</v>
      </c>
    </row>
    <row r="367" s="2" customFormat="1" ht="16.5" customHeight="1">
      <c r="A367" s="39"/>
      <c r="B367" s="40"/>
      <c r="C367" s="198" t="s">
        <v>788</v>
      </c>
      <c r="D367" s="198" t="s">
        <v>120</v>
      </c>
      <c r="E367" s="199" t="s">
        <v>789</v>
      </c>
      <c r="F367" s="200" t="s">
        <v>790</v>
      </c>
      <c r="G367" s="201" t="s">
        <v>147</v>
      </c>
      <c r="H367" s="202">
        <v>3</v>
      </c>
      <c r="I367" s="203"/>
      <c r="J367" s="204">
        <f>ROUND(I367*H367,2)</f>
        <v>0</v>
      </c>
      <c r="K367" s="200" t="s">
        <v>140</v>
      </c>
      <c r="L367" s="45"/>
      <c r="M367" s="205" t="s">
        <v>19</v>
      </c>
      <c r="N367" s="206" t="s">
        <v>43</v>
      </c>
      <c r="O367" s="85"/>
      <c r="P367" s="207">
        <f>O367*H367</f>
        <v>0</v>
      </c>
      <c r="Q367" s="207">
        <v>6.0000000000000002E-05</v>
      </c>
      <c r="R367" s="207">
        <f>Q367*H367</f>
        <v>0.00018000000000000001</v>
      </c>
      <c r="S367" s="207">
        <v>0</v>
      </c>
      <c r="T367" s="208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09" t="s">
        <v>205</v>
      </c>
      <c r="AT367" s="209" t="s">
        <v>120</v>
      </c>
      <c r="AU367" s="209" t="s">
        <v>79</v>
      </c>
      <c r="AY367" s="18" t="s">
        <v>117</v>
      </c>
      <c r="BE367" s="210">
        <f>IF(N367="základní",J367,0)</f>
        <v>0</v>
      </c>
      <c r="BF367" s="210">
        <f>IF(N367="snížená",J367,0)</f>
        <v>0</v>
      </c>
      <c r="BG367" s="210">
        <f>IF(N367="zákl. přenesená",J367,0)</f>
        <v>0</v>
      </c>
      <c r="BH367" s="210">
        <f>IF(N367="sníž. přenesená",J367,0)</f>
        <v>0</v>
      </c>
      <c r="BI367" s="210">
        <f>IF(N367="nulová",J367,0)</f>
        <v>0</v>
      </c>
      <c r="BJ367" s="18" t="s">
        <v>77</v>
      </c>
      <c r="BK367" s="210">
        <f>ROUND(I367*H367,2)</f>
        <v>0</v>
      </c>
      <c r="BL367" s="18" t="s">
        <v>205</v>
      </c>
      <c r="BM367" s="209" t="s">
        <v>791</v>
      </c>
    </row>
    <row r="368" s="2" customFormat="1">
      <c r="A368" s="39"/>
      <c r="B368" s="40"/>
      <c r="C368" s="41"/>
      <c r="D368" s="211" t="s">
        <v>142</v>
      </c>
      <c r="E368" s="41"/>
      <c r="F368" s="212" t="s">
        <v>792</v>
      </c>
      <c r="G368" s="41"/>
      <c r="H368" s="41"/>
      <c r="I368" s="213"/>
      <c r="J368" s="41"/>
      <c r="K368" s="41"/>
      <c r="L368" s="45"/>
      <c r="M368" s="214"/>
      <c r="N368" s="215"/>
      <c r="O368" s="85"/>
      <c r="P368" s="85"/>
      <c r="Q368" s="85"/>
      <c r="R368" s="85"/>
      <c r="S368" s="85"/>
      <c r="T368" s="86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142</v>
      </c>
      <c r="AU368" s="18" t="s">
        <v>79</v>
      </c>
    </row>
    <row r="369" s="13" customFormat="1">
      <c r="A369" s="13"/>
      <c r="B369" s="216"/>
      <c r="C369" s="217"/>
      <c r="D369" s="218" t="s">
        <v>150</v>
      </c>
      <c r="E369" s="219" t="s">
        <v>19</v>
      </c>
      <c r="F369" s="220" t="s">
        <v>793</v>
      </c>
      <c r="G369" s="217"/>
      <c r="H369" s="219" t="s">
        <v>19</v>
      </c>
      <c r="I369" s="221"/>
      <c r="J369" s="217"/>
      <c r="K369" s="217"/>
      <c r="L369" s="222"/>
      <c r="M369" s="223"/>
      <c r="N369" s="224"/>
      <c r="O369" s="224"/>
      <c r="P369" s="224"/>
      <c r="Q369" s="224"/>
      <c r="R369" s="224"/>
      <c r="S369" s="224"/>
      <c r="T369" s="22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26" t="s">
        <v>150</v>
      </c>
      <c r="AU369" s="226" t="s">
        <v>79</v>
      </c>
      <c r="AV369" s="13" t="s">
        <v>77</v>
      </c>
      <c r="AW369" s="13" t="s">
        <v>33</v>
      </c>
      <c r="AX369" s="13" t="s">
        <v>72</v>
      </c>
      <c r="AY369" s="226" t="s">
        <v>117</v>
      </c>
    </row>
    <row r="370" s="14" customFormat="1">
      <c r="A370" s="14"/>
      <c r="B370" s="227"/>
      <c r="C370" s="228"/>
      <c r="D370" s="218" t="s">
        <v>150</v>
      </c>
      <c r="E370" s="229" t="s">
        <v>19</v>
      </c>
      <c r="F370" s="230" t="s">
        <v>129</v>
      </c>
      <c r="G370" s="228"/>
      <c r="H370" s="231">
        <v>3</v>
      </c>
      <c r="I370" s="232"/>
      <c r="J370" s="228"/>
      <c r="K370" s="228"/>
      <c r="L370" s="233"/>
      <c r="M370" s="234"/>
      <c r="N370" s="235"/>
      <c r="O370" s="235"/>
      <c r="P370" s="235"/>
      <c r="Q370" s="235"/>
      <c r="R370" s="235"/>
      <c r="S370" s="235"/>
      <c r="T370" s="23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37" t="s">
        <v>150</v>
      </c>
      <c r="AU370" s="237" t="s">
        <v>79</v>
      </c>
      <c r="AV370" s="14" t="s">
        <v>79</v>
      </c>
      <c r="AW370" s="14" t="s">
        <v>33</v>
      </c>
      <c r="AX370" s="14" t="s">
        <v>77</v>
      </c>
      <c r="AY370" s="237" t="s">
        <v>117</v>
      </c>
    </row>
    <row r="371" s="2" customFormat="1" ht="16.5" customHeight="1">
      <c r="A371" s="39"/>
      <c r="B371" s="40"/>
      <c r="C371" s="198" t="s">
        <v>794</v>
      </c>
      <c r="D371" s="198" t="s">
        <v>120</v>
      </c>
      <c r="E371" s="199" t="s">
        <v>795</v>
      </c>
      <c r="F371" s="200" t="s">
        <v>796</v>
      </c>
      <c r="G371" s="201" t="s">
        <v>147</v>
      </c>
      <c r="H371" s="202">
        <v>3</v>
      </c>
      <c r="I371" s="203"/>
      <c r="J371" s="204">
        <f>ROUND(I371*H371,2)</f>
        <v>0</v>
      </c>
      <c r="K371" s="200" t="s">
        <v>140</v>
      </c>
      <c r="L371" s="45"/>
      <c r="M371" s="205" t="s">
        <v>19</v>
      </c>
      <c r="N371" s="206" t="s">
        <v>43</v>
      </c>
      <c r="O371" s="85"/>
      <c r="P371" s="207">
        <f>O371*H371</f>
        <v>0</v>
      </c>
      <c r="Q371" s="207">
        <v>0.00013999999999999999</v>
      </c>
      <c r="R371" s="207">
        <f>Q371*H371</f>
        <v>0.00041999999999999996</v>
      </c>
      <c r="S371" s="207">
        <v>0</v>
      </c>
      <c r="T371" s="208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09" t="s">
        <v>205</v>
      </c>
      <c r="AT371" s="209" t="s">
        <v>120</v>
      </c>
      <c r="AU371" s="209" t="s">
        <v>79</v>
      </c>
      <c r="AY371" s="18" t="s">
        <v>117</v>
      </c>
      <c r="BE371" s="210">
        <f>IF(N371="základní",J371,0)</f>
        <v>0</v>
      </c>
      <c r="BF371" s="210">
        <f>IF(N371="snížená",J371,0)</f>
        <v>0</v>
      </c>
      <c r="BG371" s="210">
        <f>IF(N371="zákl. přenesená",J371,0)</f>
        <v>0</v>
      </c>
      <c r="BH371" s="210">
        <f>IF(N371="sníž. přenesená",J371,0)</f>
        <v>0</v>
      </c>
      <c r="BI371" s="210">
        <f>IF(N371="nulová",J371,0)</f>
        <v>0</v>
      </c>
      <c r="BJ371" s="18" t="s">
        <v>77</v>
      </c>
      <c r="BK371" s="210">
        <f>ROUND(I371*H371,2)</f>
        <v>0</v>
      </c>
      <c r="BL371" s="18" t="s">
        <v>205</v>
      </c>
      <c r="BM371" s="209" t="s">
        <v>797</v>
      </c>
    </row>
    <row r="372" s="2" customFormat="1">
      <c r="A372" s="39"/>
      <c r="B372" s="40"/>
      <c r="C372" s="41"/>
      <c r="D372" s="211" t="s">
        <v>142</v>
      </c>
      <c r="E372" s="41"/>
      <c r="F372" s="212" t="s">
        <v>798</v>
      </c>
      <c r="G372" s="41"/>
      <c r="H372" s="41"/>
      <c r="I372" s="213"/>
      <c r="J372" s="41"/>
      <c r="K372" s="41"/>
      <c r="L372" s="45"/>
      <c r="M372" s="214"/>
      <c r="N372" s="215"/>
      <c r="O372" s="85"/>
      <c r="P372" s="85"/>
      <c r="Q372" s="85"/>
      <c r="R372" s="85"/>
      <c r="S372" s="85"/>
      <c r="T372" s="86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142</v>
      </c>
      <c r="AU372" s="18" t="s">
        <v>79</v>
      </c>
    </row>
    <row r="373" s="2" customFormat="1" ht="16.5" customHeight="1">
      <c r="A373" s="39"/>
      <c r="B373" s="40"/>
      <c r="C373" s="198" t="s">
        <v>799</v>
      </c>
      <c r="D373" s="198" t="s">
        <v>120</v>
      </c>
      <c r="E373" s="199" t="s">
        <v>800</v>
      </c>
      <c r="F373" s="200" t="s">
        <v>801</v>
      </c>
      <c r="G373" s="201" t="s">
        <v>147</v>
      </c>
      <c r="H373" s="202">
        <v>3</v>
      </c>
      <c r="I373" s="203"/>
      <c r="J373" s="204">
        <f>ROUND(I373*H373,2)</f>
        <v>0</v>
      </c>
      <c r="K373" s="200" t="s">
        <v>140</v>
      </c>
      <c r="L373" s="45"/>
      <c r="M373" s="205" t="s">
        <v>19</v>
      </c>
      <c r="N373" s="206" t="s">
        <v>43</v>
      </c>
      <c r="O373" s="85"/>
      <c r="P373" s="207">
        <f>O373*H373</f>
        <v>0</v>
      </c>
      <c r="Q373" s="207">
        <v>0.00012999999999999999</v>
      </c>
      <c r="R373" s="207">
        <f>Q373*H373</f>
        <v>0.00038999999999999994</v>
      </c>
      <c r="S373" s="207">
        <v>0</v>
      </c>
      <c r="T373" s="208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09" t="s">
        <v>205</v>
      </c>
      <c r="AT373" s="209" t="s">
        <v>120</v>
      </c>
      <c r="AU373" s="209" t="s">
        <v>79</v>
      </c>
      <c r="AY373" s="18" t="s">
        <v>117</v>
      </c>
      <c r="BE373" s="210">
        <f>IF(N373="základní",J373,0)</f>
        <v>0</v>
      </c>
      <c r="BF373" s="210">
        <f>IF(N373="snížená",J373,0)</f>
        <v>0</v>
      </c>
      <c r="BG373" s="210">
        <f>IF(N373="zákl. přenesená",J373,0)</f>
        <v>0</v>
      </c>
      <c r="BH373" s="210">
        <f>IF(N373="sníž. přenesená",J373,0)</f>
        <v>0</v>
      </c>
      <c r="BI373" s="210">
        <f>IF(N373="nulová",J373,0)</f>
        <v>0</v>
      </c>
      <c r="BJ373" s="18" t="s">
        <v>77</v>
      </c>
      <c r="BK373" s="210">
        <f>ROUND(I373*H373,2)</f>
        <v>0</v>
      </c>
      <c r="BL373" s="18" t="s">
        <v>205</v>
      </c>
      <c r="BM373" s="209" t="s">
        <v>802</v>
      </c>
    </row>
    <row r="374" s="2" customFormat="1">
      <c r="A374" s="39"/>
      <c r="B374" s="40"/>
      <c r="C374" s="41"/>
      <c r="D374" s="211" t="s">
        <v>142</v>
      </c>
      <c r="E374" s="41"/>
      <c r="F374" s="212" t="s">
        <v>803</v>
      </c>
      <c r="G374" s="41"/>
      <c r="H374" s="41"/>
      <c r="I374" s="213"/>
      <c r="J374" s="41"/>
      <c r="K374" s="41"/>
      <c r="L374" s="45"/>
      <c r="M374" s="214"/>
      <c r="N374" s="215"/>
      <c r="O374" s="85"/>
      <c r="P374" s="85"/>
      <c r="Q374" s="85"/>
      <c r="R374" s="85"/>
      <c r="S374" s="85"/>
      <c r="T374" s="86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142</v>
      </c>
      <c r="AU374" s="18" t="s">
        <v>79</v>
      </c>
    </row>
    <row r="375" s="2" customFormat="1" ht="16.5" customHeight="1">
      <c r="A375" s="39"/>
      <c r="B375" s="40"/>
      <c r="C375" s="198" t="s">
        <v>804</v>
      </c>
      <c r="D375" s="198" t="s">
        <v>120</v>
      </c>
      <c r="E375" s="199" t="s">
        <v>805</v>
      </c>
      <c r="F375" s="200" t="s">
        <v>806</v>
      </c>
      <c r="G375" s="201" t="s">
        <v>147</v>
      </c>
      <c r="H375" s="202">
        <v>3</v>
      </c>
      <c r="I375" s="203"/>
      <c r="J375" s="204">
        <f>ROUND(I375*H375,2)</f>
        <v>0</v>
      </c>
      <c r="K375" s="200" t="s">
        <v>140</v>
      </c>
      <c r="L375" s="45"/>
      <c r="M375" s="205" t="s">
        <v>19</v>
      </c>
      <c r="N375" s="206" t="s">
        <v>43</v>
      </c>
      <c r="O375" s="85"/>
      <c r="P375" s="207">
        <f>O375*H375</f>
        <v>0</v>
      </c>
      <c r="Q375" s="207">
        <v>0.00012999999999999999</v>
      </c>
      <c r="R375" s="207">
        <f>Q375*H375</f>
        <v>0.00038999999999999994</v>
      </c>
      <c r="S375" s="207">
        <v>0</v>
      </c>
      <c r="T375" s="208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09" t="s">
        <v>205</v>
      </c>
      <c r="AT375" s="209" t="s">
        <v>120</v>
      </c>
      <c r="AU375" s="209" t="s">
        <v>79</v>
      </c>
      <c r="AY375" s="18" t="s">
        <v>117</v>
      </c>
      <c r="BE375" s="210">
        <f>IF(N375="základní",J375,0)</f>
        <v>0</v>
      </c>
      <c r="BF375" s="210">
        <f>IF(N375="snížená",J375,0)</f>
        <v>0</v>
      </c>
      <c r="BG375" s="210">
        <f>IF(N375="zákl. přenesená",J375,0)</f>
        <v>0</v>
      </c>
      <c r="BH375" s="210">
        <f>IF(N375="sníž. přenesená",J375,0)</f>
        <v>0</v>
      </c>
      <c r="BI375" s="210">
        <f>IF(N375="nulová",J375,0)</f>
        <v>0</v>
      </c>
      <c r="BJ375" s="18" t="s">
        <v>77</v>
      </c>
      <c r="BK375" s="210">
        <f>ROUND(I375*H375,2)</f>
        <v>0</v>
      </c>
      <c r="BL375" s="18" t="s">
        <v>205</v>
      </c>
      <c r="BM375" s="209" t="s">
        <v>807</v>
      </c>
    </row>
    <row r="376" s="2" customFormat="1">
      <c r="A376" s="39"/>
      <c r="B376" s="40"/>
      <c r="C376" s="41"/>
      <c r="D376" s="211" t="s">
        <v>142</v>
      </c>
      <c r="E376" s="41"/>
      <c r="F376" s="212" t="s">
        <v>808</v>
      </c>
      <c r="G376" s="41"/>
      <c r="H376" s="41"/>
      <c r="I376" s="213"/>
      <c r="J376" s="41"/>
      <c r="K376" s="41"/>
      <c r="L376" s="45"/>
      <c r="M376" s="214"/>
      <c r="N376" s="215"/>
      <c r="O376" s="85"/>
      <c r="P376" s="85"/>
      <c r="Q376" s="85"/>
      <c r="R376" s="85"/>
      <c r="S376" s="85"/>
      <c r="T376" s="86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142</v>
      </c>
      <c r="AU376" s="18" t="s">
        <v>79</v>
      </c>
    </row>
    <row r="377" s="2" customFormat="1" ht="16.5" customHeight="1">
      <c r="A377" s="39"/>
      <c r="B377" s="40"/>
      <c r="C377" s="198" t="s">
        <v>809</v>
      </c>
      <c r="D377" s="198" t="s">
        <v>120</v>
      </c>
      <c r="E377" s="199" t="s">
        <v>810</v>
      </c>
      <c r="F377" s="200" t="s">
        <v>811</v>
      </c>
      <c r="G377" s="201" t="s">
        <v>123</v>
      </c>
      <c r="H377" s="202">
        <v>1</v>
      </c>
      <c r="I377" s="203"/>
      <c r="J377" s="204">
        <f>ROUND(I377*H377,2)</f>
        <v>0</v>
      </c>
      <c r="K377" s="200" t="s">
        <v>19</v>
      </c>
      <c r="L377" s="45"/>
      <c r="M377" s="205" t="s">
        <v>19</v>
      </c>
      <c r="N377" s="206" t="s">
        <v>43</v>
      </c>
      <c r="O377" s="85"/>
      <c r="P377" s="207">
        <f>O377*H377</f>
        <v>0</v>
      </c>
      <c r="Q377" s="207">
        <v>0</v>
      </c>
      <c r="R377" s="207">
        <f>Q377*H377</f>
        <v>0</v>
      </c>
      <c r="S377" s="207">
        <v>0</v>
      </c>
      <c r="T377" s="208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09" t="s">
        <v>205</v>
      </c>
      <c r="AT377" s="209" t="s">
        <v>120</v>
      </c>
      <c r="AU377" s="209" t="s">
        <v>79</v>
      </c>
      <c r="AY377" s="18" t="s">
        <v>117</v>
      </c>
      <c r="BE377" s="210">
        <f>IF(N377="základní",J377,0)</f>
        <v>0</v>
      </c>
      <c r="BF377" s="210">
        <f>IF(N377="snížená",J377,0)</f>
        <v>0</v>
      </c>
      <c r="BG377" s="210">
        <f>IF(N377="zákl. přenesená",J377,0)</f>
        <v>0</v>
      </c>
      <c r="BH377" s="210">
        <f>IF(N377="sníž. přenesená",J377,0)</f>
        <v>0</v>
      </c>
      <c r="BI377" s="210">
        <f>IF(N377="nulová",J377,0)</f>
        <v>0</v>
      </c>
      <c r="BJ377" s="18" t="s">
        <v>77</v>
      </c>
      <c r="BK377" s="210">
        <f>ROUND(I377*H377,2)</f>
        <v>0</v>
      </c>
      <c r="BL377" s="18" t="s">
        <v>205</v>
      </c>
      <c r="BM377" s="209" t="s">
        <v>812</v>
      </c>
    </row>
    <row r="378" s="12" customFormat="1" ht="25.92" customHeight="1">
      <c r="A378" s="12"/>
      <c r="B378" s="182"/>
      <c r="C378" s="183"/>
      <c r="D378" s="184" t="s">
        <v>71</v>
      </c>
      <c r="E378" s="185" t="s">
        <v>813</v>
      </c>
      <c r="F378" s="185" t="s">
        <v>814</v>
      </c>
      <c r="G378" s="183"/>
      <c r="H378" s="183"/>
      <c r="I378" s="186"/>
      <c r="J378" s="187">
        <f>BK378</f>
        <v>0</v>
      </c>
      <c r="K378" s="183"/>
      <c r="L378" s="188"/>
      <c r="M378" s="189"/>
      <c r="N378" s="190"/>
      <c r="O378" s="190"/>
      <c r="P378" s="191">
        <f>P379</f>
        <v>0</v>
      </c>
      <c r="Q378" s="190"/>
      <c r="R378" s="191">
        <f>R379</f>
        <v>0</v>
      </c>
      <c r="S378" s="190"/>
      <c r="T378" s="192">
        <f>T379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193" t="s">
        <v>136</v>
      </c>
      <c r="AT378" s="194" t="s">
        <v>71</v>
      </c>
      <c r="AU378" s="194" t="s">
        <v>72</v>
      </c>
      <c r="AY378" s="193" t="s">
        <v>117</v>
      </c>
      <c r="BK378" s="195">
        <f>BK379</f>
        <v>0</v>
      </c>
    </row>
    <row r="379" s="2" customFormat="1" ht="16.5" customHeight="1">
      <c r="A379" s="39"/>
      <c r="B379" s="40"/>
      <c r="C379" s="198" t="s">
        <v>815</v>
      </c>
      <c r="D379" s="198" t="s">
        <v>120</v>
      </c>
      <c r="E379" s="199" t="s">
        <v>816</v>
      </c>
      <c r="F379" s="200" t="s">
        <v>817</v>
      </c>
      <c r="G379" s="201" t="s">
        <v>123</v>
      </c>
      <c r="H379" s="202">
        <v>1</v>
      </c>
      <c r="I379" s="203"/>
      <c r="J379" s="204">
        <f>ROUND(I379*H379,2)</f>
        <v>0</v>
      </c>
      <c r="K379" s="200" t="s">
        <v>19</v>
      </c>
      <c r="L379" s="45"/>
      <c r="M379" s="205" t="s">
        <v>19</v>
      </c>
      <c r="N379" s="206" t="s">
        <v>43</v>
      </c>
      <c r="O379" s="85"/>
      <c r="P379" s="207">
        <f>O379*H379</f>
        <v>0</v>
      </c>
      <c r="Q379" s="207">
        <v>0</v>
      </c>
      <c r="R379" s="207">
        <f>Q379*H379</f>
        <v>0</v>
      </c>
      <c r="S379" s="207">
        <v>0</v>
      </c>
      <c r="T379" s="208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09" t="s">
        <v>124</v>
      </c>
      <c r="AT379" s="209" t="s">
        <v>120</v>
      </c>
      <c r="AU379" s="209" t="s">
        <v>77</v>
      </c>
      <c r="AY379" s="18" t="s">
        <v>117</v>
      </c>
      <c r="BE379" s="210">
        <f>IF(N379="základní",J379,0)</f>
        <v>0</v>
      </c>
      <c r="BF379" s="210">
        <f>IF(N379="snížená",J379,0)</f>
        <v>0</v>
      </c>
      <c r="BG379" s="210">
        <f>IF(N379="zákl. přenesená",J379,0)</f>
        <v>0</v>
      </c>
      <c r="BH379" s="210">
        <f>IF(N379="sníž. přenesená",J379,0)</f>
        <v>0</v>
      </c>
      <c r="BI379" s="210">
        <f>IF(N379="nulová",J379,0)</f>
        <v>0</v>
      </c>
      <c r="BJ379" s="18" t="s">
        <v>77</v>
      </c>
      <c r="BK379" s="210">
        <f>ROUND(I379*H379,2)</f>
        <v>0</v>
      </c>
      <c r="BL379" s="18" t="s">
        <v>124</v>
      </c>
      <c r="BM379" s="209" t="s">
        <v>818</v>
      </c>
    </row>
    <row r="380" s="12" customFormat="1" ht="25.92" customHeight="1">
      <c r="A380" s="12"/>
      <c r="B380" s="182"/>
      <c r="C380" s="183"/>
      <c r="D380" s="184" t="s">
        <v>71</v>
      </c>
      <c r="E380" s="185" t="s">
        <v>819</v>
      </c>
      <c r="F380" s="185" t="s">
        <v>820</v>
      </c>
      <c r="G380" s="183"/>
      <c r="H380" s="183"/>
      <c r="I380" s="186"/>
      <c r="J380" s="187">
        <f>BK380</f>
        <v>0</v>
      </c>
      <c r="K380" s="183"/>
      <c r="L380" s="188"/>
      <c r="M380" s="189"/>
      <c r="N380" s="190"/>
      <c r="O380" s="190"/>
      <c r="P380" s="191">
        <f>P381+P389+P392+P394</f>
        <v>0</v>
      </c>
      <c r="Q380" s="190"/>
      <c r="R380" s="191">
        <f>R381+R389+R392+R394</f>
        <v>0</v>
      </c>
      <c r="S380" s="190"/>
      <c r="T380" s="192">
        <f>T381+T389+T392+T394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193" t="s">
        <v>136</v>
      </c>
      <c r="AT380" s="194" t="s">
        <v>71</v>
      </c>
      <c r="AU380" s="194" t="s">
        <v>72</v>
      </c>
      <c r="AY380" s="193" t="s">
        <v>117</v>
      </c>
      <c r="BK380" s="195">
        <f>BK381+BK389+BK392+BK394</f>
        <v>0</v>
      </c>
    </row>
    <row r="381" s="12" customFormat="1" ht="22.8" customHeight="1">
      <c r="A381" s="12"/>
      <c r="B381" s="182"/>
      <c r="C381" s="183"/>
      <c r="D381" s="184" t="s">
        <v>71</v>
      </c>
      <c r="E381" s="196" t="s">
        <v>821</v>
      </c>
      <c r="F381" s="196" t="s">
        <v>822</v>
      </c>
      <c r="G381" s="183"/>
      <c r="H381" s="183"/>
      <c r="I381" s="186"/>
      <c r="J381" s="197">
        <f>BK381</f>
        <v>0</v>
      </c>
      <c r="K381" s="183"/>
      <c r="L381" s="188"/>
      <c r="M381" s="189"/>
      <c r="N381" s="190"/>
      <c r="O381" s="190"/>
      <c r="P381" s="191">
        <f>SUM(P382:P388)</f>
        <v>0</v>
      </c>
      <c r="Q381" s="190"/>
      <c r="R381" s="191">
        <f>SUM(R382:R388)</f>
        <v>0</v>
      </c>
      <c r="S381" s="190"/>
      <c r="T381" s="192">
        <f>SUM(T382:T388)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193" t="s">
        <v>136</v>
      </c>
      <c r="AT381" s="194" t="s">
        <v>71</v>
      </c>
      <c r="AU381" s="194" t="s">
        <v>77</v>
      </c>
      <c r="AY381" s="193" t="s">
        <v>117</v>
      </c>
      <c r="BK381" s="195">
        <f>SUM(BK382:BK388)</f>
        <v>0</v>
      </c>
    </row>
    <row r="382" s="2" customFormat="1" ht="16.5" customHeight="1">
      <c r="A382" s="39"/>
      <c r="B382" s="40"/>
      <c r="C382" s="198" t="s">
        <v>823</v>
      </c>
      <c r="D382" s="198" t="s">
        <v>120</v>
      </c>
      <c r="E382" s="199" t="s">
        <v>824</v>
      </c>
      <c r="F382" s="200" t="s">
        <v>822</v>
      </c>
      <c r="G382" s="201" t="s">
        <v>825</v>
      </c>
      <c r="H382" s="202">
        <v>1</v>
      </c>
      <c r="I382" s="203"/>
      <c r="J382" s="204">
        <f>ROUND(I382*H382,2)</f>
        <v>0</v>
      </c>
      <c r="K382" s="200" t="s">
        <v>140</v>
      </c>
      <c r="L382" s="45"/>
      <c r="M382" s="205" t="s">
        <v>19</v>
      </c>
      <c r="N382" s="206" t="s">
        <v>43</v>
      </c>
      <c r="O382" s="85"/>
      <c r="P382" s="207">
        <f>O382*H382</f>
        <v>0</v>
      </c>
      <c r="Q382" s="207">
        <v>0</v>
      </c>
      <c r="R382" s="207">
        <f>Q382*H382</f>
        <v>0</v>
      </c>
      <c r="S382" s="207">
        <v>0</v>
      </c>
      <c r="T382" s="208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09" t="s">
        <v>826</v>
      </c>
      <c r="AT382" s="209" t="s">
        <v>120</v>
      </c>
      <c r="AU382" s="209" t="s">
        <v>79</v>
      </c>
      <c r="AY382" s="18" t="s">
        <v>117</v>
      </c>
      <c r="BE382" s="210">
        <f>IF(N382="základní",J382,0)</f>
        <v>0</v>
      </c>
      <c r="BF382" s="210">
        <f>IF(N382="snížená",J382,0)</f>
        <v>0</v>
      </c>
      <c r="BG382" s="210">
        <f>IF(N382="zákl. přenesená",J382,0)</f>
        <v>0</v>
      </c>
      <c r="BH382" s="210">
        <f>IF(N382="sníž. přenesená",J382,0)</f>
        <v>0</v>
      </c>
      <c r="BI382" s="210">
        <f>IF(N382="nulová",J382,0)</f>
        <v>0</v>
      </c>
      <c r="BJ382" s="18" t="s">
        <v>77</v>
      </c>
      <c r="BK382" s="210">
        <f>ROUND(I382*H382,2)</f>
        <v>0</v>
      </c>
      <c r="BL382" s="18" t="s">
        <v>826</v>
      </c>
      <c r="BM382" s="209" t="s">
        <v>827</v>
      </c>
    </row>
    <row r="383" s="2" customFormat="1">
      <c r="A383" s="39"/>
      <c r="B383" s="40"/>
      <c r="C383" s="41"/>
      <c r="D383" s="211" t="s">
        <v>142</v>
      </c>
      <c r="E383" s="41"/>
      <c r="F383" s="212" t="s">
        <v>828</v>
      </c>
      <c r="G383" s="41"/>
      <c r="H383" s="41"/>
      <c r="I383" s="213"/>
      <c r="J383" s="41"/>
      <c r="K383" s="41"/>
      <c r="L383" s="45"/>
      <c r="M383" s="214"/>
      <c r="N383" s="215"/>
      <c r="O383" s="85"/>
      <c r="P383" s="85"/>
      <c r="Q383" s="85"/>
      <c r="R383" s="85"/>
      <c r="S383" s="85"/>
      <c r="T383" s="86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142</v>
      </c>
      <c r="AU383" s="18" t="s">
        <v>79</v>
      </c>
    </row>
    <row r="384" s="2" customFormat="1" ht="16.5" customHeight="1">
      <c r="A384" s="39"/>
      <c r="B384" s="40"/>
      <c r="C384" s="198" t="s">
        <v>829</v>
      </c>
      <c r="D384" s="198" t="s">
        <v>120</v>
      </c>
      <c r="E384" s="199" t="s">
        <v>830</v>
      </c>
      <c r="F384" s="200" t="s">
        <v>831</v>
      </c>
      <c r="G384" s="201" t="s">
        <v>825</v>
      </c>
      <c r="H384" s="202">
        <v>1</v>
      </c>
      <c r="I384" s="203"/>
      <c r="J384" s="204">
        <f>ROUND(I384*H384,2)</f>
        <v>0</v>
      </c>
      <c r="K384" s="200" t="s">
        <v>140</v>
      </c>
      <c r="L384" s="45"/>
      <c r="M384" s="205" t="s">
        <v>19</v>
      </c>
      <c r="N384" s="206" t="s">
        <v>43</v>
      </c>
      <c r="O384" s="85"/>
      <c r="P384" s="207">
        <f>O384*H384</f>
        <v>0</v>
      </c>
      <c r="Q384" s="207">
        <v>0</v>
      </c>
      <c r="R384" s="207">
        <f>Q384*H384</f>
        <v>0</v>
      </c>
      <c r="S384" s="207">
        <v>0</v>
      </c>
      <c r="T384" s="208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09" t="s">
        <v>826</v>
      </c>
      <c r="AT384" s="209" t="s">
        <v>120</v>
      </c>
      <c r="AU384" s="209" t="s">
        <v>79</v>
      </c>
      <c r="AY384" s="18" t="s">
        <v>117</v>
      </c>
      <c r="BE384" s="210">
        <f>IF(N384="základní",J384,0)</f>
        <v>0</v>
      </c>
      <c r="BF384" s="210">
        <f>IF(N384="snížená",J384,0)</f>
        <v>0</v>
      </c>
      <c r="BG384" s="210">
        <f>IF(N384="zákl. přenesená",J384,0)</f>
        <v>0</v>
      </c>
      <c r="BH384" s="210">
        <f>IF(N384="sníž. přenesená",J384,0)</f>
        <v>0</v>
      </c>
      <c r="BI384" s="210">
        <f>IF(N384="nulová",J384,0)</f>
        <v>0</v>
      </c>
      <c r="BJ384" s="18" t="s">
        <v>77</v>
      </c>
      <c r="BK384" s="210">
        <f>ROUND(I384*H384,2)</f>
        <v>0</v>
      </c>
      <c r="BL384" s="18" t="s">
        <v>826</v>
      </c>
      <c r="BM384" s="209" t="s">
        <v>832</v>
      </c>
    </row>
    <row r="385" s="2" customFormat="1">
      <c r="A385" s="39"/>
      <c r="B385" s="40"/>
      <c r="C385" s="41"/>
      <c r="D385" s="211" t="s">
        <v>142</v>
      </c>
      <c r="E385" s="41"/>
      <c r="F385" s="212" t="s">
        <v>833</v>
      </c>
      <c r="G385" s="41"/>
      <c r="H385" s="41"/>
      <c r="I385" s="213"/>
      <c r="J385" s="41"/>
      <c r="K385" s="41"/>
      <c r="L385" s="45"/>
      <c r="M385" s="214"/>
      <c r="N385" s="215"/>
      <c r="O385" s="85"/>
      <c r="P385" s="85"/>
      <c r="Q385" s="85"/>
      <c r="R385" s="85"/>
      <c r="S385" s="85"/>
      <c r="T385" s="86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142</v>
      </c>
      <c r="AU385" s="18" t="s">
        <v>79</v>
      </c>
    </row>
    <row r="386" s="2" customFormat="1" ht="16.5" customHeight="1">
      <c r="A386" s="39"/>
      <c r="B386" s="40"/>
      <c r="C386" s="198" t="s">
        <v>834</v>
      </c>
      <c r="D386" s="198" t="s">
        <v>120</v>
      </c>
      <c r="E386" s="199" t="s">
        <v>835</v>
      </c>
      <c r="F386" s="200" t="s">
        <v>836</v>
      </c>
      <c r="G386" s="201" t="s">
        <v>825</v>
      </c>
      <c r="H386" s="202">
        <v>1</v>
      </c>
      <c r="I386" s="203"/>
      <c r="J386" s="204">
        <f>ROUND(I386*H386,2)</f>
        <v>0</v>
      </c>
      <c r="K386" s="200" t="s">
        <v>19</v>
      </c>
      <c r="L386" s="45"/>
      <c r="M386" s="205" t="s">
        <v>19</v>
      </c>
      <c r="N386" s="206" t="s">
        <v>43</v>
      </c>
      <c r="O386" s="85"/>
      <c r="P386" s="207">
        <f>O386*H386</f>
        <v>0</v>
      </c>
      <c r="Q386" s="207">
        <v>0</v>
      </c>
      <c r="R386" s="207">
        <f>Q386*H386</f>
        <v>0</v>
      </c>
      <c r="S386" s="207">
        <v>0</v>
      </c>
      <c r="T386" s="208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09" t="s">
        <v>826</v>
      </c>
      <c r="AT386" s="209" t="s">
        <v>120</v>
      </c>
      <c r="AU386" s="209" t="s">
        <v>79</v>
      </c>
      <c r="AY386" s="18" t="s">
        <v>117</v>
      </c>
      <c r="BE386" s="210">
        <f>IF(N386="základní",J386,0)</f>
        <v>0</v>
      </c>
      <c r="BF386" s="210">
        <f>IF(N386="snížená",J386,0)</f>
        <v>0</v>
      </c>
      <c r="BG386" s="210">
        <f>IF(N386="zákl. přenesená",J386,0)</f>
        <v>0</v>
      </c>
      <c r="BH386" s="210">
        <f>IF(N386="sníž. přenesená",J386,0)</f>
        <v>0</v>
      </c>
      <c r="BI386" s="210">
        <f>IF(N386="nulová",J386,0)</f>
        <v>0</v>
      </c>
      <c r="BJ386" s="18" t="s">
        <v>77</v>
      </c>
      <c r="BK386" s="210">
        <f>ROUND(I386*H386,2)</f>
        <v>0</v>
      </c>
      <c r="BL386" s="18" t="s">
        <v>826</v>
      </c>
      <c r="BM386" s="209" t="s">
        <v>837</v>
      </c>
    </row>
    <row r="387" s="2" customFormat="1" ht="16.5" customHeight="1">
      <c r="A387" s="39"/>
      <c r="B387" s="40"/>
      <c r="C387" s="198" t="s">
        <v>838</v>
      </c>
      <c r="D387" s="198" t="s">
        <v>120</v>
      </c>
      <c r="E387" s="199" t="s">
        <v>839</v>
      </c>
      <c r="F387" s="200" t="s">
        <v>840</v>
      </c>
      <c r="G387" s="201" t="s">
        <v>825</v>
      </c>
      <c r="H387" s="202">
        <v>1</v>
      </c>
      <c r="I387" s="203"/>
      <c r="J387" s="204">
        <f>ROUND(I387*H387,2)</f>
        <v>0</v>
      </c>
      <c r="K387" s="200" t="s">
        <v>140</v>
      </c>
      <c r="L387" s="45"/>
      <c r="M387" s="205" t="s">
        <v>19</v>
      </c>
      <c r="N387" s="206" t="s">
        <v>43</v>
      </c>
      <c r="O387" s="85"/>
      <c r="P387" s="207">
        <f>O387*H387</f>
        <v>0</v>
      </c>
      <c r="Q387" s="207">
        <v>0</v>
      </c>
      <c r="R387" s="207">
        <f>Q387*H387</f>
        <v>0</v>
      </c>
      <c r="S387" s="207">
        <v>0</v>
      </c>
      <c r="T387" s="208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09" t="s">
        <v>826</v>
      </c>
      <c r="AT387" s="209" t="s">
        <v>120</v>
      </c>
      <c r="AU387" s="209" t="s">
        <v>79</v>
      </c>
      <c r="AY387" s="18" t="s">
        <v>117</v>
      </c>
      <c r="BE387" s="210">
        <f>IF(N387="základní",J387,0)</f>
        <v>0</v>
      </c>
      <c r="BF387" s="210">
        <f>IF(N387="snížená",J387,0)</f>
        <v>0</v>
      </c>
      <c r="BG387" s="210">
        <f>IF(N387="zákl. přenesená",J387,0)</f>
        <v>0</v>
      </c>
      <c r="BH387" s="210">
        <f>IF(N387="sníž. přenesená",J387,0)</f>
        <v>0</v>
      </c>
      <c r="BI387" s="210">
        <f>IF(N387="nulová",J387,0)</f>
        <v>0</v>
      </c>
      <c r="BJ387" s="18" t="s">
        <v>77</v>
      </c>
      <c r="BK387" s="210">
        <f>ROUND(I387*H387,2)</f>
        <v>0</v>
      </c>
      <c r="BL387" s="18" t="s">
        <v>826</v>
      </c>
      <c r="BM387" s="209" t="s">
        <v>841</v>
      </c>
    </row>
    <row r="388" s="2" customFormat="1">
      <c r="A388" s="39"/>
      <c r="B388" s="40"/>
      <c r="C388" s="41"/>
      <c r="D388" s="211" t="s">
        <v>142</v>
      </c>
      <c r="E388" s="41"/>
      <c r="F388" s="212" t="s">
        <v>842</v>
      </c>
      <c r="G388" s="41"/>
      <c r="H388" s="41"/>
      <c r="I388" s="213"/>
      <c r="J388" s="41"/>
      <c r="K388" s="41"/>
      <c r="L388" s="45"/>
      <c r="M388" s="214"/>
      <c r="N388" s="215"/>
      <c r="O388" s="85"/>
      <c r="P388" s="85"/>
      <c r="Q388" s="85"/>
      <c r="R388" s="85"/>
      <c r="S388" s="85"/>
      <c r="T388" s="86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142</v>
      </c>
      <c r="AU388" s="18" t="s">
        <v>79</v>
      </c>
    </row>
    <row r="389" s="12" customFormat="1" ht="22.8" customHeight="1">
      <c r="A389" s="12"/>
      <c r="B389" s="182"/>
      <c r="C389" s="183"/>
      <c r="D389" s="184" t="s">
        <v>71</v>
      </c>
      <c r="E389" s="196" t="s">
        <v>843</v>
      </c>
      <c r="F389" s="196" t="s">
        <v>844</v>
      </c>
      <c r="G389" s="183"/>
      <c r="H389" s="183"/>
      <c r="I389" s="186"/>
      <c r="J389" s="197">
        <f>BK389</f>
        <v>0</v>
      </c>
      <c r="K389" s="183"/>
      <c r="L389" s="188"/>
      <c r="M389" s="189"/>
      <c r="N389" s="190"/>
      <c r="O389" s="190"/>
      <c r="P389" s="191">
        <f>SUM(P390:P391)</f>
        <v>0</v>
      </c>
      <c r="Q389" s="190"/>
      <c r="R389" s="191">
        <f>SUM(R390:R391)</f>
        <v>0</v>
      </c>
      <c r="S389" s="190"/>
      <c r="T389" s="192">
        <f>SUM(T390:T391)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193" t="s">
        <v>136</v>
      </c>
      <c r="AT389" s="194" t="s">
        <v>71</v>
      </c>
      <c r="AU389" s="194" t="s">
        <v>77</v>
      </c>
      <c r="AY389" s="193" t="s">
        <v>117</v>
      </c>
      <c r="BK389" s="195">
        <f>SUM(BK390:BK391)</f>
        <v>0</v>
      </c>
    </row>
    <row r="390" s="2" customFormat="1" ht="16.5" customHeight="1">
      <c r="A390" s="39"/>
      <c r="B390" s="40"/>
      <c r="C390" s="198" t="s">
        <v>845</v>
      </c>
      <c r="D390" s="198" t="s">
        <v>120</v>
      </c>
      <c r="E390" s="199" t="s">
        <v>846</v>
      </c>
      <c r="F390" s="200" t="s">
        <v>847</v>
      </c>
      <c r="G390" s="201" t="s">
        <v>825</v>
      </c>
      <c r="H390" s="202">
        <v>1</v>
      </c>
      <c r="I390" s="203"/>
      <c r="J390" s="204">
        <f>ROUND(I390*H390,2)</f>
        <v>0</v>
      </c>
      <c r="K390" s="200" t="s">
        <v>140</v>
      </c>
      <c r="L390" s="45"/>
      <c r="M390" s="205" t="s">
        <v>19</v>
      </c>
      <c r="N390" s="206" t="s">
        <v>43</v>
      </c>
      <c r="O390" s="85"/>
      <c r="P390" s="207">
        <f>O390*H390</f>
        <v>0</v>
      </c>
      <c r="Q390" s="207">
        <v>0</v>
      </c>
      <c r="R390" s="207">
        <f>Q390*H390</f>
        <v>0</v>
      </c>
      <c r="S390" s="207">
        <v>0</v>
      </c>
      <c r="T390" s="208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09" t="s">
        <v>826</v>
      </c>
      <c r="AT390" s="209" t="s">
        <v>120</v>
      </c>
      <c r="AU390" s="209" t="s">
        <v>79</v>
      </c>
      <c r="AY390" s="18" t="s">
        <v>117</v>
      </c>
      <c r="BE390" s="210">
        <f>IF(N390="základní",J390,0)</f>
        <v>0</v>
      </c>
      <c r="BF390" s="210">
        <f>IF(N390="snížená",J390,0)</f>
        <v>0</v>
      </c>
      <c r="BG390" s="210">
        <f>IF(N390="zákl. přenesená",J390,0)</f>
        <v>0</v>
      </c>
      <c r="BH390" s="210">
        <f>IF(N390="sníž. přenesená",J390,0)</f>
        <v>0</v>
      </c>
      <c r="BI390" s="210">
        <f>IF(N390="nulová",J390,0)</f>
        <v>0</v>
      </c>
      <c r="BJ390" s="18" t="s">
        <v>77</v>
      </c>
      <c r="BK390" s="210">
        <f>ROUND(I390*H390,2)</f>
        <v>0</v>
      </c>
      <c r="BL390" s="18" t="s">
        <v>826</v>
      </c>
      <c r="BM390" s="209" t="s">
        <v>848</v>
      </c>
    </row>
    <row r="391" s="2" customFormat="1">
      <c r="A391" s="39"/>
      <c r="B391" s="40"/>
      <c r="C391" s="41"/>
      <c r="D391" s="211" t="s">
        <v>142</v>
      </c>
      <c r="E391" s="41"/>
      <c r="F391" s="212" t="s">
        <v>849</v>
      </c>
      <c r="G391" s="41"/>
      <c r="H391" s="41"/>
      <c r="I391" s="213"/>
      <c r="J391" s="41"/>
      <c r="K391" s="41"/>
      <c r="L391" s="45"/>
      <c r="M391" s="214"/>
      <c r="N391" s="215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142</v>
      </c>
      <c r="AU391" s="18" t="s">
        <v>79</v>
      </c>
    </row>
    <row r="392" s="12" customFormat="1" ht="22.8" customHeight="1">
      <c r="A392" s="12"/>
      <c r="B392" s="182"/>
      <c r="C392" s="183"/>
      <c r="D392" s="184" t="s">
        <v>71</v>
      </c>
      <c r="E392" s="196" t="s">
        <v>850</v>
      </c>
      <c r="F392" s="196" t="s">
        <v>851</v>
      </c>
      <c r="G392" s="183"/>
      <c r="H392" s="183"/>
      <c r="I392" s="186"/>
      <c r="J392" s="197">
        <f>BK392</f>
        <v>0</v>
      </c>
      <c r="K392" s="183"/>
      <c r="L392" s="188"/>
      <c r="M392" s="189"/>
      <c r="N392" s="190"/>
      <c r="O392" s="190"/>
      <c r="P392" s="191">
        <f>P393</f>
        <v>0</v>
      </c>
      <c r="Q392" s="190"/>
      <c r="R392" s="191">
        <f>R393</f>
        <v>0</v>
      </c>
      <c r="S392" s="190"/>
      <c r="T392" s="192">
        <f>T393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193" t="s">
        <v>136</v>
      </c>
      <c r="AT392" s="194" t="s">
        <v>71</v>
      </c>
      <c r="AU392" s="194" t="s">
        <v>77</v>
      </c>
      <c r="AY392" s="193" t="s">
        <v>117</v>
      </c>
      <c r="BK392" s="195">
        <f>BK393</f>
        <v>0</v>
      </c>
    </row>
    <row r="393" s="2" customFormat="1" ht="16.5" customHeight="1">
      <c r="A393" s="39"/>
      <c r="B393" s="40"/>
      <c r="C393" s="198" t="s">
        <v>852</v>
      </c>
      <c r="D393" s="198" t="s">
        <v>120</v>
      </c>
      <c r="E393" s="199" t="s">
        <v>853</v>
      </c>
      <c r="F393" s="200" t="s">
        <v>854</v>
      </c>
      <c r="G393" s="201" t="s">
        <v>825</v>
      </c>
      <c r="H393" s="202">
        <v>1</v>
      </c>
      <c r="I393" s="203"/>
      <c r="J393" s="204">
        <f>ROUND(I393*H393,2)</f>
        <v>0</v>
      </c>
      <c r="K393" s="200" t="s">
        <v>19</v>
      </c>
      <c r="L393" s="45"/>
      <c r="M393" s="205" t="s">
        <v>19</v>
      </c>
      <c r="N393" s="206" t="s">
        <v>43</v>
      </c>
      <c r="O393" s="85"/>
      <c r="P393" s="207">
        <f>O393*H393</f>
        <v>0</v>
      </c>
      <c r="Q393" s="207">
        <v>0</v>
      </c>
      <c r="R393" s="207">
        <f>Q393*H393</f>
        <v>0</v>
      </c>
      <c r="S393" s="207">
        <v>0</v>
      </c>
      <c r="T393" s="208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09" t="s">
        <v>826</v>
      </c>
      <c r="AT393" s="209" t="s">
        <v>120</v>
      </c>
      <c r="AU393" s="209" t="s">
        <v>79</v>
      </c>
      <c r="AY393" s="18" t="s">
        <v>117</v>
      </c>
      <c r="BE393" s="210">
        <f>IF(N393="základní",J393,0)</f>
        <v>0</v>
      </c>
      <c r="BF393" s="210">
        <f>IF(N393="snížená",J393,0)</f>
        <v>0</v>
      </c>
      <c r="BG393" s="210">
        <f>IF(N393="zákl. přenesená",J393,0)</f>
        <v>0</v>
      </c>
      <c r="BH393" s="210">
        <f>IF(N393="sníž. přenesená",J393,0)</f>
        <v>0</v>
      </c>
      <c r="BI393" s="210">
        <f>IF(N393="nulová",J393,0)</f>
        <v>0</v>
      </c>
      <c r="BJ393" s="18" t="s">
        <v>77</v>
      </c>
      <c r="BK393" s="210">
        <f>ROUND(I393*H393,2)</f>
        <v>0</v>
      </c>
      <c r="BL393" s="18" t="s">
        <v>826</v>
      </c>
      <c r="BM393" s="209" t="s">
        <v>855</v>
      </c>
    </row>
    <row r="394" s="12" customFormat="1" ht="22.8" customHeight="1">
      <c r="A394" s="12"/>
      <c r="B394" s="182"/>
      <c r="C394" s="183"/>
      <c r="D394" s="184" t="s">
        <v>71</v>
      </c>
      <c r="E394" s="196" t="s">
        <v>856</v>
      </c>
      <c r="F394" s="196" t="s">
        <v>857</v>
      </c>
      <c r="G394" s="183"/>
      <c r="H394" s="183"/>
      <c r="I394" s="186"/>
      <c r="J394" s="197">
        <f>BK394</f>
        <v>0</v>
      </c>
      <c r="K394" s="183"/>
      <c r="L394" s="188"/>
      <c r="M394" s="189"/>
      <c r="N394" s="190"/>
      <c r="O394" s="190"/>
      <c r="P394" s="191">
        <f>SUM(P395:P396)</f>
        <v>0</v>
      </c>
      <c r="Q394" s="190"/>
      <c r="R394" s="191">
        <f>SUM(R395:R396)</f>
        <v>0</v>
      </c>
      <c r="S394" s="190"/>
      <c r="T394" s="192">
        <f>SUM(T395:T396)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193" t="s">
        <v>136</v>
      </c>
      <c r="AT394" s="194" t="s">
        <v>71</v>
      </c>
      <c r="AU394" s="194" t="s">
        <v>77</v>
      </c>
      <c r="AY394" s="193" t="s">
        <v>117</v>
      </c>
      <c r="BK394" s="195">
        <f>SUM(BK395:BK396)</f>
        <v>0</v>
      </c>
    </row>
    <row r="395" s="2" customFormat="1" ht="16.5" customHeight="1">
      <c r="A395" s="39"/>
      <c r="B395" s="40"/>
      <c r="C395" s="198" t="s">
        <v>858</v>
      </c>
      <c r="D395" s="198" t="s">
        <v>120</v>
      </c>
      <c r="E395" s="199" t="s">
        <v>859</v>
      </c>
      <c r="F395" s="200" t="s">
        <v>860</v>
      </c>
      <c r="G395" s="201" t="s">
        <v>825</v>
      </c>
      <c r="H395" s="202">
        <v>1</v>
      </c>
      <c r="I395" s="203"/>
      <c r="J395" s="204">
        <f>ROUND(I395*H395,2)</f>
        <v>0</v>
      </c>
      <c r="K395" s="200" t="s">
        <v>19</v>
      </c>
      <c r="L395" s="45"/>
      <c r="M395" s="205" t="s">
        <v>19</v>
      </c>
      <c r="N395" s="206" t="s">
        <v>43</v>
      </c>
      <c r="O395" s="85"/>
      <c r="P395" s="207">
        <f>O395*H395</f>
        <v>0</v>
      </c>
      <c r="Q395" s="207">
        <v>0</v>
      </c>
      <c r="R395" s="207">
        <f>Q395*H395</f>
        <v>0</v>
      </c>
      <c r="S395" s="207">
        <v>0</v>
      </c>
      <c r="T395" s="208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09" t="s">
        <v>826</v>
      </c>
      <c r="AT395" s="209" t="s">
        <v>120</v>
      </c>
      <c r="AU395" s="209" t="s">
        <v>79</v>
      </c>
      <c r="AY395" s="18" t="s">
        <v>117</v>
      </c>
      <c r="BE395" s="210">
        <f>IF(N395="základní",J395,0)</f>
        <v>0</v>
      </c>
      <c r="BF395" s="210">
        <f>IF(N395="snížená",J395,0)</f>
        <v>0</v>
      </c>
      <c r="BG395" s="210">
        <f>IF(N395="zákl. přenesená",J395,0)</f>
        <v>0</v>
      </c>
      <c r="BH395" s="210">
        <f>IF(N395="sníž. přenesená",J395,0)</f>
        <v>0</v>
      </c>
      <c r="BI395" s="210">
        <f>IF(N395="nulová",J395,0)</f>
        <v>0</v>
      </c>
      <c r="BJ395" s="18" t="s">
        <v>77</v>
      </c>
      <c r="BK395" s="210">
        <f>ROUND(I395*H395,2)</f>
        <v>0</v>
      </c>
      <c r="BL395" s="18" t="s">
        <v>826</v>
      </c>
      <c r="BM395" s="209" t="s">
        <v>861</v>
      </c>
    </row>
    <row r="396" s="2" customFormat="1" ht="16.5" customHeight="1">
      <c r="A396" s="39"/>
      <c r="B396" s="40"/>
      <c r="C396" s="198" t="s">
        <v>862</v>
      </c>
      <c r="D396" s="198" t="s">
        <v>120</v>
      </c>
      <c r="E396" s="199" t="s">
        <v>863</v>
      </c>
      <c r="F396" s="200" t="s">
        <v>864</v>
      </c>
      <c r="G396" s="201" t="s">
        <v>123</v>
      </c>
      <c r="H396" s="202">
        <v>1</v>
      </c>
      <c r="I396" s="203"/>
      <c r="J396" s="204">
        <f>ROUND(I396*H396,2)</f>
        <v>0</v>
      </c>
      <c r="K396" s="200" t="s">
        <v>19</v>
      </c>
      <c r="L396" s="45"/>
      <c r="M396" s="262" t="s">
        <v>19</v>
      </c>
      <c r="N396" s="263" t="s">
        <v>43</v>
      </c>
      <c r="O396" s="264"/>
      <c r="P396" s="265">
        <f>O396*H396</f>
        <v>0</v>
      </c>
      <c r="Q396" s="265">
        <v>0</v>
      </c>
      <c r="R396" s="265">
        <f>Q396*H396</f>
        <v>0</v>
      </c>
      <c r="S396" s="265">
        <v>0</v>
      </c>
      <c r="T396" s="266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09" t="s">
        <v>826</v>
      </c>
      <c r="AT396" s="209" t="s">
        <v>120</v>
      </c>
      <c r="AU396" s="209" t="s">
        <v>79</v>
      </c>
      <c r="AY396" s="18" t="s">
        <v>117</v>
      </c>
      <c r="BE396" s="210">
        <f>IF(N396="základní",J396,0)</f>
        <v>0</v>
      </c>
      <c r="BF396" s="210">
        <f>IF(N396="snížená",J396,0)</f>
        <v>0</v>
      </c>
      <c r="BG396" s="210">
        <f>IF(N396="zákl. přenesená",J396,0)</f>
        <v>0</v>
      </c>
      <c r="BH396" s="210">
        <f>IF(N396="sníž. přenesená",J396,0)</f>
        <v>0</v>
      </c>
      <c r="BI396" s="210">
        <f>IF(N396="nulová",J396,0)</f>
        <v>0</v>
      </c>
      <c r="BJ396" s="18" t="s">
        <v>77</v>
      </c>
      <c r="BK396" s="210">
        <f>ROUND(I396*H396,2)</f>
        <v>0</v>
      </c>
      <c r="BL396" s="18" t="s">
        <v>826</v>
      </c>
      <c r="BM396" s="209" t="s">
        <v>865</v>
      </c>
    </row>
    <row r="397" s="2" customFormat="1" ht="6.96" customHeight="1">
      <c r="A397" s="39"/>
      <c r="B397" s="60"/>
      <c r="C397" s="61"/>
      <c r="D397" s="61"/>
      <c r="E397" s="61"/>
      <c r="F397" s="61"/>
      <c r="G397" s="61"/>
      <c r="H397" s="61"/>
      <c r="I397" s="61"/>
      <c r="J397" s="61"/>
      <c r="K397" s="61"/>
      <c r="L397" s="45"/>
      <c r="M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</row>
  </sheetData>
  <sheetProtection sheet="1" autoFilter="0" formatColumns="0" formatRows="0" objects="1" scenarios="1" spinCount="100000" saltValue="uqhJ/US2TL27/AToNrk+ncfddXn6KKmHj3QxaRKhYazihAXByazGx1HUOUCcTPHvOuyKIEx9rCu8ZNu34CZ9ow==" hashValue="IvsmKVmz/QYfuWSi97xPaek23PimCsDqwGpcvlH7t3YOERC1r5Ey9DJllDlqvzaCurRyVD5JscCei9EI1bnKpQ==" algorithmName="SHA-512" password="80EB"/>
  <autoFilter ref="C89:K396"/>
  <mergeCells count="6">
    <mergeCell ref="E7:H7"/>
    <mergeCell ref="E16:H16"/>
    <mergeCell ref="E25:H25"/>
    <mergeCell ref="E46:H46"/>
    <mergeCell ref="E82:H82"/>
    <mergeCell ref="L2:V2"/>
  </mergeCells>
  <hyperlinks>
    <hyperlink ref="F98" r:id="rId1" display="https://podminky.urs.cz/item/CS_URS_2023_02/945412112"/>
    <hyperlink ref="F100" r:id="rId2" display="https://podminky.urs.cz/item/CS_URS_2023_02/949101111"/>
    <hyperlink ref="F105" r:id="rId3" display="https://podminky.urs.cz/item/CS_URS_2023_02/997002611"/>
    <hyperlink ref="F107" r:id="rId4" display="https://podminky.urs.cz/item/CS_URS_2023_02/997013111"/>
    <hyperlink ref="F109" r:id="rId5" display="https://podminky.urs.cz/item/CS_URS_2023_02/997013312"/>
    <hyperlink ref="F112" r:id="rId6" display="https://podminky.urs.cz/item/CS_URS_2023_02/997013322"/>
    <hyperlink ref="F115" r:id="rId7" display="https://podminky.urs.cz/item/CS_URS_2023_02/997013501"/>
    <hyperlink ref="F117" r:id="rId8" display="https://podminky.urs.cz/item/CS_URS_2023_02/997013509"/>
    <hyperlink ref="F120" r:id="rId9" display="https://podminky.urs.cz/item/CS_URS_2023_02/997013631"/>
    <hyperlink ref="F122" r:id="rId10" display="https://podminky.urs.cz/item/CS_URS_2023_02/997013811"/>
    <hyperlink ref="F126" r:id="rId11" display="https://podminky.urs.cz/item/CS_URS_2023_02/712331801"/>
    <hyperlink ref="F130" r:id="rId12" display="https://podminky.urs.cz/item/CS_URS_2023_02/712431801"/>
    <hyperlink ref="F132" r:id="rId13" display="https://podminky.urs.cz/item/CS_URS_2023_02/712631801"/>
    <hyperlink ref="F134" r:id="rId14" display="https://podminky.urs.cz/item/CS_URS_2023_02/712331111"/>
    <hyperlink ref="F140" r:id="rId15" display="https://podminky.urs.cz/item/CS_URS_2023_02/998712203"/>
    <hyperlink ref="F172" r:id="rId16" display="https://podminky.urs.cz/item/CS_URS_2023_02/998741203"/>
    <hyperlink ref="F178" r:id="rId17" display="https://podminky.urs.cz/item/CS_URS_2023_02/998751202"/>
    <hyperlink ref="F181" r:id="rId18" display="https://podminky.urs.cz/item/CS_URS_2023_02/762341811"/>
    <hyperlink ref="F191" r:id="rId19" display="https://podminky.urs.cz/item/CS_URS_2023_02/762331921"/>
    <hyperlink ref="F194" r:id="rId20" display="https://podminky.urs.cz/item/CS_URS_2023_02/762331922"/>
    <hyperlink ref="F197" r:id="rId21" display="https://podminky.urs.cz/item/CS_URS_2023_02/762331924"/>
    <hyperlink ref="F200" r:id="rId22" display="https://podminky.urs.cz/item/CS_URS_2023_02/762331931"/>
    <hyperlink ref="F203" r:id="rId23" display="https://podminky.urs.cz/item/CS_URS_2023_02/762331932"/>
    <hyperlink ref="F206" r:id="rId24" display="https://podminky.urs.cz/item/CS_URS_2023_02/762083122"/>
    <hyperlink ref="F213" r:id="rId25" display="https://podminky.urs.cz/item/CS_URS_2023_02/762332922"/>
    <hyperlink ref="F216" r:id="rId26" display="https://podminky.urs.cz/item/CS_URS_2023_02/762332923"/>
    <hyperlink ref="F219" r:id="rId27" display="https://podminky.urs.cz/item/CS_URS_2023_02/762342511"/>
    <hyperlink ref="F223" r:id="rId28" display="https://podminky.urs.cz/item/CS_URS_2023_02/762342214"/>
    <hyperlink ref="F227" r:id="rId29" display="https://podminky.urs.cz/item/CS_URS_2023_02/762341210"/>
    <hyperlink ref="F234" r:id="rId30" display="https://podminky.urs.cz/item/CS_URS_2023_02/762395000"/>
    <hyperlink ref="F240" r:id="rId31" display="https://podminky.urs.cz/item/CS_URS_2023_02/998762203"/>
    <hyperlink ref="F243" r:id="rId32" display="https://podminky.urs.cz/item/CS_URS_2023_02/764001821"/>
    <hyperlink ref="F247" r:id="rId33" display="https://podminky.urs.cz/item/CS_URS_2023_02/764001891"/>
    <hyperlink ref="F249" r:id="rId34" display="https://podminky.urs.cz/item/CS_URS_2023_02/764002812"/>
    <hyperlink ref="F252" r:id="rId35" display="https://podminky.urs.cz/item/CS_URS_2023_02/764002831"/>
    <hyperlink ref="F254" r:id="rId36" display="https://podminky.urs.cz/item/CS_URS_2023_02/764002871"/>
    <hyperlink ref="F258" r:id="rId37" display="https://podminky.urs.cz/item/CS_URS_2023_02/764002881"/>
    <hyperlink ref="F262" r:id="rId38" display="https://podminky.urs.cz/item/CS_URS_2023_02/764004821"/>
    <hyperlink ref="F266" r:id="rId39" display="https://podminky.urs.cz/item/CS_URS_2023_02/764141511"/>
    <hyperlink ref="F270" r:id="rId40" display="https://podminky.urs.cz/item/CS_URS_2023_02/764141515"/>
    <hyperlink ref="F274" r:id="rId41" display="https://podminky.urs.cz/item/CS_URS_2023_02/764011612"/>
    <hyperlink ref="F280" r:id="rId42" display="https://podminky.urs.cz/item/CS_URS_2023_02/764311616"/>
    <hyperlink ref="F292" r:id="rId43" display="https://podminky.urs.cz/item/CS_URS_2023_02/998764203"/>
    <hyperlink ref="F295" r:id="rId44" display="https://podminky.urs.cz/item/CS_URS_2023_02/765131801"/>
    <hyperlink ref="F298" r:id="rId45" display="https://podminky.urs.cz/item/CS_URS_2023_02/765131841"/>
    <hyperlink ref="F300" r:id="rId46" display="https://podminky.urs.cz/item/CS_URS_2023_02/765131821"/>
    <hyperlink ref="F303" r:id="rId47" display="https://podminky.urs.cz/item/CS_URS_2023_02/765131845"/>
    <hyperlink ref="F306" r:id="rId48" display="https://podminky.urs.cz/item/CS_URS_2023_02/765192811"/>
    <hyperlink ref="F313" r:id="rId49" display="https://podminky.urs.cz/item/CS_URS_2023_02/765192001"/>
    <hyperlink ref="F315" r:id="rId50" display="https://podminky.urs.cz/item/CS_URS_2023_02/765191021"/>
    <hyperlink ref="F319" r:id="rId51" display="https://podminky.urs.cz/item/CS_URS_2023_02/765191043"/>
    <hyperlink ref="F321" r:id="rId52" display="https://podminky.urs.cz/item/CS_URS_2023_02/765191031"/>
    <hyperlink ref="F326" r:id="rId53" display="https://podminky.urs.cz/item/CS_URS_2023_02/765113011"/>
    <hyperlink ref="F329" r:id="rId54" display="https://podminky.urs.cz/item/CS_URS_2023_02/765113111"/>
    <hyperlink ref="F331" r:id="rId55" display="https://podminky.urs.cz/item/CS_URS_2023_02/765113121"/>
    <hyperlink ref="F333" r:id="rId56" display="https://podminky.urs.cz/item/CS_URS_2023_02/765113321"/>
    <hyperlink ref="F336" r:id="rId57" display="https://podminky.urs.cz/item/CS_URS_2023_02/765113412"/>
    <hyperlink ref="F338" r:id="rId58" display="https://podminky.urs.cz/item/CS_URS_2023_02/765113911"/>
    <hyperlink ref="F340" r:id="rId59" display="https://podminky.urs.cz/item/CS_URS_2023_02/765115011"/>
    <hyperlink ref="F352" r:id="rId60" display="https://podminky.urs.cz/item/CS_URS_2023_02/765115111"/>
    <hyperlink ref="F356" r:id="rId61" display="https://podminky.urs.cz/item/CS_URS_2023_02/765115121"/>
    <hyperlink ref="F359" r:id="rId62" display="https://podminky.urs.cz/item/CS_URS_2023_02/765115301"/>
    <hyperlink ref="F362" r:id="rId63" display="https://podminky.urs.cz/item/CS_URS_2023_02/765115401"/>
    <hyperlink ref="F365" r:id="rId64" display="https://podminky.urs.cz/item/CS_URS_2023_02/998765203"/>
    <hyperlink ref="F368" r:id="rId65" display="https://podminky.urs.cz/item/CS_URS_2023_02/783406801"/>
    <hyperlink ref="F372" r:id="rId66" display="https://podminky.urs.cz/item/CS_URS_2023_02/783414203"/>
    <hyperlink ref="F374" r:id="rId67" display="https://podminky.urs.cz/item/CS_URS_2023_02/783415101"/>
    <hyperlink ref="F376" r:id="rId68" display="https://podminky.urs.cz/item/CS_URS_2023_02/783417101"/>
    <hyperlink ref="F383" r:id="rId69" display="https://podminky.urs.cz/item/CS_URS_2023_02/030001000"/>
    <hyperlink ref="F385" r:id="rId70" display="https://podminky.urs.cz/item/CS_URS_2023_02/033002000"/>
    <hyperlink ref="F388" r:id="rId71" display="https://podminky.urs.cz/item/CS_URS_2023_02/034002000"/>
    <hyperlink ref="F391" r:id="rId72" display="https://podminky.urs.cz/item/CS_URS_2023_02/045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67" customWidth="1"/>
    <col min="2" max="2" width="1.667969" style="267" customWidth="1"/>
    <col min="3" max="4" width="5" style="267" customWidth="1"/>
    <col min="5" max="5" width="11.66016" style="267" customWidth="1"/>
    <col min="6" max="6" width="9.160156" style="267" customWidth="1"/>
    <col min="7" max="7" width="5" style="267" customWidth="1"/>
    <col min="8" max="8" width="77.83203" style="267" customWidth="1"/>
    <col min="9" max="10" width="20" style="267" customWidth="1"/>
    <col min="11" max="11" width="1.667969" style="267" customWidth="1"/>
  </cols>
  <sheetData>
    <row r="1" s="1" customFormat="1" ht="37.5" customHeight="1"/>
    <row r="2" s="1" customFormat="1" ht="7.5" customHeight="1">
      <c r="B2" s="268"/>
      <c r="C2" s="269"/>
      <c r="D2" s="269"/>
      <c r="E2" s="269"/>
      <c r="F2" s="269"/>
      <c r="G2" s="269"/>
      <c r="H2" s="269"/>
      <c r="I2" s="269"/>
      <c r="J2" s="269"/>
      <c r="K2" s="270"/>
    </row>
    <row r="3" s="16" customFormat="1" ht="45" customHeight="1">
      <c r="B3" s="271"/>
      <c r="C3" s="272" t="s">
        <v>866</v>
      </c>
      <c r="D3" s="272"/>
      <c r="E3" s="272"/>
      <c r="F3" s="272"/>
      <c r="G3" s="272"/>
      <c r="H3" s="272"/>
      <c r="I3" s="272"/>
      <c r="J3" s="272"/>
      <c r="K3" s="273"/>
    </row>
    <row r="4" s="1" customFormat="1" ht="25.5" customHeight="1">
      <c r="B4" s="274"/>
      <c r="C4" s="275" t="s">
        <v>867</v>
      </c>
      <c r="D4" s="275"/>
      <c r="E4" s="275"/>
      <c r="F4" s="275"/>
      <c r="G4" s="275"/>
      <c r="H4" s="275"/>
      <c r="I4" s="275"/>
      <c r="J4" s="275"/>
      <c r="K4" s="276"/>
    </row>
    <row r="5" s="1" customFormat="1" ht="5.25" customHeight="1">
      <c r="B5" s="274"/>
      <c r="C5" s="277"/>
      <c r="D5" s="277"/>
      <c r="E5" s="277"/>
      <c r="F5" s="277"/>
      <c r="G5" s="277"/>
      <c r="H5" s="277"/>
      <c r="I5" s="277"/>
      <c r="J5" s="277"/>
      <c r="K5" s="276"/>
    </row>
    <row r="6" s="1" customFormat="1" ht="15" customHeight="1">
      <c r="B6" s="274"/>
      <c r="C6" s="278" t="s">
        <v>868</v>
      </c>
      <c r="D6" s="278"/>
      <c r="E6" s="278"/>
      <c r="F6" s="278"/>
      <c r="G6" s="278"/>
      <c r="H6" s="278"/>
      <c r="I6" s="278"/>
      <c r="J6" s="278"/>
      <c r="K6" s="276"/>
    </row>
    <row r="7" s="1" customFormat="1" ht="15" customHeight="1">
      <c r="B7" s="279"/>
      <c r="C7" s="278" t="s">
        <v>869</v>
      </c>
      <c r="D7" s="278"/>
      <c r="E7" s="278"/>
      <c r="F7" s="278"/>
      <c r="G7" s="278"/>
      <c r="H7" s="278"/>
      <c r="I7" s="278"/>
      <c r="J7" s="278"/>
      <c r="K7" s="276"/>
    </row>
    <row r="8" s="1" customFormat="1" ht="12.75" customHeight="1">
      <c r="B8" s="279"/>
      <c r="C8" s="278"/>
      <c r="D8" s="278"/>
      <c r="E8" s="278"/>
      <c r="F8" s="278"/>
      <c r="G8" s="278"/>
      <c r="H8" s="278"/>
      <c r="I8" s="278"/>
      <c r="J8" s="278"/>
      <c r="K8" s="276"/>
    </row>
    <row r="9" s="1" customFormat="1" ht="15" customHeight="1">
      <c r="B9" s="279"/>
      <c r="C9" s="278" t="s">
        <v>870</v>
      </c>
      <c r="D9" s="278"/>
      <c r="E9" s="278"/>
      <c r="F9" s="278"/>
      <c r="G9" s="278"/>
      <c r="H9" s="278"/>
      <c r="I9" s="278"/>
      <c r="J9" s="278"/>
      <c r="K9" s="276"/>
    </row>
    <row r="10" s="1" customFormat="1" ht="15" customHeight="1">
      <c r="B10" s="279"/>
      <c r="C10" s="278"/>
      <c r="D10" s="278" t="s">
        <v>871</v>
      </c>
      <c r="E10" s="278"/>
      <c r="F10" s="278"/>
      <c r="G10" s="278"/>
      <c r="H10" s="278"/>
      <c r="I10" s="278"/>
      <c r="J10" s="278"/>
      <c r="K10" s="276"/>
    </row>
    <row r="11" s="1" customFormat="1" ht="15" customHeight="1">
      <c r="B11" s="279"/>
      <c r="C11" s="280"/>
      <c r="D11" s="278" t="s">
        <v>872</v>
      </c>
      <c r="E11" s="278"/>
      <c r="F11" s="278"/>
      <c r="G11" s="278"/>
      <c r="H11" s="278"/>
      <c r="I11" s="278"/>
      <c r="J11" s="278"/>
      <c r="K11" s="276"/>
    </row>
    <row r="12" s="1" customFormat="1" ht="15" customHeight="1">
      <c r="B12" s="279"/>
      <c r="C12" s="280"/>
      <c r="D12" s="278"/>
      <c r="E12" s="278"/>
      <c r="F12" s="278"/>
      <c r="G12" s="278"/>
      <c r="H12" s="278"/>
      <c r="I12" s="278"/>
      <c r="J12" s="278"/>
      <c r="K12" s="276"/>
    </row>
    <row r="13" s="1" customFormat="1" ht="15" customHeight="1">
      <c r="B13" s="279"/>
      <c r="C13" s="280"/>
      <c r="D13" s="281" t="s">
        <v>873</v>
      </c>
      <c r="E13" s="278"/>
      <c r="F13" s="278"/>
      <c r="G13" s="278"/>
      <c r="H13" s="278"/>
      <c r="I13" s="278"/>
      <c r="J13" s="278"/>
      <c r="K13" s="276"/>
    </row>
    <row r="14" s="1" customFormat="1" ht="12.75" customHeight="1">
      <c r="B14" s="279"/>
      <c r="C14" s="280"/>
      <c r="D14" s="280"/>
      <c r="E14" s="280"/>
      <c r="F14" s="280"/>
      <c r="G14" s="280"/>
      <c r="H14" s="280"/>
      <c r="I14" s="280"/>
      <c r="J14" s="280"/>
      <c r="K14" s="276"/>
    </row>
    <row r="15" s="1" customFormat="1" ht="15" customHeight="1">
      <c r="B15" s="279"/>
      <c r="C15" s="280"/>
      <c r="D15" s="278" t="s">
        <v>874</v>
      </c>
      <c r="E15" s="278"/>
      <c r="F15" s="278"/>
      <c r="G15" s="278"/>
      <c r="H15" s="278"/>
      <c r="I15" s="278"/>
      <c r="J15" s="278"/>
      <c r="K15" s="276"/>
    </row>
    <row r="16" s="1" customFormat="1" ht="15" customHeight="1">
      <c r="B16" s="279"/>
      <c r="C16" s="280"/>
      <c r="D16" s="278" t="s">
        <v>875</v>
      </c>
      <c r="E16" s="278"/>
      <c r="F16" s="278"/>
      <c r="G16" s="278"/>
      <c r="H16" s="278"/>
      <c r="I16" s="278"/>
      <c r="J16" s="278"/>
      <c r="K16" s="276"/>
    </row>
    <row r="17" s="1" customFormat="1" ht="15" customHeight="1">
      <c r="B17" s="279"/>
      <c r="C17" s="280"/>
      <c r="D17" s="278" t="s">
        <v>876</v>
      </c>
      <c r="E17" s="278"/>
      <c r="F17" s="278"/>
      <c r="G17" s="278"/>
      <c r="H17" s="278"/>
      <c r="I17" s="278"/>
      <c r="J17" s="278"/>
      <c r="K17" s="276"/>
    </row>
    <row r="18" s="1" customFormat="1" ht="15" customHeight="1">
      <c r="B18" s="279"/>
      <c r="C18" s="280"/>
      <c r="D18" s="280"/>
      <c r="E18" s="282" t="s">
        <v>76</v>
      </c>
      <c r="F18" s="278" t="s">
        <v>877</v>
      </c>
      <c r="G18" s="278"/>
      <c r="H18" s="278"/>
      <c r="I18" s="278"/>
      <c r="J18" s="278"/>
      <c r="K18" s="276"/>
    </row>
    <row r="19" s="1" customFormat="1" ht="15" customHeight="1">
      <c r="B19" s="279"/>
      <c r="C19" s="280"/>
      <c r="D19" s="280"/>
      <c r="E19" s="282" t="s">
        <v>878</v>
      </c>
      <c r="F19" s="278" t="s">
        <v>879</v>
      </c>
      <c r="G19" s="278"/>
      <c r="H19" s="278"/>
      <c r="I19" s="278"/>
      <c r="J19" s="278"/>
      <c r="K19" s="276"/>
    </row>
    <row r="20" s="1" customFormat="1" ht="15" customHeight="1">
      <c r="B20" s="279"/>
      <c r="C20" s="280"/>
      <c r="D20" s="280"/>
      <c r="E20" s="282" t="s">
        <v>880</v>
      </c>
      <c r="F20" s="278" t="s">
        <v>881</v>
      </c>
      <c r="G20" s="278"/>
      <c r="H20" s="278"/>
      <c r="I20" s="278"/>
      <c r="J20" s="278"/>
      <c r="K20" s="276"/>
    </row>
    <row r="21" s="1" customFormat="1" ht="15" customHeight="1">
      <c r="B21" s="279"/>
      <c r="C21" s="280"/>
      <c r="D21" s="280"/>
      <c r="E21" s="282" t="s">
        <v>882</v>
      </c>
      <c r="F21" s="278" t="s">
        <v>883</v>
      </c>
      <c r="G21" s="278"/>
      <c r="H21" s="278"/>
      <c r="I21" s="278"/>
      <c r="J21" s="278"/>
      <c r="K21" s="276"/>
    </row>
    <row r="22" s="1" customFormat="1" ht="15" customHeight="1">
      <c r="B22" s="279"/>
      <c r="C22" s="280"/>
      <c r="D22" s="280"/>
      <c r="E22" s="282" t="s">
        <v>813</v>
      </c>
      <c r="F22" s="278" t="s">
        <v>814</v>
      </c>
      <c r="G22" s="278"/>
      <c r="H22" s="278"/>
      <c r="I22" s="278"/>
      <c r="J22" s="278"/>
      <c r="K22" s="276"/>
    </row>
    <row r="23" s="1" customFormat="1" ht="15" customHeight="1">
      <c r="B23" s="279"/>
      <c r="C23" s="280"/>
      <c r="D23" s="280"/>
      <c r="E23" s="282" t="s">
        <v>884</v>
      </c>
      <c r="F23" s="278" t="s">
        <v>885</v>
      </c>
      <c r="G23" s="278"/>
      <c r="H23" s="278"/>
      <c r="I23" s="278"/>
      <c r="J23" s="278"/>
      <c r="K23" s="276"/>
    </row>
    <row r="24" s="1" customFormat="1" ht="12.75" customHeight="1">
      <c r="B24" s="279"/>
      <c r="C24" s="280"/>
      <c r="D24" s="280"/>
      <c r="E24" s="280"/>
      <c r="F24" s="280"/>
      <c r="G24" s="280"/>
      <c r="H24" s="280"/>
      <c r="I24" s="280"/>
      <c r="J24" s="280"/>
      <c r="K24" s="276"/>
    </row>
    <row r="25" s="1" customFormat="1" ht="15" customHeight="1">
      <c r="B25" s="279"/>
      <c r="C25" s="278" t="s">
        <v>886</v>
      </c>
      <c r="D25" s="278"/>
      <c r="E25" s="278"/>
      <c r="F25" s="278"/>
      <c r="G25" s="278"/>
      <c r="H25" s="278"/>
      <c r="I25" s="278"/>
      <c r="J25" s="278"/>
      <c r="K25" s="276"/>
    </row>
    <row r="26" s="1" customFormat="1" ht="15" customHeight="1">
      <c r="B26" s="279"/>
      <c r="C26" s="278" t="s">
        <v>887</v>
      </c>
      <c r="D26" s="278"/>
      <c r="E26" s="278"/>
      <c r="F26" s="278"/>
      <c r="G26" s="278"/>
      <c r="H26" s="278"/>
      <c r="I26" s="278"/>
      <c r="J26" s="278"/>
      <c r="K26" s="276"/>
    </row>
    <row r="27" s="1" customFormat="1" ht="15" customHeight="1">
      <c r="B27" s="279"/>
      <c r="C27" s="278"/>
      <c r="D27" s="278" t="s">
        <v>888</v>
      </c>
      <c r="E27" s="278"/>
      <c r="F27" s="278"/>
      <c r="G27" s="278"/>
      <c r="H27" s="278"/>
      <c r="I27" s="278"/>
      <c r="J27" s="278"/>
      <c r="K27" s="276"/>
    </row>
    <row r="28" s="1" customFormat="1" ht="15" customHeight="1">
      <c r="B28" s="279"/>
      <c r="C28" s="280"/>
      <c r="D28" s="278" t="s">
        <v>889</v>
      </c>
      <c r="E28" s="278"/>
      <c r="F28" s="278"/>
      <c r="G28" s="278"/>
      <c r="H28" s="278"/>
      <c r="I28" s="278"/>
      <c r="J28" s="278"/>
      <c r="K28" s="276"/>
    </row>
    <row r="29" s="1" customFormat="1" ht="12.75" customHeight="1">
      <c r="B29" s="279"/>
      <c r="C29" s="280"/>
      <c r="D29" s="280"/>
      <c r="E29" s="280"/>
      <c r="F29" s="280"/>
      <c r="G29" s="280"/>
      <c r="H29" s="280"/>
      <c r="I29" s="280"/>
      <c r="J29" s="280"/>
      <c r="K29" s="276"/>
    </row>
    <row r="30" s="1" customFormat="1" ht="15" customHeight="1">
      <c r="B30" s="279"/>
      <c r="C30" s="280"/>
      <c r="D30" s="278" t="s">
        <v>890</v>
      </c>
      <c r="E30" s="278"/>
      <c r="F30" s="278"/>
      <c r="G30" s="278"/>
      <c r="H30" s="278"/>
      <c r="I30" s="278"/>
      <c r="J30" s="278"/>
      <c r="K30" s="276"/>
    </row>
    <row r="31" s="1" customFormat="1" ht="15" customHeight="1">
      <c r="B31" s="279"/>
      <c r="C31" s="280"/>
      <c r="D31" s="278" t="s">
        <v>891</v>
      </c>
      <c r="E31" s="278"/>
      <c r="F31" s="278"/>
      <c r="G31" s="278"/>
      <c r="H31" s="278"/>
      <c r="I31" s="278"/>
      <c r="J31" s="278"/>
      <c r="K31" s="276"/>
    </row>
    <row r="32" s="1" customFormat="1" ht="12.75" customHeight="1">
      <c r="B32" s="279"/>
      <c r="C32" s="280"/>
      <c r="D32" s="280"/>
      <c r="E32" s="280"/>
      <c r="F32" s="280"/>
      <c r="G32" s="280"/>
      <c r="H32" s="280"/>
      <c r="I32" s="280"/>
      <c r="J32" s="280"/>
      <c r="K32" s="276"/>
    </row>
    <row r="33" s="1" customFormat="1" ht="15" customHeight="1">
      <c r="B33" s="279"/>
      <c r="C33" s="280"/>
      <c r="D33" s="278" t="s">
        <v>892</v>
      </c>
      <c r="E33" s="278"/>
      <c r="F33" s="278"/>
      <c r="G33" s="278"/>
      <c r="H33" s="278"/>
      <c r="I33" s="278"/>
      <c r="J33" s="278"/>
      <c r="K33" s="276"/>
    </row>
    <row r="34" s="1" customFormat="1" ht="15" customHeight="1">
      <c r="B34" s="279"/>
      <c r="C34" s="280"/>
      <c r="D34" s="278" t="s">
        <v>893</v>
      </c>
      <c r="E34" s="278"/>
      <c r="F34" s="278"/>
      <c r="G34" s="278"/>
      <c r="H34" s="278"/>
      <c r="I34" s="278"/>
      <c r="J34" s="278"/>
      <c r="K34" s="276"/>
    </row>
    <row r="35" s="1" customFormat="1" ht="15" customHeight="1">
      <c r="B35" s="279"/>
      <c r="C35" s="280"/>
      <c r="D35" s="278" t="s">
        <v>894</v>
      </c>
      <c r="E35" s="278"/>
      <c r="F35" s="278"/>
      <c r="G35" s="278"/>
      <c r="H35" s="278"/>
      <c r="I35" s="278"/>
      <c r="J35" s="278"/>
      <c r="K35" s="276"/>
    </row>
    <row r="36" s="1" customFormat="1" ht="15" customHeight="1">
      <c r="B36" s="279"/>
      <c r="C36" s="280"/>
      <c r="D36" s="278"/>
      <c r="E36" s="281" t="s">
        <v>103</v>
      </c>
      <c r="F36" s="278"/>
      <c r="G36" s="278" t="s">
        <v>895</v>
      </c>
      <c r="H36" s="278"/>
      <c r="I36" s="278"/>
      <c r="J36" s="278"/>
      <c r="K36" s="276"/>
    </row>
    <row r="37" s="1" customFormat="1" ht="30.75" customHeight="1">
      <c r="B37" s="279"/>
      <c r="C37" s="280"/>
      <c r="D37" s="278"/>
      <c r="E37" s="281" t="s">
        <v>896</v>
      </c>
      <c r="F37" s="278"/>
      <c r="G37" s="278" t="s">
        <v>897</v>
      </c>
      <c r="H37" s="278"/>
      <c r="I37" s="278"/>
      <c r="J37" s="278"/>
      <c r="K37" s="276"/>
    </row>
    <row r="38" s="1" customFormat="1" ht="15" customHeight="1">
      <c r="B38" s="279"/>
      <c r="C38" s="280"/>
      <c r="D38" s="278"/>
      <c r="E38" s="281" t="s">
        <v>53</v>
      </c>
      <c r="F38" s="278"/>
      <c r="G38" s="278" t="s">
        <v>898</v>
      </c>
      <c r="H38" s="278"/>
      <c r="I38" s="278"/>
      <c r="J38" s="278"/>
      <c r="K38" s="276"/>
    </row>
    <row r="39" s="1" customFormat="1" ht="15" customHeight="1">
      <c r="B39" s="279"/>
      <c r="C39" s="280"/>
      <c r="D39" s="278"/>
      <c r="E39" s="281" t="s">
        <v>54</v>
      </c>
      <c r="F39" s="278"/>
      <c r="G39" s="278" t="s">
        <v>899</v>
      </c>
      <c r="H39" s="278"/>
      <c r="I39" s="278"/>
      <c r="J39" s="278"/>
      <c r="K39" s="276"/>
    </row>
    <row r="40" s="1" customFormat="1" ht="15" customHeight="1">
      <c r="B40" s="279"/>
      <c r="C40" s="280"/>
      <c r="D40" s="278"/>
      <c r="E40" s="281" t="s">
        <v>104</v>
      </c>
      <c r="F40" s="278"/>
      <c r="G40" s="278" t="s">
        <v>900</v>
      </c>
      <c r="H40" s="278"/>
      <c r="I40" s="278"/>
      <c r="J40" s="278"/>
      <c r="K40" s="276"/>
    </row>
    <row r="41" s="1" customFormat="1" ht="15" customHeight="1">
      <c r="B41" s="279"/>
      <c r="C41" s="280"/>
      <c r="D41" s="278"/>
      <c r="E41" s="281" t="s">
        <v>105</v>
      </c>
      <c r="F41" s="278"/>
      <c r="G41" s="278" t="s">
        <v>901</v>
      </c>
      <c r="H41" s="278"/>
      <c r="I41" s="278"/>
      <c r="J41" s="278"/>
      <c r="K41" s="276"/>
    </row>
    <row r="42" s="1" customFormat="1" ht="15" customHeight="1">
      <c r="B42" s="279"/>
      <c r="C42" s="280"/>
      <c r="D42" s="278"/>
      <c r="E42" s="281" t="s">
        <v>902</v>
      </c>
      <c r="F42" s="278"/>
      <c r="G42" s="278" t="s">
        <v>903</v>
      </c>
      <c r="H42" s="278"/>
      <c r="I42" s="278"/>
      <c r="J42" s="278"/>
      <c r="K42" s="276"/>
    </row>
    <row r="43" s="1" customFormat="1" ht="15" customHeight="1">
      <c r="B43" s="279"/>
      <c r="C43" s="280"/>
      <c r="D43" s="278"/>
      <c r="E43" s="281"/>
      <c r="F43" s="278"/>
      <c r="G43" s="278" t="s">
        <v>904</v>
      </c>
      <c r="H43" s="278"/>
      <c r="I43" s="278"/>
      <c r="J43" s="278"/>
      <c r="K43" s="276"/>
    </row>
    <row r="44" s="1" customFormat="1" ht="15" customHeight="1">
      <c r="B44" s="279"/>
      <c r="C44" s="280"/>
      <c r="D44" s="278"/>
      <c r="E44" s="281" t="s">
        <v>905</v>
      </c>
      <c r="F44" s="278"/>
      <c r="G44" s="278" t="s">
        <v>906</v>
      </c>
      <c r="H44" s="278"/>
      <c r="I44" s="278"/>
      <c r="J44" s="278"/>
      <c r="K44" s="276"/>
    </row>
    <row r="45" s="1" customFormat="1" ht="15" customHeight="1">
      <c r="B45" s="279"/>
      <c r="C45" s="280"/>
      <c r="D45" s="278"/>
      <c r="E45" s="281" t="s">
        <v>107</v>
      </c>
      <c r="F45" s="278"/>
      <c r="G45" s="278" t="s">
        <v>907</v>
      </c>
      <c r="H45" s="278"/>
      <c r="I45" s="278"/>
      <c r="J45" s="278"/>
      <c r="K45" s="276"/>
    </row>
    <row r="46" s="1" customFormat="1" ht="12.75" customHeight="1">
      <c r="B46" s="279"/>
      <c r="C46" s="280"/>
      <c r="D46" s="278"/>
      <c r="E46" s="278"/>
      <c r="F46" s="278"/>
      <c r="G46" s="278"/>
      <c r="H46" s="278"/>
      <c r="I46" s="278"/>
      <c r="J46" s="278"/>
      <c r="K46" s="276"/>
    </row>
    <row r="47" s="1" customFormat="1" ht="15" customHeight="1">
      <c r="B47" s="279"/>
      <c r="C47" s="280"/>
      <c r="D47" s="278" t="s">
        <v>908</v>
      </c>
      <c r="E47" s="278"/>
      <c r="F47" s="278"/>
      <c r="G47" s="278"/>
      <c r="H47" s="278"/>
      <c r="I47" s="278"/>
      <c r="J47" s="278"/>
      <c r="K47" s="276"/>
    </row>
    <row r="48" s="1" customFormat="1" ht="15" customHeight="1">
      <c r="B48" s="279"/>
      <c r="C48" s="280"/>
      <c r="D48" s="280"/>
      <c r="E48" s="278" t="s">
        <v>909</v>
      </c>
      <c r="F48" s="278"/>
      <c r="G48" s="278"/>
      <c r="H48" s="278"/>
      <c r="I48" s="278"/>
      <c r="J48" s="278"/>
      <c r="K48" s="276"/>
    </row>
    <row r="49" s="1" customFormat="1" ht="15" customHeight="1">
      <c r="B49" s="279"/>
      <c r="C49" s="280"/>
      <c r="D49" s="280"/>
      <c r="E49" s="278" t="s">
        <v>910</v>
      </c>
      <c r="F49" s="278"/>
      <c r="G49" s="278"/>
      <c r="H49" s="278"/>
      <c r="I49" s="278"/>
      <c r="J49" s="278"/>
      <c r="K49" s="276"/>
    </row>
    <row r="50" s="1" customFormat="1" ht="15" customHeight="1">
      <c r="B50" s="279"/>
      <c r="C50" s="280"/>
      <c r="D50" s="280"/>
      <c r="E50" s="278" t="s">
        <v>911</v>
      </c>
      <c r="F50" s="278"/>
      <c r="G50" s="278"/>
      <c r="H50" s="278"/>
      <c r="I50" s="278"/>
      <c r="J50" s="278"/>
      <c r="K50" s="276"/>
    </row>
    <row r="51" s="1" customFormat="1" ht="15" customHeight="1">
      <c r="B51" s="279"/>
      <c r="C51" s="280"/>
      <c r="D51" s="278" t="s">
        <v>912</v>
      </c>
      <c r="E51" s="278"/>
      <c r="F51" s="278"/>
      <c r="G51" s="278"/>
      <c r="H51" s="278"/>
      <c r="I51" s="278"/>
      <c r="J51" s="278"/>
      <c r="K51" s="276"/>
    </row>
    <row r="52" s="1" customFormat="1" ht="25.5" customHeight="1">
      <c r="B52" s="274"/>
      <c r="C52" s="275" t="s">
        <v>913</v>
      </c>
      <c r="D52" s="275"/>
      <c r="E52" s="275"/>
      <c r="F52" s="275"/>
      <c r="G52" s="275"/>
      <c r="H52" s="275"/>
      <c r="I52" s="275"/>
      <c r="J52" s="275"/>
      <c r="K52" s="276"/>
    </row>
    <row r="53" s="1" customFormat="1" ht="5.25" customHeight="1">
      <c r="B53" s="274"/>
      <c r="C53" s="277"/>
      <c r="D53" s="277"/>
      <c r="E53" s="277"/>
      <c r="F53" s="277"/>
      <c r="G53" s="277"/>
      <c r="H53" s="277"/>
      <c r="I53" s="277"/>
      <c r="J53" s="277"/>
      <c r="K53" s="276"/>
    </row>
    <row r="54" s="1" customFormat="1" ht="15" customHeight="1">
      <c r="B54" s="274"/>
      <c r="C54" s="278" t="s">
        <v>914</v>
      </c>
      <c r="D54" s="278"/>
      <c r="E54" s="278"/>
      <c r="F54" s="278"/>
      <c r="G54" s="278"/>
      <c r="H54" s="278"/>
      <c r="I54" s="278"/>
      <c r="J54" s="278"/>
      <c r="K54" s="276"/>
    </row>
    <row r="55" s="1" customFormat="1" ht="15" customHeight="1">
      <c r="B55" s="274"/>
      <c r="C55" s="278" t="s">
        <v>915</v>
      </c>
      <c r="D55" s="278"/>
      <c r="E55" s="278"/>
      <c r="F55" s="278"/>
      <c r="G55" s="278"/>
      <c r="H55" s="278"/>
      <c r="I55" s="278"/>
      <c r="J55" s="278"/>
      <c r="K55" s="276"/>
    </row>
    <row r="56" s="1" customFormat="1" ht="12.75" customHeight="1">
      <c r="B56" s="274"/>
      <c r="C56" s="278"/>
      <c r="D56" s="278"/>
      <c r="E56" s="278"/>
      <c r="F56" s="278"/>
      <c r="G56" s="278"/>
      <c r="H56" s="278"/>
      <c r="I56" s="278"/>
      <c r="J56" s="278"/>
      <c r="K56" s="276"/>
    </row>
    <row r="57" s="1" customFormat="1" ht="15" customHeight="1">
      <c r="B57" s="274"/>
      <c r="C57" s="278" t="s">
        <v>916</v>
      </c>
      <c r="D57" s="278"/>
      <c r="E57" s="278"/>
      <c r="F57" s="278"/>
      <c r="G57" s="278"/>
      <c r="H57" s="278"/>
      <c r="I57" s="278"/>
      <c r="J57" s="278"/>
      <c r="K57" s="276"/>
    </row>
    <row r="58" s="1" customFormat="1" ht="15" customHeight="1">
      <c r="B58" s="274"/>
      <c r="C58" s="280"/>
      <c r="D58" s="278" t="s">
        <v>917</v>
      </c>
      <c r="E58" s="278"/>
      <c r="F58" s="278"/>
      <c r="G58" s="278"/>
      <c r="H58" s="278"/>
      <c r="I58" s="278"/>
      <c r="J58" s="278"/>
      <c r="K58" s="276"/>
    </row>
    <row r="59" s="1" customFormat="1" ht="15" customHeight="1">
      <c r="B59" s="274"/>
      <c r="C59" s="280"/>
      <c r="D59" s="278" t="s">
        <v>918</v>
      </c>
      <c r="E59" s="278"/>
      <c r="F59" s="278"/>
      <c r="G59" s="278"/>
      <c r="H59" s="278"/>
      <c r="I59" s="278"/>
      <c r="J59" s="278"/>
      <c r="K59" s="276"/>
    </row>
    <row r="60" s="1" customFormat="1" ht="15" customHeight="1">
      <c r="B60" s="274"/>
      <c r="C60" s="280"/>
      <c r="D60" s="278" t="s">
        <v>919</v>
      </c>
      <c r="E60" s="278"/>
      <c r="F60" s="278"/>
      <c r="G60" s="278"/>
      <c r="H60" s="278"/>
      <c r="I60" s="278"/>
      <c r="J60" s="278"/>
      <c r="K60" s="276"/>
    </row>
    <row r="61" s="1" customFormat="1" ht="15" customHeight="1">
      <c r="B61" s="274"/>
      <c r="C61" s="280"/>
      <c r="D61" s="278" t="s">
        <v>920</v>
      </c>
      <c r="E61" s="278"/>
      <c r="F61" s="278"/>
      <c r="G61" s="278"/>
      <c r="H61" s="278"/>
      <c r="I61" s="278"/>
      <c r="J61" s="278"/>
      <c r="K61" s="276"/>
    </row>
    <row r="62" s="1" customFormat="1" ht="15" customHeight="1">
      <c r="B62" s="274"/>
      <c r="C62" s="280"/>
      <c r="D62" s="283" t="s">
        <v>921</v>
      </c>
      <c r="E62" s="283"/>
      <c r="F62" s="283"/>
      <c r="G62" s="283"/>
      <c r="H62" s="283"/>
      <c r="I62" s="283"/>
      <c r="J62" s="283"/>
      <c r="K62" s="276"/>
    </row>
    <row r="63" s="1" customFormat="1" ht="15" customHeight="1">
      <c r="B63" s="274"/>
      <c r="C63" s="280"/>
      <c r="D63" s="278" t="s">
        <v>922</v>
      </c>
      <c r="E63" s="278"/>
      <c r="F63" s="278"/>
      <c r="G63" s="278"/>
      <c r="H63" s="278"/>
      <c r="I63" s="278"/>
      <c r="J63" s="278"/>
      <c r="K63" s="276"/>
    </row>
    <row r="64" s="1" customFormat="1" ht="12.75" customHeight="1">
      <c r="B64" s="274"/>
      <c r="C64" s="280"/>
      <c r="D64" s="280"/>
      <c r="E64" s="284"/>
      <c r="F64" s="280"/>
      <c r="G64" s="280"/>
      <c r="H64" s="280"/>
      <c r="I64" s="280"/>
      <c r="J64" s="280"/>
      <c r="K64" s="276"/>
    </row>
    <row r="65" s="1" customFormat="1" ht="15" customHeight="1">
      <c r="B65" s="274"/>
      <c r="C65" s="280"/>
      <c r="D65" s="278" t="s">
        <v>923</v>
      </c>
      <c r="E65" s="278"/>
      <c r="F65" s="278"/>
      <c r="G65" s="278"/>
      <c r="H65" s="278"/>
      <c r="I65" s="278"/>
      <c r="J65" s="278"/>
      <c r="K65" s="276"/>
    </row>
    <row r="66" s="1" customFormat="1" ht="15" customHeight="1">
      <c r="B66" s="274"/>
      <c r="C66" s="280"/>
      <c r="D66" s="283" t="s">
        <v>924</v>
      </c>
      <c r="E66" s="283"/>
      <c r="F66" s="283"/>
      <c r="G66" s="283"/>
      <c r="H66" s="283"/>
      <c r="I66" s="283"/>
      <c r="J66" s="283"/>
      <c r="K66" s="276"/>
    </row>
    <row r="67" s="1" customFormat="1" ht="15" customHeight="1">
      <c r="B67" s="274"/>
      <c r="C67" s="280"/>
      <c r="D67" s="278" t="s">
        <v>925</v>
      </c>
      <c r="E67" s="278"/>
      <c r="F67" s="278"/>
      <c r="G67" s="278"/>
      <c r="H67" s="278"/>
      <c r="I67" s="278"/>
      <c r="J67" s="278"/>
      <c r="K67" s="276"/>
    </row>
    <row r="68" s="1" customFormat="1" ht="15" customHeight="1">
      <c r="B68" s="274"/>
      <c r="C68" s="280"/>
      <c r="D68" s="278" t="s">
        <v>926</v>
      </c>
      <c r="E68" s="278"/>
      <c r="F68" s="278"/>
      <c r="G68" s="278"/>
      <c r="H68" s="278"/>
      <c r="I68" s="278"/>
      <c r="J68" s="278"/>
      <c r="K68" s="276"/>
    </row>
    <row r="69" s="1" customFormat="1" ht="15" customHeight="1">
      <c r="B69" s="274"/>
      <c r="C69" s="280"/>
      <c r="D69" s="278" t="s">
        <v>927</v>
      </c>
      <c r="E69" s="278"/>
      <c r="F69" s="278"/>
      <c r="G69" s="278"/>
      <c r="H69" s="278"/>
      <c r="I69" s="278"/>
      <c r="J69" s="278"/>
      <c r="K69" s="276"/>
    </row>
    <row r="70" s="1" customFormat="1" ht="15" customHeight="1">
      <c r="B70" s="274"/>
      <c r="C70" s="280"/>
      <c r="D70" s="278" t="s">
        <v>928</v>
      </c>
      <c r="E70" s="278"/>
      <c r="F70" s="278"/>
      <c r="G70" s="278"/>
      <c r="H70" s="278"/>
      <c r="I70" s="278"/>
      <c r="J70" s="278"/>
      <c r="K70" s="276"/>
    </row>
    <row r="71" s="1" customFormat="1" ht="12.75" customHeight="1">
      <c r="B71" s="285"/>
      <c r="C71" s="286"/>
      <c r="D71" s="286"/>
      <c r="E71" s="286"/>
      <c r="F71" s="286"/>
      <c r="G71" s="286"/>
      <c r="H71" s="286"/>
      <c r="I71" s="286"/>
      <c r="J71" s="286"/>
      <c r="K71" s="287"/>
    </row>
    <row r="72" s="1" customFormat="1" ht="18.75" customHeight="1">
      <c r="B72" s="288"/>
      <c r="C72" s="288"/>
      <c r="D72" s="288"/>
      <c r="E72" s="288"/>
      <c r="F72" s="288"/>
      <c r="G72" s="288"/>
      <c r="H72" s="288"/>
      <c r="I72" s="288"/>
      <c r="J72" s="288"/>
      <c r="K72" s="289"/>
    </row>
    <row r="73" s="1" customFormat="1" ht="18.75" customHeight="1">
      <c r="B73" s="289"/>
      <c r="C73" s="289"/>
      <c r="D73" s="289"/>
      <c r="E73" s="289"/>
      <c r="F73" s="289"/>
      <c r="G73" s="289"/>
      <c r="H73" s="289"/>
      <c r="I73" s="289"/>
      <c r="J73" s="289"/>
      <c r="K73" s="289"/>
    </row>
    <row r="74" s="1" customFormat="1" ht="7.5" customHeight="1">
      <c r="B74" s="290"/>
      <c r="C74" s="291"/>
      <c r="D74" s="291"/>
      <c r="E74" s="291"/>
      <c r="F74" s="291"/>
      <c r="G74" s="291"/>
      <c r="H74" s="291"/>
      <c r="I74" s="291"/>
      <c r="J74" s="291"/>
      <c r="K74" s="292"/>
    </row>
    <row r="75" s="1" customFormat="1" ht="45" customHeight="1">
      <c r="B75" s="293"/>
      <c r="C75" s="294" t="s">
        <v>929</v>
      </c>
      <c r="D75" s="294"/>
      <c r="E75" s="294"/>
      <c r="F75" s="294"/>
      <c r="G75" s="294"/>
      <c r="H75" s="294"/>
      <c r="I75" s="294"/>
      <c r="J75" s="294"/>
      <c r="K75" s="295"/>
    </row>
    <row r="76" s="1" customFormat="1" ht="17.25" customHeight="1">
      <c r="B76" s="293"/>
      <c r="C76" s="296" t="s">
        <v>930</v>
      </c>
      <c r="D76" s="296"/>
      <c r="E76" s="296"/>
      <c r="F76" s="296" t="s">
        <v>931</v>
      </c>
      <c r="G76" s="297"/>
      <c r="H76" s="296" t="s">
        <v>54</v>
      </c>
      <c r="I76" s="296" t="s">
        <v>57</v>
      </c>
      <c r="J76" s="296" t="s">
        <v>932</v>
      </c>
      <c r="K76" s="295"/>
    </row>
    <row r="77" s="1" customFormat="1" ht="17.25" customHeight="1">
      <c r="B77" s="293"/>
      <c r="C77" s="298" t="s">
        <v>933</v>
      </c>
      <c r="D77" s="298"/>
      <c r="E77" s="298"/>
      <c r="F77" s="299" t="s">
        <v>934</v>
      </c>
      <c r="G77" s="300"/>
      <c r="H77" s="298"/>
      <c r="I77" s="298"/>
      <c r="J77" s="298" t="s">
        <v>935</v>
      </c>
      <c r="K77" s="295"/>
    </row>
    <row r="78" s="1" customFormat="1" ht="5.25" customHeight="1">
      <c r="B78" s="293"/>
      <c r="C78" s="301"/>
      <c r="D78" s="301"/>
      <c r="E78" s="301"/>
      <c r="F78" s="301"/>
      <c r="G78" s="302"/>
      <c r="H78" s="301"/>
      <c r="I78" s="301"/>
      <c r="J78" s="301"/>
      <c r="K78" s="295"/>
    </row>
    <row r="79" s="1" customFormat="1" ht="15" customHeight="1">
      <c r="B79" s="293"/>
      <c r="C79" s="281" t="s">
        <v>53</v>
      </c>
      <c r="D79" s="303"/>
      <c r="E79" s="303"/>
      <c r="F79" s="304" t="s">
        <v>936</v>
      </c>
      <c r="G79" s="305"/>
      <c r="H79" s="281" t="s">
        <v>937</v>
      </c>
      <c r="I79" s="281" t="s">
        <v>938</v>
      </c>
      <c r="J79" s="281">
        <v>20</v>
      </c>
      <c r="K79" s="295"/>
    </row>
    <row r="80" s="1" customFormat="1" ht="15" customHeight="1">
      <c r="B80" s="293"/>
      <c r="C80" s="281" t="s">
        <v>939</v>
      </c>
      <c r="D80" s="281"/>
      <c r="E80" s="281"/>
      <c r="F80" s="304" t="s">
        <v>936</v>
      </c>
      <c r="G80" s="305"/>
      <c r="H80" s="281" t="s">
        <v>940</v>
      </c>
      <c r="I80" s="281" t="s">
        <v>938</v>
      </c>
      <c r="J80" s="281">
        <v>120</v>
      </c>
      <c r="K80" s="295"/>
    </row>
    <row r="81" s="1" customFormat="1" ht="15" customHeight="1">
      <c r="B81" s="306"/>
      <c r="C81" s="281" t="s">
        <v>941</v>
      </c>
      <c r="D81" s="281"/>
      <c r="E81" s="281"/>
      <c r="F81" s="304" t="s">
        <v>942</v>
      </c>
      <c r="G81" s="305"/>
      <c r="H81" s="281" t="s">
        <v>943</v>
      </c>
      <c r="I81" s="281" t="s">
        <v>938</v>
      </c>
      <c r="J81" s="281">
        <v>50</v>
      </c>
      <c r="K81" s="295"/>
    </row>
    <row r="82" s="1" customFormat="1" ht="15" customHeight="1">
      <c r="B82" s="306"/>
      <c r="C82" s="281" t="s">
        <v>944</v>
      </c>
      <c r="D82" s="281"/>
      <c r="E82" s="281"/>
      <c r="F82" s="304" t="s">
        <v>936</v>
      </c>
      <c r="G82" s="305"/>
      <c r="H82" s="281" t="s">
        <v>945</v>
      </c>
      <c r="I82" s="281" t="s">
        <v>946</v>
      </c>
      <c r="J82" s="281"/>
      <c r="K82" s="295"/>
    </row>
    <row r="83" s="1" customFormat="1" ht="15" customHeight="1">
      <c r="B83" s="306"/>
      <c r="C83" s="307" t="s">
        <v>947</v>
      </c>
      <c r="D83" s="307"/>
      <c r="E83" s="307"/>
      <c r="F83" s="308" t="s">
        <v>942</v>
      </c>
      <c r="G83" s="307"/>
      <c r="H83" s="307" t="s">
        <v>948</v>
      </c>
      <c r="I83" s="307" t="s">
        <v>938</v>
      </c>
      <c r="J83" s="307">
        <v>15</v>
      </c>
      <c r="K83" s="295"/>
    </row>
    <row r="84" s="1" customFormat="1" ht="15" customHeight="1">
      <c r="B84" s="306"/>
      <c r="C84" s="307" t="s">
        <v>949</v>
      </c>
      <c r="D84" s="307"/>
      <c r="E84" s="307"/>
      <c r="F84" s="308" t="s">
        <v>942</v>
      </c>
      <c r="G84" s="307"/>
      <c r="H84" s="307" t="s">
        <v>950</v>
      </c>
      <c r="I84" s="307" t="s">
        <v>938</v>
      </c>
      <c r="J84" s="307">
        <v>15</v>
      </c>
      <c r="K84" s="295"/>
    </row>
    <row r="85" s="1" customFormat="1" ht="15" customHeight="1">
      <c r="B85" s="306"/>
      <c r="C85" s="307" t="s">
        <v>951</v>
      </c>
      <c r="D85" s="307"/>
      <c r="E85" s="307"/>
      <c r="F85" s="308" t="s">
        <v>942</v>
      </c>
      <c r="G85" s="307"/>
      <c r="H85" s="307" t="s">
        <v>952</v>
      </c>
      <c r="I85" s="307" t="s">
        <v>938</v>
      </c>
      <c r="J85" s="307">
        <v>20</v>
      </c>
      <c r="K85" s="295"/>
    </row>
    <row r="86" s="1" customFormat="1" ht="15" customHeight="1">
      <c r="B86" s="306"/>
      <c r="C86" s="307" t="s">
        <v>953</v>
      </c>
      <c r="D86" s="307"/>
      <c r="E86" s="307"/>
      <c r="F86" s="308" t="s">
        <v>942</v>
      </c>
      <c r="G86" s="307"/>
      <c r="H86" s="307" t="s">
        <v>954</v>
      </c>
      <c r="I86" s="307" t="s">
        <v>938</v>
      </c>
      <c r="J86" s="307">
        <v>20</v>
      </c>
      <c r="K86" s="295"/>
    </row>
    <row r="87" s="1" customFormat="1" ht="15" customHeight="1">
      <c r="B87" s="306"/>
      <c r="C87" s="281" t="s">
        <v>955</v>
      </c>
      <c r="D87" s="281"/>
      <c r="E87" s="281"/>
      <c r="F87" s="304" t="s">
        <v>942</v>
      </c>
      <c r="G87" s="305"/>
      <c r="H87" s="281" t="s">
        <v>956</v>
      </c>
      <c r="I87" s="281" t="s">
        <v>938</v>
      </c>
      <c r="J87" s="281">
        <v>50</v>
      </c>
      <c r="K87" s="295"/>
    </row>
    <row r="88" s="1" customFormat="1" ht="15" customHeight="1">
      <c r="B88" s="306"/>
      <c r="C88" s="281" t="s">
        <v>957</v>
      </c>
      <c r="D88" s="281"/>
      <c r="E88" s="281"/>
      <c r="F88" s="304" t="s">
        <v>942</v>
      </c>
      <c r="G88" s="305"/>
      <c r="H88" s="281" t="s">
        <v>958</v>
      </c>
      <c r="I88" s="281" t="s">
        <v>938</v>
      </c>
      <c r="J88" s="281">
        <v>20</v>
      </c>
      <c r="K88" s="295"/>
    </row>
    <row r="89" s="1" customFormat="1" ht="15" customHeight="1">
      <c r="B89" s="306"/>
      <c r="C89" s="281" t="s">
        <v>959</v>
      </c>
      <c r="D89" s="281"/>
      <c r="E89" s="281"/>
      <c r="F89" s="304" t="s">
        <v>942</v>
      </c>
      <c r="G89" s="305"/>
      <c r="H89" s="281" t="s">
        <v>960</v>
      </c>
      <c r="I89" s="281" t="s">
        <v>938</v>
      </c>
      <c r="J89" s="281">
        <v>20</v>
      </c>
      <c r="K89" s="295"/>
    </row>
    <row r="90" s="1" customFormat="1" ht="15" customHeight="1">
      <c r="B90" s="306"/>
      <c r="C90" s="281" t="s">
        <v>961</v>
      </c>
      <c r="D90" s="281"/>
      <c r="E90" s="281"/>
      <c r="F90" s="304" t="s">
        <v>942</v>
      </c>
      <c r="G90" s="305"/>
      <c r="H90" s="281" t="s">
        <v>962</v>
      </c>
      <c r="I90" s="281" t="s">
        <v>938</v>
      </c>
      <c r="J90" s="281">
        <v>50</v>
      </c>
      <c r="K90" s="295"/>
    </row>
    <row r="91" s="1" customFormat="1" ht="15" customHeight="1">
      <c r="B91" s="306"/>
      <c r="C91" s="281" t="s">
        <v>963</v>
      </c>
      <c r="D91" s="281"/>
      <c r="E91" s="281"/>
      <c r="F91" s="304" t="s">
        <v>942</v>
      </c>
      <c r="G91" s="305"/>
      <c r="H91" s="281" t="s">
        <v>963</v>
      </c>
      <c r="I91" s="281" t="s">
        <v>938</v>
      </c>
      <c r="J91" s="281">
        <v>50</v>
      </c>
      <c r="K91" s="295"/>
    </row>
    <row r="92" s="1" customFormat="1" ht="15" customHeight="1">
      <c r="B92" s="306"/>
      <c r="C92" s="281" t="s">
        <v>964</v>
      </c>
      <c r="D92" s="281"/>
      <c r="E92" s="281"/>
      <c r="F92" s="304" t="s">
        <v>942</v>
      </c>
      <c r="G92" s="305"/>
      <c r="H92" s="281" t="s">
        <v>965</v>
      </c>
      <c r="I92" s="281" t="s">
        <v>938</v>
      </c>
      <c r="J92" s="281">
        <v>255</v>
      </c>
      <c r="K92" s="295"/>
    </row>
    <row r="93" s="1" customFormat="1" ht="15" customHeight="1">
      <c r="B93" s="306"/>
      <c r="C93" s="281" t="s">
        <v>966</v>
      </c>
      <c r="D93" s="281"/>
      <c r="E93" s="281"/>
      <c r="F93" s="304" t="s">
        <v>936</v>
      </c>
      <c r="G93" s="305"/>
      <c r="H93" s="281" t="s">
        <v>967</v>
      </c>
      <c r="I93" s="281" t="s">
        <v>968</v>
      </c>
      <c r="J93" s="281"/>
      <c r="K93" s="295"/>
    </row>
    <row r="94" s="1" customFormat="1" ht="15" customHeight="1">
      <c r="B94" s="306"/>
      <c r="C94" s="281" t="s">
        <v>969</v>
      </c>
      <c r="D94" s="281"/>
      <c r="E94" s="281"/>
      <c r="F94" s="304" t="s">
        <v>936</v>
      </c>
      <c r="G94" s="305"/>
      <c r="H94" s="281" t="s">
        <v>970</v>
      </c>
      <c r="I94" s="281" t="s">
        <v>971</v>
      </c>
      <c r="J94" s="281"/>
      <c r="K94" s="295"/>
    </row>
    <row r="95" s="1" customFormat="1" ht="15" customHeight="1">
      <c r="B95" s="306"/>
      <c r="C95" s="281" t="s">
        <v>972</v>
      </c>
      <c r="D95" s="281"/>
      <c r="E95" s="281"/>
      <c r="F95" s="304" t="s">
        <v>936</v>
      </c>
      <c r="G95" s="305"/>
      <c r="H95" s="281" t="s">
        <v>972</v>
      </c>
      <c r="I95" s="281" t="s">
        <v>971</v>
      </c>
      <c r="J95" s="281"/>
      <c r="K95" s="295"/>
    </row>
    <row r="96" s="1" customFormat="1" ht="15" customHeight="1">
      <c r="B96" s="306"/>
      <c r="C96" s="281" t="s">
        <v>38</v>
      </c>
      <c r="D96" s="281"/>
      <c r="E96" s="281"/>
      <c r="F96" s="304" t="s">
        <v>936</v>
      </c>
      <c r="G96" s="305"/>
      <c r="H96" s="281" t="s">
        <v>973</v>
      </c>
      <c r="I96" s="281" t="s">
        <v>971</v>
      </c>
      <c r="J96" s="281"/>
      <c r="K96" s="295"/>
    </row>
    <row r="97" s="1" customFormat="1" ht="15" customHeight="1">
      <c r="B97" s="306"/>
      <c r="C97" s="281" t="s">
        <v>48</v>
      </c>
      <c r="D97" s="281"/>
      <c r="E97" s="281"/>
      <c r="F97" s="304" t="s">
        <v>936</v>
      </c>
      <c r="G97" s="305"/>
      <c r="H97" s="281" t="s">
        <v>974</v>
      </c>
      <c r="I97" s="281" t="s">
        <v>971</v>
      </c>
      <c r="J97" s="281"/>
      <c r="K97" s="295"/>
    </row>
    <row r="98" s="1" customFormat="1" ht="15" customHeight="1">
      <c r="B98" s="309"/>
      <c r="C98" s="310"/>
      <c r="D98" s="310"/>
      <c r="E98" s="310"/>
      <c r="F98" s="310"/>
      <c r="G98" s="310"/>
      <c r="H98" s="310"/>
      <c r="I98" s="310"/>
      <c r="J98" s="310"/>
      <c r="K98" s="311"/>
    </row>
    <row r="99" s="1" customFormat="1" ht="18.75" customHeight="1">
      <c r="B99" s="312"/>
      <c r="C99" s="313"/>
      <c r="D99" s="313"/>
      <c r="E99" s="313"/>
      <c r="F99" s="313"/>
      <c r="G99" s="313"/>
      <c r="H99" s="313"/>
      <c r="I99" s="313"/>
      <c r="J99" s="313"/>
      <c r="K99" s="312"/>
    </row>
    <row r="100" s="1" customFormat="1" ht="18.75" customHeight="1">
      <c r="B100" s="289"/>
      <c r="C100" s="289"/>
      <c r="D100" s="289"/>
      <c r="E100" s="289"/>
      <c r="F100" s="289"/>
      <c r="G100" s="289"/>
      <c r="H100" s="289"/>
      <c r="I100" s="289"/>
      <c r="J100" s="289"/>
      <c r="K100" s="289"/>
    </row>
    <row r="101" s="1" customFormat="1" ht="7.5" customHeight="1">
      <c r="B101" s="290"/>
      <c r="C101" s="291"/>
      <c r="D101" s="291"/>
      <c r="E101" s="291"/>
      <c r="F101" s="291"/>
      <c r="G101" s="291"/>
      <c r="H101" s="291"/>
      <c r="I101" s="291"/>
      <c r="J101" s="291"/>
      <c r="K101" s="292"/>
    </row>
    <row r="102" s="1" customFormat="1" ht="45" customHeight="1">
      <c r="B102" s="293"/>
      <c r="C102" s="294" t="s">
        <v>975</v>
      </c>
      <c r="D102" s="294"/>
      <c r="E102" s="294"/>
      <c r="F102" s="294"/>
      <c r="G102" s="294"/>
      <c r="H102" s="294"/>
      <c r="I102" s="294"/>
      <c r="J102" s="294"/>
      <c r="K102" s="295"/>
    </row>
    <row r="103" s="1" customFormat="1" ht="17.25" customHeight="1">
      <c r="B103" s="293"/>
      <c r="C103" s="296" t="s">
        <v>930</v>
      </c>
      <c r="D103" s="296"/>
      <c r="E103" s="296"/>
      <c r="F103" s="296" t="s">
        <v>931</v>
      </c>
      <c r="G103" s="297"/>
      <c r="H103" s="296" t="s">
        <v>54</v>
      </c>
      <c r="I103" s="296" t="s">
        <v>57</v>
      </c>
      <c r="J103" s="296" t="s">
        <v>932</v>
      </c>
      <c r="K103" s="295"/>
    </row>
    <row r="104" s="1" customFormat="1" ht="17.25" customHeight="1">
      <c r="B104" s="293"/>
      <c r="C104" s="298" t="s">
        <v>933</v>
      </c>
      <c r="D104" s="298"/>
      <c r="E104" s="298"/>
      <c r="F104" s="299" t="s">
        <v>934</v>
      </c>
      <c r="G104" s="300"/>
      <c r="H104" s="298"/>
      <c r="I104" s="298"/>
      <c r="J104" s="298" t="s">
        <v>935</v>
      </c>
      <c r="K104" s="295"/>
    </row>
    <row r="105" s="1" customFormat="1" ht="5.25" customHeight="1">
      <c r="B105" s="293"/>
      <c r="C105" s="296"/>
      <c r="D105" s="296"/>
      <c r="E105" s="296"/>
      <c r="F105" s="296"/>
      <c r="G105" s="314"/>
      <c r="H105" s="296"/>
      <c r="I105" s="296"/>
      <c r="J105" s="296"/>
      <c r="K105" s="295"/>
    </row>
    <row r="106" s="1" customFormat="1" ht="15" customHeight="1">
      <c r="B106" s="293"/>
      <c r="C106" s="281" t="s">
        <v>53</v>
      </c>
      <c r="D106" s="303"/>
      <c r="E106" s="303"/>
      <c r="F106" s="304" t="s">
        <v>936</v>
      </c>
      <c r="G106" s="281"/>
      <c r="H106" s="281" t="s">
        <v>976</v>
      </c>
      <c r="I106" s="281" t="s">
        <v>938</v>
      </c>
      <c r="J106" s="281">
        <v>20</v>
      </c>
      <c r="K106" s="295"/>
    </row>
    <row r="107" s="1" customFormat="1" ht="15" customHeight="1">
      <c r="B107" s="293"/>
      <c r="C107" s="281" t="s">
        <v>939</v>
      </c>
      <c r="D107" s="281"/>
      <c r="E107" s="281"/>
      <c r="F107" s="304" t="s">
        <v>936</v>
      </c>
      <c r="G107" s="281"/>
      <c r="H107" s="281" t="s">
        <v>976</v>
      </c>
      <c r="I107" s="281" t="s">
        <v>938</v>
      </c>
      <c r="J107" s="281">
        <v>120</v>
      </c>
      <c r="K107" s="295"/>
    </row>
    <row r="108" s="1" customFormat="1" ht="15" customHeight="1">
      <c r="B108" s="306"/>
      <c r="C108" s="281" t="s">
        <v>941</v>
      </c>
      <c r="D108" s="281"/>
      <c r="E108" s="281"/>
      <c r="F108" s="304" t="s">
        <v>942</v>
      </c>
      <c r="G108" s="281"/>
      <c r="H108" s="281" t="s">
        <v>976</v>
      </c>
      <c r="I108" s="281" t="s">
        <v>938</v>
      </c>
      <c r="J108" s="281">
        <v>50</v>
      </c>
      <c r="K108" s="295"/>
    </row>
    <row r="109" s="1" customFormat="1" ht="15" customHeight="1">
      <c r="B109" s="306"/>
      <c r="C109" s="281" t="s">
        <v>944</v>
      </c>
      <c r="D109" s="281"/>
      <c r="E109" s="281"/>
      <c r="F109" s="304" t="s">
        <v>936</v>
      </c>
      <c r="G109" s="281"/>
      <c r="H109" s="281" t="s">
        <v>976</v>
      </c>
      <c r="I109" s="281" t="s">
        <v>946</v>
      </c>
      <c r="J109" s="281"/>
      <c r="K109" s="295"/>
    </row>
    <row r="110" s="1" customFormat="1" ht="15" customHeight="1">
      <c r="B110" s="306"/>
      <c r="C110" s="281" t="s">
        <v>955</v>
      </c>
      <c r="D110" s="281"/>
      <c r="E110" s="281"/>
      <c r="F110" s="304" t="s">
        <v>942</v>
      </c>
      <c r="G110" s="281"/>
      <c r="H110" s="281" t="s">
        <v>976</v>
      </c>
      <c r="I110" s="281" t="s">
        <v>938</v>
      </c>
      <c r="J110" s="281">
        <v>50</v>
      </c>
      <c r="K110" s="295"/>
    </row>
    <row r="111" s="1" customFormat="1" ht="15" customHeight="1">
      <c r="B111" s="306"/>
      <c r="C111" s="281" t="s">
        <v>963</v>
      </c>
      <c r="D111" s="281"/>
      <c r="E111" s="281"/>
      <c r="F111" s="304" t="s">
        <v>942</v>
      </c>
      <c r="G111" s="281"/>
      <c r="H111" s="281" t="s">
        <v>976</v>
      </c>
      <c r="I111" s="281" t="s">
        <v>938</v>
      </c>
      <c r="J111" s="281">
        <v>50</v>
      </c>
      <c r="K111" s="295"/>
    </row>
    <row r="112" s="1" customFormat="1" ht="15" customHeight="1">
      <c r="B112" s="306"/>
      <c r="C112" s="281" t="s">
        <v>961</v>
      </c>
      <c r="D112" s="281"/>
      <c r="E112" s="281"/>
      <c r="F112" s="304" t="s">
        <v>942</v>
      </c>
      <c r="G112" s="281"/>
      <c r="H112" s="281" t="s">
        <v>976</v>
      </c>
      <c r="I112" s="281" t="s">
        <v>938</v>
      </c>
      <c r="J112" s="281">
        <v>50</v>
      </c>
      <c r="K112" s="295"/>
    </row>
    <row r="113" s="1" customFormat="1" ht="15" customHeight="1">
      <c r="B113" s="306"/>
      <c r="C113" s="281" t="s">
        <v>53</v>
      </c>
      <c r="D113" s="281"/>
      <c r="E113" s="281"/>
      <c r="F113" s="304" t="s">
        <v>936</v>
      </c>
      <c r="G113" s="281"/>
      <c r="H113" s="281" t="s">
        <v>977</v>
      </c>
      <c r="I113" s="281" t="s">
        <v>938</v>
      </c>
      <c r="J113" s="281">
        <v>20</v>
      </c>
      <c r="K113" s="295"/>
    </row>
    <row r="114" s="1" customFormat="1" ht="15" customHeight="1">
      <c r="B114" s="306"/>
      <c r="C114" s="281" t="s">
        <v>978</v>
      </c>
      <c r="D114" s="281"/>
      <c r="E114" s="281"/>
      <c r="F114" s="304" t="s">
        <v>936</v>
      </c>
      <c r="G114" s="281"/>
      <c r="H114" s="281" t="s">
        <v>979</v>
      </c>
      <c r="I114" s="281" t="s">
        <v>938</v>
      </c>
      <c r="J114" s="281">
        <v>120</v>
      </c>
      <c r="K114" s="295"/>
    </row>
    <row r="115" s="1" customFormat="1" ht="15" customHeight="1">
      <c r="B115" s="306"/>
      <c r="C115" s="281" t="s">
        <v>38</v>
      </c>
      <c r="D115" s="281"/>
      <c r="E115" s="281"/>
      <c r="F115" s="304" t="s">
        <v>936</v>
      </c>
      <c r="G115" s="281"/>
      <c r="H115" s="281" t="s">
        <v>980</v>
      </c>
      <c r="I115" s="281" t="s">
        <v>971</v>
      </c>
      <c r="J115" s="281"/>
      <c r="K115" s="295"/>
    </row>
    <row r="116" s="1" customFormat="1" ht="15" customHeight="1">
      <c r="B116" s="306"/>
      <c r="C116" s="281" t="s">
        <v>48</v>
      </c>
      <c r="D116" s="281"/>
      <c r="E116" s="281"/>
      <c r="F116" s="304" t="s">
        <v>936</v>
      </c>
      <c r="G116" s="281"/>
      <c r="H116" s="281" t="s">
        <v>981</v>
      </c>
      <c r="I116" s="281" t="s">
        <v>971</v>
      </c>
      <c r="J116" s="281"/>
      <c r="K116" s="295"/>
    </row>
    <row r="117" s="1" customFormat="1" ht="15" customHeight="1">
      <c r="B117" s="306"/>
      <c r="C117" s="281" t="s">
        <v>57</v>
      </c>
      <c r="D117" s="281"/>
      <c r="E117" s="281"/>
      <c r="F117" s="304" t="s">
        <v>936</v>
      </c>
      <c r="G117" s="281"/>
      <c r="H117" s="281" t="s">
        <v>982</v>
      </c>
      <c r="I117" s="281" t="s">
        <v>983</v>
      </c>
      <c r="J117" s="281"/>
      <c r="K117" s="295"/>
    </row>
    <row r="118" s="1" customFormat="1" ht="15" customHeight="1">
      <c r="B118" s="309"/>
      <c r="C118" s="315"/>
      <c r="D118" s="315"/>
      <c r="E118" s="315"/>
      <c r="F118" s="315"/>
      <c r="G118" s="315"/>
      <c r="H118" s="315"/>
      <c r="I118" s="315"/>
      <c r="J118" s="315"/>
      <c r="K118" s="311"/>
    </row>
    <row r="119" s="1" customFormat="1" ht="18.75" customHeight="1">
      <c r="B119" s="316"/>
      <c r="C119" s="317"/>
      <c r="D119" s="317"/>
      <c r="E119" s="317"/>
      <c r="F119" s="318"/>
      <c r="G119" s="317"/>
      <c r="H119" s="317"/>
      <c r="I119" s="317"/>
      <c r="J119" s="317"/>
      <c r="K119" s="316"/>
    </row>
    <row r="120" s="1" customFormat="1" ht="18.75" customHeight="1">
      <c r="B120" s="289"/>
      <c r="C120" s="289"/>
      <c r="D120" s="289"/>
      <c r="E120" s="289"/>
      <c r="F120" s="289"/>
      <c r="G120" s="289"/>
      <c r="H120" s="289"/>
      <c r="I120" s="289"/>
      <c r="J120" s="289"/>
      <c r="K120" s="289"/>
    </row>
    <row r="121" s="1" customFormat="1" ht="7.5" customHeight="1">
      <c r="B121" s="319"/>
      <c r="C121" s="320"/>
      <c r="D121" s="320"/>
      <c r="E121" s="320"/>
      <c r="F121" s="320"/>
      <c r="G121" s="320"/>
      <c r="H121" s="320"/>
      <c r="I121" s="320"/>
      <c r="J121" s="320"/>
      <c r="K121" s="321"/>
    </row>
    <row r="122" s="1" customFormat="1" ht="45" customHeight="1">
      <c r="B122" s="322"/>
      <c r="C122" s="272" t="s">
        <v>984</v>
      </c>
      <c r="D122" s="272"/>
      <c r="E122" s="272"/>
      <c r="F122" s="272"/>
      <c r="G122" s="272"/>
      <c r="H122" s="272"/>
      <c r="I122" s="272"/>
      <c r="J122" s="272"/>
      <c r="K122" s="323"/>
    </row>
    <row r="123" s="1" customFormat="1" ht="17.25" customHeight="1">
      <c r="B123" s="324"/>
      <c r="C123" s="296" t="s">
        <v>930</v>
      </c>
      <c r="D123" s="296"/>
      <c r="E123" s="296"/>
      <c r="F123" s="296" t="s">
        <v>931</v>
      </c>
      <c r="G123" s="297"/>
      <c r="H123" s="296" t="s">
        <v>54</v>
      </c>
      <c r="I123" s="296" t="s">
        <v>57</v>
      </c>
      <c r="J123" s="296" t="s">
        <v>932</v>
      </c>
      <c r="K123" s="325"/>
    </row>
    <row r="124" s="1" customFormat="1" ht="17.25" customHeight="1">
      <c r="B124" s="324"/>
      <c r="C124" s="298" t="s">
        <v>933</v>
      </c>
      <c r="D124" s="298"/>
      <c r="E124" s="298"/>
      <c r="F124" s="299" t="s">
        <v>934</v>
      </c>
      <c r="G124" s="300"/>
      <c r="H124" s="298"/>
      <c r="I124" s="298"/>
      <c r="J124" s="298" t="s">
        <v>935</v>
      </c>
      <c r="K124" s="325"/>
    </row>
    <row r="125" s="1" customFormat="1" ht="5.25" customHeight="1">
      <c r="B125" s="326"/>
      <c r="C125" s="301"/>
      <c r="D125" s="301"/>
      <c r="E125" s="301"/>
      <c r="F125" s="301"/>
      <c r="G125" s="327"/>
      <c r="H125" s="301"/>
      <c r="I125" s="301"/>
      <c r="J125" s="301"/>
      <c r="K125" s="328"/>
    </row>
    <row r="126" s="1" customFormat="1" ht="15" customHeight="1">
      <c r="B126" s="326"/>
      <c r="C126" s="281" t="s">
        <v>939</v>
      </c>
      <c r="D126" s="303"/>
      <c r="E126" s="303"/>
      <c r="F126" s="304" t="s">
        <v>936</v>
      </c>
      <c r="G126" s="281"/>
      <c r="H126" s="281" t="s">
        <v>976</v>
      </c>
      <c r="I126" s="281" t="s">
        <v>938</v>
      </c>
      <c r="J126" s="281">
        <v>120</v>
      </c>
      <c r="K126" s="329"/>
    </row>
    <row r="127" s="1" customFormat="1" ht="15" customHeight="1">
      <c r="B127" s="326"/>
      <c r="C127" s="281" t="s">
        <v>985</v>
      </c>
      <c r="D127" s="281"/>
      <c r="E127" s="281"/>
      <c r="F127" s="304" t="s">
        <v>936</v>
      </c>
      <c r="G127" s="281"/>
      <c r="H127" s="281" t="s">
        <v>986</v>
      </c>
      <c r="I127" s="281" t="s">
        <v>938</v>
      </c>
      <c r="J127" s="281" t="s">
        <v>987</v>
      </c>
      <c r="K127" s="329"/>
    </row>
    <row r="128" s="1" customFormat="1" ht="15" customHeight="1">
      <c r="B128" s="326"/>
      <c r="C128" s="281" t="s">
        <v>884</v>
      </c>
      <c r="D128" s="281"/>
      <c r="E128" s="281"/>
      <c r="F128" s="304" t="s">
        <v>936</v>
      </c>
      <c r="G128" s="281"/>
      <c r="H128" s="281" t="s">
        <v>988</v>
      </c>
      <c r="I128" s="281" t="s">
        <v>938</v>
      </c>
      <c r="J128" s="281" t="s">
        <v>987</v>
      </c>
      <c r="K128" s="329"/>
    </row>
    <row r="129" s="1" customFormat="1" ht="15" customHeight="1">
      <c r="B129" s="326"/>
      <c r="C129" s="281" t="s">
        <v>947</v>
      </c>
      <c r="D129" s="281"/>
      <c r="E129" s="281"/>
      <c r="F129" s="304" t="s">
        <v>942</v>
      </c>
      <c r="G129" s="281"/>
      <c r="H129" s="281" t="s">
        <v>948</v>
      </c>
      <c r="I129" s="281" t="s">
        <v>938</v>
      </c>
      <c r="J129" s="281">
        <v>15</v>
      </c>
      <c r="K129" s="329"/>
    </row>
    <row r="130" s="1" customFormat="1" ht="15" customHeight="1">
      <c r="B130" s="326"/>
      <c r="C130" s="307" t="s">
        <v>949</v>
      </c>
      <c r="D130" s="307"/>
      <c r="E130" s="307"/>
      <c r="F130" s="308" t="s">
        <v>942</v>
      </c>
      <c r="G130" s="307"/>
      <c r="H130" s="307" t="s">
        <v>950</v>
      </c>
      <c r="I130" s="307" t="s">
        <v>938</v>
      </c>
      <c r="J130" s="307">
        <v>15</v>
      </c>
      <c r="K130" s="329"/>
    </row>
    <row r="131" s="1" customFormat="1" ht="15" customHeight="1">
      <c r="B131" s="326"/>
      <c r="C131" s="307" t="s">
        <v>951</v>
      </c>
      <c r="D131" s="307"/>
      <c r="E131" s="307"/>
      <c r="F131" s="308" t="s">
        <v>942</v>
      </c>
      <c r="G131" s="307"/>
      <c r="H131" s="307" t="s">
        <v>952</v>
      </c>
      <c r="I131" s="307" t="s">
        <v>938</v>
      </c>
      <c r="J131" s="307">
        <v>20</v>
      </c>
      <c r="K131" s="329"/>
    </row>
    <row r="132" s="1" customFormat="1" ht="15" customHeight="1">
      <c r="B132" s="326"/>
      <c r="C132" s="307" t="s">
        <v>953</v>
      </c>
      <c r="D132" s="307"/>
      <c r="E132" s="307"/>
      <c r="F132" s="308" t="s">
        <v>942</v>
      </c>
      <c r="G132" s="307"/>
      <c r="H132" s="307" t="s">
        <v>954</v>
      </c>
      <c r="I132" s="307" t="s">
        <v>938</v>
      </c>
      <c r="J132" s="307">
        <v>20</v>
      </c>
      <c r="K132" s="329"/>
    </row>
    <row r="133" s="1" customFormat="1" ht="15" customHeight="1">
      <c r="B133" s="326"/>
      <c r="C133" s="281" t="s">
        <v>941</v>
      </c>
      <c r="D133" s="281"/>
      <c r="E133" s="281"/>
      <c r="F133" s="304" t="s">
        <v>942</v>
      </c>
      <c r="G133" s="281"/>
      <c r="H133" s="281" t="s">
        <v>976</v>
      </c>
      <c r="I133" s="281" t="s">
        <v>938</v>
      </c>
      <c r="J133" s="281">
        <v>50</v>
      </c>
      <c r="K133" s="329"/>
    </row>
    <row r="134" s="1" customFormat="1" ht="15" customHeight="1">
      <c r="B134" s="326"/>
      <c r="C134" s="281" t="s">
        <v>955</v>
      </c>
      <c r="D134" s="281"/>
      <c r="E134" s="281"/>
      <c r="F134" s="304" t="s">
        <v>942</v>
      </c>
      <c r="G134" s="281"/>
      <c r="H134" s="281" t="s">
        <v>976</v>
      </c>
      <c r="I134" s="281" t="s">
        <v>938</v>
      </c>
      <c r="J134" s="281">
        <v>50</v>
      </c>
      <c r="K134" s="329"/>
    </row>
    <row r="135" s="1" customFormat="1" ht="15" customHeight="1">
      <c r="B135" s="326"/>
      <c r="C135" s="281" t="s">
        <v>961</v>
      </c>
      <c r="D135" s="281"/>
      <c r="E135" s="281"/>
      <c r="F135" s="304" t="s">
        <v>942</v>
      </c>
      <c r="G135" s="281"/>
      <c r="H135" s="281" t="s">
        <v>976</v>
      </c>
      <c r="I135" s="281" t="s">
        <v>938</v>
      </c>
      <c r="J135" s="281">
        <v>50</v>
      </c>
      <c r="K135" s="329"/>
    </row>
    <row r="136" s="1" customFormat="1" ht="15" customHeight="1">
      <c r="B136" s="326"/>
      <c r="C136" s="281" t="s">
        <v>963</v>
      </c>
      <c r="D136" s="281"/>
      <c r="E136" s="281"/>
      <c r="F136" s="304" t="s">
        <v>942</v>
      </c>
      <c r="G136" s="281"/>
      <c r="H136" s="281" t="s">
        <v>976</v>
      </c>
      <c r="I136" s="281" t="s">
        <v>938</v>
      </c>
      <c r="J136" s="281">
        <v>50</v>
      </c>
      <c r="K136" s="329"/>
    </row>
    <row r="137" s="1" customFormat="1" ht="15" customHeight="1">
      <c r="B137" s="326"/>
      <c r="C137" s="281" t="s">
        <v>964</v>
      </c>
      <c r="D137" s="281"/>
      <c r="E137" s="281"/>
      <c r="F137" s="304" t="s">
        <v>942</v>
      </c>
      <c r="G137" s="281"/>
      <c r="H137" s="281" t="s">
        <v>989</v>
      </c>
      <c r="I137" s="281" t="s">
        <v>938</v>
      </c>
      <c r="J137" s="281">
        <v>255</v>
      </c>
      <c r="K137" s="329"/>
    </row>
    <row r="138" s="1" customFormat="1" ht="15" customHeight="1">
      <c r="B138" s="326"/>
      <c r="C138" s="281" t="s">
        <v>966</v>
      </c>
      <c r="D138" s="281"/>
      <c r="E138" s="281"/>
      <c r="F138" s="304" t="s">
        <v>936</v>
      </c>
      <c r="G138" s="281"/>
      <c r="H138" s="281" t="s">
        <v>990</v>
      </c>
      <c r="I138" s="281" t="s">
        <v>968</v>
      </c>
      <c r="J138" s="281"/>
      <c r="K138" s="329"/>
    </row>
    <row r="139" s="1" customFormat="1" ht="15" customHeight="1">
      <c r="B139" s="326"/>
      <c r="C139" s="281" t="s">
        <v>969</v>
      </c>
      <c r="D139" s="281"/>
      <c r="E139" s="281"/>
      <c r="F139" s="304" t="s">
        <v>936</v>
      </c>
      <c r="G139" s="281"/>
      <c r="H139" s="281" t="s">
        <v>991</v>
      </c>
      <c r="I139" s="281" t="s">
        <v>971</v>
      </c>
      <c r="J139" s="281"/>
      <c r="K139" s="329"/>
    </row>
    <row r="140" s="1" customFormat="1" ht="15" customHeight="1">
      <c r="B140" s="326"/>
      <c r="C140" s="281" t="s">
        <v>972</v>
      </c>
      <c r="D140" s="281"/>
      <c r="E140" s="281"/>
      <c r="F140" s="304" t="s">
        <v>936</v>
      </c>
      <c r="G140" s="281"/>
      <c r="H140" s="281" t="s">
        <v>972</v>
      </c>
      <c r="I140" s="281" t="s">
        <v>971</v>
      </c>
      <c r="J140" s="281"/>
      <c r="K140" s="329"/>
    </row>
    <row r="141" s="1" customFormat="1" ht="15" customHeight="1">
      <c r="B141" s="326"/>
      <c r="C141" s="281" t="s">
        <v>38</v>
      </c>
      <c r="D141" s="281"/>
      <c r="E141" s="281"/>
      <c r="F141" s="304" t="s">
        <v>936</v>
      </c>
      <c r="G141" s="281"/>
      <c r="H141" s="281" t="s">
        <v>992</v>
      </c>
      <c r="I141" s="281" t="s">
        <v>971</v>
      </c>
      <c r="J141" s="281"/>
      <c r="K141" s="329"/>
    </row>
    <row r="142" s="1" customFormat="1" ht="15" customHeight="1">
      <c r="B142" s="326"/>
      <c r="C142" s="281" t="s">
        <v>993</v>
      </c>
      <c r="D142" s="281"/>
      <c r="E142" s="281"/>
      <c r="F142" s="304" t="s">
        <v>936</v>
      </c>
      <c r="G142" s="281"/>
      <c r="H142" s="281" t="s">
        <v>994</v>
      </c>
      <c r="I142" s="281" t="s">
        <v>971</v>
      </c>
      <c r="J142" s="281"/>
      <c r="K142" s="329"/>
    </row>
    <row r="143" s="1" customFormat="1" ht="15" customHeight="1">
      <c r="B143" s="330"/>
      <c r="C143" s="331"/>
      <c r="D143" s="331"/>
      <c r="E143" s="331"/>
      <c r="F143" s="331"/>
      <c r="G143" s="331"/>
      <c r="H143" s="331"/>
      <c r="I143" s="331"/>
      <c r="J143" s="331"/>
      <c r="K143" s="332"/>
    </row>
    <row r="144" s="1" customFormat="1" ht="18.75" customHeight="1">
      <c r="B144" s="317"/>
      <c r="C144" s="317"/>
      <c r="D144" s="317"/>
      <c r="E144" s="317"/>
      <c r="F144" s="318"/>
      <c r="G144" s="317"/>
      <c r="H144" s="317"/>
      <c r="I144" s="317"/>
      <c r="J144" s="317"/>
      <c r="K144" s="317"/>
    </row>
    <row r="145" s="1" customFormat="1" ht="18.75" customHeight="1">
      <c r="B145" s="289"/>
      <c r="C145" s="289"/>
      <c r="D145" s="289"/>
      <c r="E145" s="289"/>
      <c r="F145" s="289"/>
      <c r="G145" s="289"/>
      <c r="H145" s="289"/>
      <c r="I145" s="289"/>
      <c r="J145" s="289"/>
      <c r="K145" s="289"/>
    </row>
    <row r="146" s="1" customFormat="1" ht="7.5" customHeight="1">
      <c r="B146" s="290"/>
      <c r="C146" s="291"/>
      <c r="D146" s="291"/>
      <c r="E146" s="291"/>
      <c r="F146" s="291"/>
      <c r="G146" s="291"/>
      <c r="H146" s="291"/>
      <c r="I146" s="291"/>
      <c r="J146" s="291"/>
      <c r="K146" s="292"/>
    </row>
    <row r="147" s="1" customFormat="1" ht="45" customHeight="1">
      <c r="B147" s="293"/>
      <c r="C147" s="294" t="s">
        <v>995</v>
      </c>
      <c r="D147" s="294"/>
      <c r="E147" s="294"/>
      <c r="F147" s="294"/>
      <c r="G147" s="294"/>
      <c r="H147" s="294"/>
      <c r="I147" s="294"/>
      <c r="J147" s="294"/>
      <c r="K147" s="295"/>
    </row>
    <row r="148" s="1" customFormat="1" ht="17.25" customHeight="1">
      <c r="B148" s="293"/>
      <c r="C148" s="296" t="s">
        <v>930</v>
      </c>
      <c r="D148" s="296"/>
      <c r="E148" s="296"/>
      <c r="F148" s="296" t="s">
        <v>931</v>
      </c>
      <c r="G148" s="297"/>
      <c r="H148" s="296" t="s">
        <v>54</v>
      </c>
      <c r="I148" s="296" t="s">
        <v>57</v>
      </c>
      <c r="J148" s="296" t="s">
        <v>932</v>
      </c>
      <c r="K148" s="295"/>
    </row>
    <row r="149" s="1" customFormat="1" ht="17.25" customHeight="1">
      <c r="B149" s="293"/>
      <c r="C149" s="298" t="s">
        <v>933</v>
      </c>
      <c r="D149" s="298"/>
      <c r="E149" s="298"/>
      <c r="F149" s="299" t="s">
        <v>934</v>
      </c>
      <c r="G149" s="300"/>
      <c r="H149" s="298"/>
      <c r="I149" s="298"/>
      <c r="J149" s="298" t="s">
        <v>935</v>
      </c>
      <c r="K149" s="295"/>
    </row>
    <row r="150" s="1" customFormat="1" ht="5.25" customHeight="1">
      <c r="B150" s="306"/>
      <c r="C150" s="301"/>
      <c r="D150" s="301"/>
      <c r="E150" s="301"/>
      <c r="F150" s="301"/>
      <c r="G150" s="302"/>
      <c r="H150" s="301"/>
      <c r="I150" s="301"/>
      <c r="J150" s="301"/>
      <c r="K150" s="329"/>
    </row>
    <row r="151" s="1" customFormat="1" ht="15" customHeight="1">
      <c r="B151" s="306"/>
      <c r="C151" s="333" t="s">
        <v>939</v>
      </c>
      <c r="D151" s="281"/>
      <c r="E151" s="281"/>
      <c r="F151" s="334" t="s">
        <v>936</v>
      </c>
      <c r="G151" s="281"/>
      <c r="H151" s="333" t="s">
        <v>976</v>
      </c>
      <c r="I151" s="333" t="s">
        <v>938</v>
      </c>
      <c r="J151" s="333">
        <v>120</v>
      </c>
      <c r="K151" s="329"/>
    </row>
    <row r="152" s="1" customFormat="1" ht="15" customHeight="1">
      <c r="B152" s="306"/>
      <c r="C152" s="333" t="s">
        <v>985</v>
      </c>
      <c r="D152" s="281"/>
      <c r="E152" s="281"/>
      <c r="F152" s="334" t="s">
        <v>936</v>
      </c>
      <c r="G152" s="281"/>
      <c r="H152" s="333" t="s">
        <v>996</v>
      </c>
      <c r="I152" s="333" t="s">
        <v>938</v>
      </c>
      <c r="J152" s="333" t="s">
        <v>987</v>
      </c>
      <c r="K152" s="329"/>
    </row>
    <row r="153" s="1" customFormat="1" ht="15" customHeight="1">
      <c r="B153" s="306"/>
      <c r="C153" s="333" t="s">
        <v>884</v>
      </c>
      <c r="D153" s="281"/>
      <c r="E153" s="281"/>
      <c r="F153" s="334" t="s">
        <v>936</v>
      </c>
      <c r="G153" s="281"/>
      <c r="H153" s="333" t="s">
        <v>997</v>
      </c>
      <c r="I153" s="333" t="s">
        <v>938</v>
      </c>
      <c r="J153" s="333" t="s">
        <v>987</v>
      </c>
      <c r="K153" s="329"/>
    </row>
    <row r="154" s="1" customFormat="1" ht="15" customHeight="1">
      <c r="B154" s="306"/>
      <c r="C154" s="333" t="s">
        <v>941</v>
      </c>
      <c r="D154" s="281"/>
      <c r="E154" s="281"/>
      <c r="F154" s="334" t="s">
        <v>942</v>
      </c>
      <c r="G154" s="281"/>
      <c r="H154" s="333" t="s">
        <v>976</v>
      </c>
      <c r="I154" s="333" t="s">
        <v>938</v>
      </c>
      <c r="J154" s="333">
        <v>50</v>
      </c>
      <c r="K154" s="329"/>
    </row>
    <row r="155" s="1" customFormat="1" ht="15" customHeight="1">
      <c r="B155" s="306"/>
      <c r="C155" s="333" t="s">
        <v>944</v>
      </c>
      <c r="D155" s="281"/>
      <c r="E155" s="281"/>
      <c r="F155" s="334" t="s">
        <v>936</v>
      </c>
      <c r="G155" s="281"/>
      <c r="H155" s="333" t="s">
        <v>976</v>
      </c>
      <c r="I155" s="333" t="s">
        <v>946</v>
      </c>
      <c r="J155" s="333"/>
      <c r="K155" s="329"/>
    </row>
    <row r="156" s="1" customFormat="1" ht="15" customHeight="1">
      <c r="B156" s="306"/>
      <c r="C156" s="333" t="s">
        <v>955</v>
      </c>
      <c r="D156" s="281"/>
      <c r="E156" s="281"/>
      <c r="F156" s="334" t="s">
        <v>942</v>
      </c>
      <c r="G156" s="281"/>
      <c r="H156" s="333" t="s">
        <v>976</v>
      </c>
      <c r="I156" s="333" t="s">
        <v>938</v>
      </c>
      <c r="J156" s="333">
        <v>50</v>
      </c>
      <c r="K156" s="329"/>
    </row>
    <row r="157" s="1" customFormat="1" ht="15" customHeight="1">
      <c r="B157" s="306"/>
      <c r="C157" s="333" t="s">
        <v>963</v>
      </c>
      <c r="D157" s="281"/>
      <c r="E157" s="281"/>
      <c r="F157" s="334" t="s">
        <v>942</v>
      </c>
      <c r="G157" s="281"/>
      <c r="H157" s="333" t="s">
        <v>976</v>
      </c>
      <c r="I157" s="333" t="s">
        <v>938</v>
      </c>
      <c r="J157" s="333">
        <v>50</v>
      </c>
      <c r="K157" s="329"/>
    </row>
    <row r="158" s="1" customFormat="1" ht="15" customHeight="1">
      <c r="B158" s="306"/>
      <c r="C158" s="333" t="s">
        <v>961</v>
      </c>
      <c r="D158" s="281"/>
      <c r="E158" s="281"/>
      <c r="F158" s="334" t="s">
        <v>942</v>
      </c>
      <c r="G158" s="281"/>
      <c r="H158" s="333" t="s">
        <v>976</v>
      </c>
      <c r="I158" s="333" t="s">
        <v>938</v>
      </c>
      <c r="J158" s="333">
        <v>50</v>
      </c>
      <c r="K158" s="329"/>
    </row>
    <row r="159" s="1" customFormat="1" ht="15" customHeight="1">
      <c r="B159" s="306"/>
      <c r="C159" s="333" t="s">
        <v>82</v>
      </c>
      <c r="D159" s="281"/>
      <c r="E159" s="281"/>
      <c r="F159" s="334" t="s">
        <v>936</v>
      </c>
      <c r="G159" s="281"/>
      <c r="H159" s="333" t="s">
        <v>998</v>
      </c>
      <c r="I159" s="333" t="s">
        <v>938</v>
      </c>
      <c r="J159" s="333" t="s">
        <v>999</v>
      </c>
      <c r="K159" s="329"/>
    </row>
    <row r="160" s="1" customFormat="1" ht="15" customHeight="1">
      <c r="B160" s="306"/>
      <c r="C160" s="333" t="s">
        <v>1000</v>
      </c>
      <c r="D160" s="281"/>
      <c r="E160" s="281"/>
      <c r="F160" s="334" t="s">
        <v>936</v>
      </c>
      <c r="G160" s="281"/>
      <c r="H160" s="333" t="s">
        <v>1001</v>
      </c>
      <c r="I160" s="333" t="s">
        <v>971</v>
      </c>
      <c r="J160" s="333"/>
      <c r="K160" s="329"/>
    </row>
    <row r="161" s="1" customFormat="1" ht="15" customHeight="1">
      <c r="B161" s="335"/>
      <c r="C161" s="315"/>
      <c r="D161" s="315"/>
      <c r="E161" s="315"/>
      <c r="F161" s="315"/>
      <c r="G161" s="315"/>
      <c r="H161" s="315"/>
      <c r="I161" s="315"/>
      <c r="J161" s="315"/>
      <c r="K161" s="336"/>
    </row>
    <row r="162" s="1" customFormat="1" ht="18.75" customHeight="1">
      <c r="B162" s="317"/>
      <c r="C162" s="327"/>
      <c r="D162" s="327"/>
      <c r="E162" s="327"/>
      <c r="F162" s="337"/>
      <c r="G162" s="327"/>
      <c r="H162" s="327"/>
      <c r="I162" s="327"/>
      <c r="J162" s="327"/>
      <c r="K162" s="317"/>
    </row>
    <row r="163" s="1" customFormat="1" ht="18.75" customHeight="1">
      <c r="B163" s="289"/>
      <c r="C163" s="289"/>
      <c r="D163" s="289"/>
      <c r="E163" s="289"/>
      <c r="F163" s="289"/>
      <c r="G163" s="289"/>
      <c r="H163" s="289"/>
      <c r="I163" s="289"/>
      <c r="J163" s="289"/>
      <c r="K163" s="289"/>
    </row>
    <row r="164" s="1" customFormat="1" ht="7.5" customHeight="1">
      <c r="B164" s="268"/>
      <c r="C164" s="269"/>
      <c r="D164" s="269"/>
      <c r="E164" s="269"/>
      <c r="F164" s="269"/>
      <c r="G164" s="269"/>
      <c r="H164" s="269"/>
      <c r="I164" s="269"/>
      <c r="J164" s="269"/>
      <c r="K164" s="270"/>
    </row>
    <row r="165" s="1" customFormat="1" ht="45" customHeight="1">
      <c r="B165" s="271"/>
      <c r="C165" s="272" t="s">
        <v>1002</v>
      </c>
      <c r="D165" s="272"/>
      <c r="E165" s="272"/>
      <c r="F165" s="272"/>
      <c r="G165" s="272"/>
      <c r="H165" s="272"/>
      <c r="I165" s="272"/>
      <c r="J165" s="272"/>
      <c r="K165" s="273"/>
    </row>
    <row r="166" s="1" customFormat="1" ht="17.25" customHeight="1">
      <c r="B166" s="271"/>
      <c r="C166" s="296" t="s">
        <v>930</v>
      </c>
      <c r="D166" s="296"/>
      <c r="E166" s="296"/>
      <c r="F166" s="296" t="s">
        <v>931</v>
      </c>
      <c r="G166" s="338"/>
      <c r="H166" s="339" t="s">
        <v>54</v>
      </c>
      <c r="I166" s="339" t="s">
        <v>57</v>
      </c>
      <c r="J166" s="296" t="s">
        <v>932</v>
      </c>
      <c r="K166" s="273"/>
    </row>
    <row r="167" s="1" customFormat="1" ht="17.25" customHeight="1">
      <c r="B167" s="274"/>
      <c r="C167" s="298" t="s">
        <v>933</v>
      </c>
      <c r="D167" s="298"/>
      <c r="E167" s="298"/>
      <c r="F167" s="299" t="s">
        <v>934</v>
      </c>
      <c r="G167" s="340"/>
      <c r="H167" s="341"/>
      <c r="I167" s="341"/>
      <c r="J167" s="298" t="s">
        <v>935</v>
      </c>
      <c r="K167" s="276"/>
    </row>
    <row r="168" s="1" customFormat="1" ht="5.25" customHeight="1">
      <c r="B168" s="306"/>
      <c r="C168" s="301"/>
      <c r="D168" s="301"/>
      <c r="E168" s="301"/>
      <c r="F168" s="301"/>
      <c r="G168" s="302"/>
      <c r="H168" s="301"/>
      <c r="I168" s="301"/>
      <c r="J168" s="301"/>
      <c r="K168" s="329"/>
    </row>
    <row r="169" s="1" customFormat="1" ht="15" customHeight="1">
      <c r="B169" s="306"/>
      <c r="C169" s="281" t="s">
        <v>939</v>
      </c>
      <c r="D169" s="281"/>
      <c r="E169" s="281"/>
      <c r="F169" s="304" t="s">
        <v>936</v>
      </c>
      <c r="G169" s="281"/>
      <c r="H169" s="281" t="s">
        <v>976</v>
      </c>
      <c r="I169" s="281" t="s">
        <v>938</v>
      </c>
      <c r="J169" s="281">
        <v>120</v>
      </c>
      <c r="K169" s="329"/>
    </row>
    <row r="170" s="1" customFormat="1" ht="15" customHeight="1">
      <c r="B170" s="306"/>
      <c r="C170" s="281" t="s">
        <v>985</v>
      </c>
      <c r="D170" s="281"/>
      <c r="E170" s="281"/>
      <c r="F170" s="304" t="s">
        <v>936</v>
      </c>
      <c r="G170" s="281"/>
      <c r="H170" s="281" t="s">
        <v>986</v>
      </c>
      <c r="I170" s="281" t="s">
        <v>938</v>
      </c>
      <c r="J170" s="281" t="s">
        <v>987</v>
      </c>
      <c r="K170" s="329"/>
    </row>
    <row r="171" s="1" customFormat="1" ht="15" customHeight="1">
      <c r="B171" s="306"/>
      <c r="C171" s="281" t="s">
        <v>884</v>
      </c>
      <c r="D171" s="281"/>
      <c r="E171" s="281"/>
      <c r="F171" s="304" t="s">
        <v>936</v>
      </c>
      <c r="G171" s="281"/>
      <c r="H171" s="281" t="s">
        <v>1003</v>
      </c>
      <c r="I171" s="281" t="s">
        <v>938</v>
      </c>
      <c r="J171" s="281" t="s">
        <v>987</v>
      </c>
      <c r="K171" s="329"/>
    </row>
    <row r="172" s="1" customFormat="1" ht="15" customHeight="1">
      <c r="B172" s="306"/>
      <c r="C172" s="281" t="s">
        <v>941</v>
      </c>
      <c r="D172" s="281"/>
      <c r="E172" s="281"/>
      <c r="F172" s="304" t="s">
        <v>942</v>
      </c>
      <c r="G172" s="281"/>
      <c r="H172" s="281" t="s">
        <v>1003</v>
      </c>
      <c r="I172" s="281" t="s">
        <v>938</v>
      </c>
      <c r="J172" s="281">
        <v>50</v>
      </c>
      <c r="K172" s="329"/>
    </row>
    <row r="173" s="1" customFormat="1" ht="15" customHeight="1">
      <c r="B173" s="306"/>
      <c r="C173" s="281" t="s">
        <v>944</v>
      </c>
      <c r="D173" s="281"/>
      <c r="E173" s="281"/>
      <c r="F173" s="304" t="s">
        <v>936</v>
      </c>
      <c r="G173" s="281"/>
      <c r="H173" s="281" t="s">
        <v>1003</v>
      </c>
      <c r="I173" s="281" t="s">
        <v>946</v>
      </c>
      <c r="J173" s="281"/>
      <c r="K173" s="329"/>
    </row>
    <row r="174" s="1" customFormat="1" ht="15" customHeight="1">
      <c r="B174" s="306"/>
      <c r="C174" s="281" t="s">
        <v>955</v>
      </c>
      <c r="D174" s="281"/>
      <c r="E174" s="281"/>
      <c r="F174" s="304" t="s">
        <v>942</v>
      </c>
      <c r="G174" s="281"/>
      <c r="H174" s="281" t="s">
        <v>1003</v>
      </c>
      <c r="I174" s="281" t="s">
        <v>938</v>
      </c>
      <c r="J174" s="281">
        <v>50</v>
      </c>
      <c r="K174" s="329"/>
    </row>
    <row r="175" s="1" customFormat="1" ht="15" customHeight="1">
      <c r="B175" s="306"/>
      <c r="C175" s="281" t="s">
        <v>963</v>
      </c>
      <c r="D175" s="281"/>
      <c r="E175" s="281"/>
      <c r="F175" s="304" t="s">
        <v>942</v>
      </c>
      <c r="G175" s="281"/>
      <c r="H175" s="281" t="s">
        <v>1003</v>
      </c>
      <c r="I175" s="281" t="s">
        <v>938</v>
      </c>
      <c r="J175" s="281">
        <v>50</v>
      </c>
      <c r="K175" s="329"/>
    </row>
    <row r="176" s="1" customFormat="1" ht="15" customHeight="1">
      <c r="B176" s="306"/>
      <c r="C176" s="281" t="s">
        <v>961</v>
      </c>
      <c r="D176" s="281"/>
      <c r="E176" s="281"/>
      <c r="F176" s="304" t="s">
        <v>942</v>
      </c>
      <c r="G176" s="281"/>
      <c r="H176" s="281" t="s">
        <v>1003</v>
      </c>
      <c r="I176" s="281" t="s">
        <v>938</v>
      </c>
      <c r="J176" s="281">
        <v>50</v>
      </c>
      <c r="K176" s="329"/>
    </row>
    <row r="177" s="1" customFormat="1" ht="15" customHeight="1">
      <c r="B177" s="306"/>
      <c r="C177" s="281" t="s">
        <v>103</v>
      </c>
      <c r="D177" s="281"/>
      <c r="E177" s="281"/>
      <c r="F177" s="304" t="s">
        <v>936</v>
      </c>
      <c r="G177" s="281"/>
      <c r="H177" s="281" t="s">
        <v>1004</v>
      </c>
      <c r="I177" s="281" t="s">
        <v>1005</v>
      </c>
      <c r="J177" s="281"/>
      <c r="K177" s="329"/>
    </row>
    <row r="178" s="1" customFormat="1" ht="15" customHeight="1">
      <c r="B178" s="306"/>
      <c r="C178" s="281" t="s">
        <v>57</v>
      </c>
      <c r="D178" s="281"/>
      <c r="E178" s="281"/>
      <c r="F178" s="304" t="s">
        <v>936</v>
      </c>
      <c r="G178" s="281"/>
      <c r="H178" s="281" t="s">
        <v>1006</v>
      </c>
      <c r="I178" s="281" t="s">
        <v>1007</v>
      </c>
      <c r="J178" s="281">
        <v>1</v>
      </c>
      <c r="K178" s="329"/>
    </row>
    <row r="179" s="1" customFormat="1" ht="15" customHeight="1">
      <c r="B179" s="306"/>
      <c r="C179" s="281" t="s">
        <v>53</v>
      </c>
      <c r="D179" s="281"/>
      <c r="E179" s="281"/>
      <c r="F179" s="304" t="s">
        <v>936</v>
      </c>
      <c r="G179" s="281"/>
      <c r="H179" s="281" t="s">
        <v>1008</v>
      </c>
      <c r="I179" s="281" t="s">
        <v>938</v>
      </c>
      <c r="J179" s="281">
        <v>20</v>
      </c>
      <c r="K179" s="329"/>
    </row>
    <row r="180" s="1" customFormat="1" ht="15" customHeight="1">
      <c r="B180" s="306"/>
      <c r="C180" s="281" t="s">
        <v>54</v>
      </c>
      <c r="D180" s="281"/>
      <c r="E180" s="281"/>
      <c r="F180" s="304" t="s">
        <v>936</v>
      </c>
      <c r="G180" s="281"/>
      <c r="H180" s="281" t="s">
        <v>1009</v>
      </c>
      <c r="I180" s="281" t="s">
        <v>938</v>
      </c>
      <c r="J180" s="281">
        <v>255</v>
      </c>
      <c r="K180" s="329"/>
    </row>
    <row r="181" s="1" customFormat="1" ht="15" customHeight="1">
      <c r="B181" s="306"/>
      <c r="C181" s="281" t="s">
        <v>104</v>
      </c>
      <c r="D181" s="281"/>
      <c r="E181" s="281"/>
      <c r="F181" s="304" t="s">
        <v>936</v>
      </c>
      <c r="G181" s="281"/>
      <c r="H181" s="281" t="s">
        <v>900</v>
      </c>
      <c r="I181" s="281" t="s">
        <v>938</v>
      </c>
      <c r="J181" s="281">
        <v>10</v>
      </c>
      <c r="K181" s="329"/>
    </row>
    <row r="182" s="1" customFormat="1" ht="15" customHeight="1">
      <c r="B182" s="306"/>
      <c r="C182" s="281" t="s">
        <v>105</v>
      </c>
      <c r="D182" s="281"/>
      <c r="E182" s="281"/>
      <c r="F182" s="304" t="s">
        <v>936</v>
      </c>
      <c r="G182" s="281"/>
      <c r="H182" s="281" t="s">
        <v>1010</v>
      </c>
      <c r="I182" s="281" t="s">
        <v>971</v>
      </c>
      <c r="J182" s="281"/>
      <c r="K182" s="329"/>
    </row>
    <row r="183" s="1" customFormat="1" ht="15" customHeight="1">
      <c r="B183" s="306"/>
      <c r="C183" s="281" t="s">
        <v>1011</v>
      </c>
      <c r="D183" s="281"/>
      <c r="E183" s="281"/>
      <c r="F183" s="304" t="s">
        <v>936</v>
      </c>
      <c r="G183" s="281"/>
      <c r="H183" s="281" t="s">
        <v>1012</v>
      </c>
      <c r="I183" s="281" t="s">
        <v>971</v>
      </c>
      <c r="J183" s="281"/>
      <c r="K183" s="329"/>
    </row>
    <row r="184" s="1" customFormat="1" ht="15" customHeight="1">
      <c r="B184" s="306"/>
      <c r="C184" s="281" t="s">
        <v>1000</v>
      </c>
      <c r="D184" s="281"/>
      <c r="E184" s="281"/>
      <c r="F184" s="304" t="s">
        <v>936</v>
      </c>
      <c r="G184" s="281"/>
      <c r="H184" s="281" t="s">
        <v>1013</v>
      </c>
      <c r="I184" s="281" t="s">
        <v>971</v>
      </c>
      <c r="J184" s="281"/>
      <c r="K184" s="329"/>
    </row>
    <row r="185" s="1" customFormat="1" ht="15" customHeight="1">
      <c r="B185" s="306"/>
      <c r="C185" s="281" t="s">
        <v>107</v>
      </c>
      <c r="D185" s="281"/>
      <c r="E185" s="281"/>
      <c r="F185" s="304" t="s">
        <v>942</v>
      </c>
      <c r="G185" s="281"/>
      <c r="H185" s="281" t="s">
        <v>1014</v>
      </c>
      <c r="I185" s="281" t="s">
        <v>938</v>
      </c>
      <c r="J185" s="281">
        <v>50</v>
      </c>
      <c r="K185" s="329"/>
    </row>
    <row r="186" s="1" customFormat="1" ht="15" customHeight="1">
      <c r="B186" s="306"/>
      <c r="C186" s="281" t="s">
        <v>1015</v>
      </c>
      <c r="D186" s="281"/>
      <c r="E186" s="281"/>
      <c r="F186" s="304" t="s">
        <v>942</v>
      </c>
      <c r="G186" s="281"/>
      <c r="H186" s="281" t="s">
        <v>1016</v>
      </c>
      <c r="I186" s="281" t="s">
        <v>1017</v>
      </c>
      <c r="J186" s="281"/>
      <c r="K186" s="329"/>
    </row>
    <row r="187" s="1" customFormat="1" ht="15" customHeight="1">
      <c r="B187" s="306"/>
      <c r="C187" s="281" t="s">
        <v>1018</v>
      </c>
      <c r="D187" s="281"/>
      <c r="E187" s="281"/>
      <c r="F187" s="304" t="s">
        <v>942</v>
      </c>
      <c r="G187" s="281"/>
      <c r="H187" s="281" t="s">
        <v>1019</v>
      </c>
      <c r="I187" s="281" t="s">
        <v>1017</v>
      </c>
      <c r="J187" s="281"/>
      <c r="K187" s="329"/>
    </row>
    <row r="188" s="1" customFormat="1" ht="15" customHeight="1">
      <c r="B188" s="306"/>
      <c r="C188" s="281" t="s">
        <v>1020</v>
      </c>
      <c r="D188" s="281"/>
      <c r="E188" s="281"/>
      <c r="F188" s="304" t="s">
        <v>942</v>
      </c>
      <c r="G188" s="281"/>
      <c r="H188" s="281" t="s">
        <v>1021</v>
      </c>
      <c r="I188" s="281" t="s">
        <v>1017</v>
      </c>
      <c r="J188" s="281"/>
      <c r="K188" s="329"/>
    </row>
    <row r="189" s="1" customFormat="1" ht="15" customHeight="1">
      <c r="B189" s="306"/>
      <c r="C189" s="342" t="s">
        <v>1022</v>
      </c>
      <c r="D189" s="281"/>
      <c r="E189" s="281"/>
      <c r="F189" s="304" t="s">
        <v>942</v>
      </c>
      <c r="G189" s="281"/>
      <c r="H189" s="281" t="s">
        <v>1023</v>
      </c>
      <c r="I189" s="281" t="s">
        <v>1024</v>
      </c>
      <c r="J189" s="343" t="s">
        <v>1025</v>
      </c>
      <c r="K189" s="329"/>
    </row>
    <row r="190" s="1" customFormat="1" ht="15" customHeight="1">
      <c r="B190" s="306"/>
      <c r="C190" s="342" t="s">
        <v>42</v>
      </c>
      <c r="D190" s="281"/>
      <c r="E190" s="281"/>
      <c r="F190" s="304" t="s">
        <v>936</v>
      </c>
      <c r="G190" s="281"/>
      <c r="H190" s="278" t="s">
        <v>1026</v>
      </c>
      <c r="I190" s="281" t="s">
        <v>1027</v>
      </c>
      <c r="J190" s="281"/>
      <c r="K190" s="329"/>
    </row>
    <row r="191" s="1" customFormat="1" ht="15" customHeight="1">
      <c r="B191" s="306"/>
      <c r="C191" s="342" t="s">
        <v>1028</v>
      </c>
      <c r="D191" s="281"/>
      <c r="E191" s="281"/>
      <c r="F191" s="304" t="s">
        <v>936</v>
      </c>
      <c r="G191" s="281"/>
      <c r="H191" s="281" t="s">
        <v>1029</v>
      </c>
      <c r="I191" s="281" t="s">
        <v>971</v>
      </c>
      <c r="J191" s="281"/>
      <c r="K191" s="329"/>
    </row>
    <row r="192" s="1" customFormat="1" ht="15" customHeight="1">
      <c r="B192" s="306"/>
      <c r="C192" s="342" t="s">
        <v>1030</v>
      </c>
      <c r="D192" s="281"/>
      <c r="E192" s="281"/>
      <c r="F192" s="304" t="s">
        <v>936</v>
      </c>
      <c r="G192" s="281"/>
      <c r="H192" s="281" t="s">
        <v>1031</v>
      </c>
      <c r="I192" s="281" t="s">
        <v>971</v>
      </c>
      <c r="J192" s="281"/>
      <c r="K192" s="329"/>
    </row>
    <row r="193" s="1" customFormat="1" ht="15" customHeight="1">
      <c r="B193" s="306"/>
      <c r="C193" s="342" t="s">
        <v>1032</v>
      </c>
      <c r="D193" s="281"/>
      <c r="E193" s="281"/>
      <c r="F193" s="304" t="s">
        <v>942</v>
      </c>
      <c r="G193" s="281"/>
      <c r="H193" s="281" t="s">
        <v>1033</v>
      </c>
      <c r="I193" s="281" t="s">
        <v>971</v>
      </c>
      <c r="J193" s="281"/>
      <c r="K193" s="329"/>
    </row>
    <row r="194" s="1" customFormat="1" ht="15" customHeight="1">
      <c r="B194" s="335"/>
      <c r="C194" s="344"/>
      <c r="D194" s="315"/>
      <c r="E194" s="315"/>
      <c r="F194" s="315"/>
      <c r="G194" s="315"/>
      <c r="H194" s="315"/>
      <c r="I194" s="315"/>
      <c r="J194" s="315"/>
      <c r="K194" s="336"/>
    </row>
    <row r="195" s="1" customFormat="1" ht="18.75" customHeight="1">
      <c r="B195" s="317"/>
      <c r="C195" s="327"/>
      <c r="D195" s="327"/>
      <c r="E195" s="327"/>
      <c r="F195" s="337"/>
      <c r="G195" s="327"/>
      <c r="H195" s="327"/>
      <c r="I195" s="327"/>
      <c r="J195" s="327"/>
      <c r="K195" s="317"/>
    </row>
    <row r="196" s="1" customFormat="1" ht="18.75" customHeight="1">
      <c r="B196" s="317"/>
      <c r="C196" s="327"/>
      <c r="D196" s="327"/>
      <c r="E196" s="327"/>
      <c r="F196" s="337"/>
      <c r="G196" s="327"/>
      <c r="H196" s="327"/>
      <c r="I196" s="327"/>
      <c r="J196" s="327"/>
      <c r="K196" s="317"/>
    </row>
    <row r="197" s="1" customFormat="1" ht="18.75" customHeight="1">
      <c r="B197" s="289"/>
      <c r="C197" s="289"/>
      <c r="D197" s="289"/>
      <c r="E197" s="289"/>
      <c r="F197" s="289"/>
      <c r="G197" s="289"/>
      <c r="H197" s="289"/>
      <c r="I197" s="289"/>
      <c r="J197" s="289"/>
      <c r="K197" s="289"/>
    </row>
    <row r="198" s="1" customFormat="1" ht="13.5">
      <c r="B198" s="268"/>
      <c r="C198" s="269"/>
      <c r="D198" s="269"/>
      <c r="E198" s="269"/>
      <c r="F198" s="269"/>
      <c r="G198" s="269"/>
      <c r="H198" s="269"/>
      <c r="I198" s="269"/>
      <c r="J198" s="269"/>
      <c r="K198" s="270"/>
    </row>
    <row r="199" s="1" customFormat="1" ht="21">
      <c r="B199" s="271"/>
      <c r="C199" s="272" t="s">
        <v>1034</v>
      </c>
      <c r="D199" s="272"/>
      <c r="E199" s="272"/>
      <c r="F199" s="272"/>
      <c r="G199" s="272"/>
      <c r="H199" s="272"/>
      <c r="I199" s="272"/>
      <c r="J199" s="272"/>
      <c r="K199" s="273"/>
    </row>
    <row r="200" s="1" customFormat="1" ht="25.5" customHeight="1">
      <c r="B200" s="271"/>
      <c r="C200" s="345" t="s">
        <v>1035</v>
      </c>
      <c r="D200" s="345"/>
      <c r="E200" s="345"/>
      <c r="F200" s="345" t="s">
        <v>1036</v>
      </c>
      <c r="G200" s="346"/>
      <c r="H200" s="345" t="s">
        <v>1037</v>
      </c>
      <c r="I200" s="345"/>
      <c r="J200" s="345"/>
      <c r="K200" s="273"/>
    </row>
    <row r="201" s="1" customFormat="1" ht="5.25" customHeight="1">
      <c r="B201" s="306"/>
      <c r="C201" s="301"/>
      <c r="D201" s="301"/>
      <c r="E201" s="301"/>
      <c r="F201" s="301"/>
      <c r="G201" s="327"/>
      <c r="H201" s="301"/>
      <c r="I201" s="301"/>
      <c r="J201" s="301"/>
      <c r="K201" s="329"/>
    </row>
    <row r="202" s="1" customFormat="1" ht="15" customHeight="1">
      <c r="B202" s="306"/>
      <c r="C202" s="281" t="s">
        <v>1027</v>
      </c>
      <c r="D202" s="281"/>
      <c r="E202" s="281"/>
      <c r="F202" s="304" t="s">
        <v>43</v>
      </c>
      <c r="G202" s="281"/>
      <c r="H202" s="281" t="s">
        <v>1038</v>
      </c>
      <c r="I202" s="281"/>
      <c r="J202" s="281"/>
      <c r="K202" s="329"/>
    </row>
    <row r="203" s="1" customFormat="1" ht="15" customHeight="1">
      <c r="B203" s="306"/>
      <c r="C203" s="281"/>
      <c r="D203" s="281"/>
      <c r="E203" s="281"/>
      <c r="F203" s="304" t="s">
        <v>44</v>
      </c>
      <c r="G203" s="281"/>
      <c r="H203" s="281" t="s">
        <v>1039</v>
      </c>
      <c r="I203" s="281"/>
      <c r="J203" s="281"/>
      <c r="K203" s="329"/>
    </row>
    <row r="204" s="1" customFormat="1" ht="15" customHeight="1">
      <c r="B204" s="306"/>
      <c r="C204" s="281"/>
      <c r="D204" s="281"/>
      <c r="E204" s="281"/>
      <c r="F204" s="304" t="s">
        <v>47</v>
      </c>
      <c r="G204" s="281"/>
      <c r="H204" s="281" t="s">
        <v>1040</v>
      </c>
      <c r="I204" s="281"/>
      <c r="J204" s="281"/>
      <c r="K204" s="329"/>
    </row>
    <row r="205" s="1" customFormat="1" ht="15" customHeight="1">
      <c r="B205" s="306"/>
      <c r="C205" s="281"/>
      <c r="D205" s="281"/>
      <c r="E205" s="281"/>
      <c r="F205" s="304" t="s">
        <v>45</v>
      </c>
      <c r="G205" s="281"/>
      <c r="H205" s="281" t="s">
        <v>1041</v>
      </c>
      <c r="I205" s="281"/>
      <c r="J205" s="281"/>
      <c r="K205" s="329"/>
    </row>
    <row r="206" s="1" customFormat="1" ht="15" customHeight="1">
      <c r="B206" s="306"/>
      <c r="C206" s="281"/>
      <c r="D206" s="281"/>
      <c r="E206" s="281"/>
      <c r="F206" s="304" t="s">
        <v>46</v>
      </c>
      <c r="G206" s="281"/>
      <c r="H206" s="281" t="s">
        <v>1042</v>
      </c>
      <c r="I206" s="281"/>
      <c r="J206" s="281"/>
      <c r="K206" s="329"/>
    </row>
    <row r="207" s="1" customFormat="1" ht="15" customHeight="1">
      <c r="B207" s="306"/>
      <c r="C207" s="281"/>
      <c r="D207" s="281"/>
      <c r="E207" s="281"/>
      <c r="F207" s="304"/>
      <c r="G207" s="281"/>
      <c r="H207" s="281"/>
      <c r="I207" s="281"/>
      <c r="J207" s="281"/>
      <c r="K207" s="329"/>
    </row>
    <row r="208" s="1" customFormat="1" ht="15" customHeight="1">
      <c r="B208" s="306"/>
      <c r="C208" s="281" t="s">
        <v>983</v>
      </c>
      <c r="D208" s="281"/>
      <c r="E208" s="281"/>
      <c r="F208" s="304" t="s">
        <v>76</v>
      </c>
      <c r="G208" s="281"/>
      <c r="H208" s="281" t="s">
        <v>1043</v>
      </c>
      <c r="I208" s="281"/>
      <c r="J208" s="281"/>
      <c r="K208" s="329"/>
    </row>
    <row r="209" s="1" customFormat="1" ht="15" customHeight="1">
      <c r="B209" s="306"/>
      <c r="C209" s="281"/>
      <c r="D209" s="281"/>
      <c r="E209" s="281"/>
      <c r="F209" s="304" t="s">
        <v>880</v>
      </c>
      <c r="G209" s="281"/>
      <c r="H209" s="281" t="s">
        <v>881</v>
      </c>
      <c r="I209" s="281"/>
      <c r="J209" s="281"/>
      <c r="K209" s="329"/>
    </row>
    <row r="210" s="1" customFormat="1" ht="15" customHeight="1">
      <c r="B210" s="306"/>
      <c r="C210" s="281"/>
      <c r="D210" s="281"/>
      <c r="E210" s="281"/>
      <c r="F210" s="304" t="s">
        <v>878</v>
      </c>
      <c r="G210" s="281"/>
      <c r="H210" s="281" t="s">
        <v>1044</v>
      </c>
      <c r="I210" s="281"/>
      <c r="J210" s="281"/>
      <c r="K210" s="329"/>
    </row>
    <row r="211" s="1" customFormat="1" ht="15" customHeight="1">
      <c r="B211" s="347"/>
      <c r="C211" s="281"/>
      <c r="D211" s="281"/>
      <c r="E211" s="281"/>
      <c r="F211" s="304" t="s">
        <v>882</v>
      </c>
      <c r="G211" s="342"/>
      <c r="H211" s="333" t="s">
        <v>883</v>
      </c>
      <c r="I211" s="333"/>
      <c r="J211" s="333"/>
      <c r="K211" s="348"/>
    </row>
    <row r="212" s="1" customFormat="1" ht="15" customHeight="1">
      <c r="B212" s="347"/>
      <c r="C212" s="281"/>
      <c r="D212" s="281"/>
      <c r="E212" s="281"/>
      <c r="F212" s="304" t="s">
        <v>813</v>
      </c>
      <c r="G212" s="342"/>
      <c r="H212" s="333" t="s">
        <v>857</v>
      </c>
      <c r="I212" s="333"/>
      <c r="J212" s="333"/>
      <c r="K212" s="348"/>
    </row>
    <row r="213" s="1" customFormat="1" ht="15" customHeight="1">
      <c r="B213" s="347"/>
      <c r="C213" s="281"/>
      <c r="D213" s="281"/>
      <c r="E213" s="281"/>
      <c r="F213" s="304"/>
      <c r="G213" s="342"/>
      <c r="H213" s="333"/>
      <c r="I213" s="333"/>
      <c r="J213" s="333"/>
      <c r="K213" s="348"/>
    </row>
    <row r="214" s="1" customFormat="1" ht="15" customHeight="1">
      <c r="B214" s="347"/>
      <c r="C214" s="281" t="s">
        <v>1007</v>
      </c>
      <c r="D214" s="281"/>
      <c r="E214" s="281"/>
      <c r="F214" s="304">
        <v>1</v>
      </c>
      <c r="G214" s="342"/>
      <c r="H214" s="333" t="s">
        <v>1045</v>
      </c>
      <c r="I214" s="333"/>
      <c r="J214" s="333"/>
      <c r="K214" s="348"/>
    </row>
    <row r="215" s="1" customFormat="1" ht="15" customHeight="1">
      <c r="B215" s="347"/>
      <c r="C215" s="281"/>
      <c r="D215" s="281"/>
      <c r="E215" s="281"/>
      <c r="F215" s="304">
        <v>2</v>
      </c>
      <c r="G215" s="342"/>
      <c r="H215" s="333" t="s">
        <v>1046</v>
      </c>
      <c r="I215" s="333"/>
      <c r="J215" s="333"/>
      <c r="K215" s="348"/>
    </row>
    <row r="216" s="1" customFormat="1" ht="15" customHeight="1">
      <c r="B216" s="347"/>
      <c r="C216" s="281"/>
      <c r="D216" s="281"/>
      <c r="E216" s="281"/>
      <c r="F216" s="304">
        <v>3</v>
      </c>
      <c r="G216" s="342"/>
      <c r="H216" s="333" t="s">
        <v>1047</v>
      </c>
      <c r="I216" s="333"/>
      <c r="J216" s="333"/>
      <c r="K216" s="348"/>
    </row>
    <row r="217" s="1" customFormat="1" ht="15" customHeight="1">
      <c r="B217" s="347"/>
      <c r="C217" s="281"/>
      <c r="D217" s="281"/>
      <c r="E217" s="281"/>
      <c r="F217" s="304">
        <v>4</v>
      </c>
      <c r="G217" s="342"/>
      <c r="H217" s="333" t="s">
        <v>1048</v>
      </c>
      <c r="I217" s="333"/>
      <c r="J217" s="333"/>
      <c r="K217" s="348"/>
    </row>
    <row r="218" s="1" customFormat="1" ht="12.75" customHeight="1">
      <c r="B218" s="349"/>
      <c r="C218" s="350"/>
      <c r="D218" s="350"/>
      <c r="E218" s="350"/>
      <c r="F218" s="350"/>
      <c r="G218" s="350"/>
      <c r="H218" s="350"/>
      <c r="I218" s="350"/>
      <c r="J218" s="350"/>
      <c r="K218" s="351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DESKTOP-473U3HR\Michal</dc:creator>
  <cp:lastModifiedBy>DESKTOP-473U3HR\Michal</cp:lastModifiedBy>
  <dcterms:created xsi:type="dcterms:W3CDTF">2023-12-12T15:11:57Z</dcterms:created>
  <dcterms:modified xsi:type="dcterms:W3CDTF">2023-12-12T15:12:01Z</dcterms:modified>
</cp:coreProperties>
</file>