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-105" yWindow="-105" windowWidth="23250" windowHeight="12450" tabRatio="656"/>
  </bookViews>
  <sheets>
    <sheet name="1_4 krycí list výkazu" sheetId="12" r:id="rId1"/>
    <sheet name="2_4 Výkaz výměr SO101" sheetId="2" r:id="rId2"/>
    <sheet name="3_4 Výkaz výměr SO 801" sheetId="10" r:id="rId3"/>
    <sheet name="4_4 Seznam rostlin pro výsadby" sheetId="9" r:id="rId4"/>
  </sheets>
  <definedNames>
    <definedName name="_xlnm.Print_Area" localSheetId="1">'2_4 Výkaz výměr SO101'!$A$15:$F$38</definedName>
    <definedName name="_xlnm.Print_Area" localSheetId="2">'3_4 Výkaz výměr SO 801'!$A$1:$F$43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9" l="1"/>
  <c r="G5" i="9"/>
  <c r="F38" i="2"/>
  <c r="F36" i="2"/>
  <c r="F37" i="2"/>
  <c r="F34" i="2"/>
  <c r="F35" i="2"/>
  <c r="F32" i="2"/>
  <c r="F33" i="2"/>
  <c r="F31" i="2"/>
  <c r="F28" i="2"/>
  <c r="F29" i="2"/>
  <c r="F30" i="2"/>
  <c r="F27" i="2"/>
  <c r="F26" i="2"/>
  <c r="F25" i="2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14" i="10"/>
  <c r="F38" i="10"/>
  <c r="F9" i="10" s="1"/>
  <c r="D10" i="12" s="1"/>
  <c r="F39" i="10"/>
  <c r="F40" i="10"/>
  <c r="F41" i="10"/>
  <c r="F42" i="10"/>
  <c r="F43" i="10"/>
  <c r="F37" i="10"/>
  <c r="F8" i="10" l="1"/>
  <c r="F13" i="10"/>
  <c r="B14" i="12" s="1"/>
  <c r="F13" i="2"/>
  <c r="B13" i="12" s="1"/>
  <c r="F24" i="2"/>
  <c r="D7" i="9"/>
  <c r="F7" i="10" l="1"/>
  <c r="E14" i="12" s="1"/>
  <c r="F8" i="2"/>
  <c r="F7" i="2" s="1"/>
  <c r="E13" i="12" s="1"/>
  <c r="D8" i="12" l="1"/>
  <c r="D11" i="12"/>
  <c r="G4" i="9"/>
  <c r="G8" i="9" s="1"/>
  <c r="G10" i="9" l="1"/>
  <c r="G9" i="9" s="1"/>
</calcChain>
</file>

<file path=xl/sharedStrings.xml><?xml version="1.0" encoding="utf-8"?>
<sst xmlns="http://schemas.openxmlformats.org/spreadsheetml/2006/main" count="215" uniqueCount="119">
  <si>
    <t>ks</t>
  </si>
  <si>
    <t>zařazení</t>
  </si>
  <si>
    <t>popis</t>
  </si>
  <si>
    <t>jednotky</t>
  </si>
  <si>
    <t>množství</t>
  </si>
  <si>
    <t>m²</t>
  </si>
  <si>
    <t>bm</t>
  </si>
  <si>
    <t>kpl</t>
  </si>
  <si>
    <t>celek</t>
  </si>
  <si>
    <t>příprava</t>
  </si>
  <si>
    <t>počet</t>
  </si>
  <si>
    <t>zpevněné povrchy</t>
  </si>
  <si>
    <r>
      <t xml:space="preserve">S T A V E B N Í     P R ÁC E </t>
    </r>
    <r>
      <rPr>
        <sz val="10"/>
        <rFont val="Arial"/>
        <family val="2"/>
        <charset val="238"/>
      </rPr>
      <t>(výměry se mohou lišit dle současného stavu, nutno zkontrolovat na místě)</t>
    </r>
  </si>
  <si>
    <t>40-60</t>
  </si>
  <si>
    <t>truhlářské práce</t>
  </si>
  <si>
    <t>zn.</t>
  </si>
  <si>
    <t>název</t>
  </si>
  <si>
    <t>vel.</t>
  </si>
  <si>
    <t>KEŘE</t>
  </si>
  <si>
    <t>ostatní</t>
  </si>
  <si>
    <t>Svída</t>
  </si>
  <si>
    <t>Šeřík</t>
  </si>
  <si>
    <t>Syringa vulgaris</t>
  </si>
  <si>
    <t>REKAPITULACE STAVBY</t>
  </si>
  <si>
    <t xml:space="preserve">STAVBA: MŠ K.H.BOROVSKÉHO - úprava školní zahrady </t>
  </si>
  <si>
    <t>Datum</t>
  </si>
  <si>
    <t>demolice 15 prvků stávajícího vybavení</t>
  </si>
  <si>
    <t>m3</t>
  </si>
  <si>
    <t>t</t>
  </si>
  <si>
    <t xml:space="preserve">likvidace a odvoz roztříděného odpadu odpadu </t>
  </si>
  <si>
    <t>zajištění staveniště po celou dobu stavby</t>
  </si>
  <si>
    <r>
      <t xml:space="preserve">Y – ZAHRADNÍ DOMEK
</t>
    </r>
    <r>
      <rPr>
        <sz val="10"/>
        <rFont val="Arial"/>
        <family val="2"/>
        <charset val="238"/>
      </rPr>
      <t xml:space="preserve">lokalizace: 	plocha ohniště
materiál:	smrk
specifikace:	dřevěná hranolová konstrukce pro uložení dřeva
celkový rozměr: 	180x 240 x 2300 mm, +- odchylka 5%
ošetření materiálu: 	bezbarvý nátěr na olejové bázi
</t>
    </r>
  </si>
  <si>
    <t>Zadavatel:</t>
  </si>
  <si>
    <t>Zhotovitel:</t>
  </si>
  <si>
    <t>Zpracoval:</t>
  </si>
  <si>
    <t>Projektant:</t>
  </si>
  <si>
    <t>Náklady Výkazu SO 101</t>
  </si>
  <si>
    <t>m2</t>
  </si>
  <si>
    <t>NOVÉ PRVKY</t>
  </si>
  <si>
    <t>Instalace prvku W</t>
  </si>
  <si>
    <t>Instalace prvku W1</t>
  </si>
  <si>
    <t>Nové trávníkové plochy</t>
  </si>
  <si>
    <t>Výsadby celkem</t>
  </si>
  <si>
    <t>Dřevěná terasa</t>
  </si>
  <si>
    <t>Mulčované plochy kůrou</t>
  </si>
  <si>
    <t>W1- dvojbranka š.170cm, v.do 100cm</t>
  </si>
  <si>
    <t xml:space="preserve">ROSTLINNÝ MATERIÁL viz. Seznam rostlin </t>
  </si>
  <si>
    <r>
      <rPr>
        <b/>
        <sz val="10"/>
        <rFont val="Arial"/>
        <family val="2"/>
        <charset val="238"/>
      </rPr>
      <t xml:space="preserve">Geotextilie </t>
    </r>
    <r>
      <rPr>
        <sz val="10"/>
        <rFont val="Arial"/>
        <family val="2"/>
        <charset val="238"/>
      </rPr>
      <t>200g/m2 (podkladní vrstva pro štěrkové a mlatové povrchy uvnitř obou oválů vč.pokládky</t>
    </r>
  </si>
  <si>
    <t>60m2</t>
  </si>
  <si>
    <t>Mlatové plochy hutněné</t>
  </si>
  <si>
    <t>VÝSADBY</t>
  </si>
  <si>
    <t>VÝKAZ VÝMĚR  SO 801</t>
  </si>
  <si>
    <t>VÝKAZ VÝMĚR  SO 101</t>
  </si>
  <si>
    <t>Náklady CELKEM</t>
  </si>
  <si>
    <t>Z TOHO DPH 12%</t>
  </si>
  <si>
    <t>Z TOHO DPH 21%</t>
  </si>
  <si>
    <t>Cena celkem</t>
  </si>
  <si>
    <t>SUMA vč.DPH</t>
  </si>
  <si>
    <t>DPH 12%</t>
  </si>
  <si>
    <t>Cena bez DPH</t>
  </si>
  <si>
    <t>vč.DPH</t>
  </si>
  <si>
    <t>Cena BEZ DPH</t>
  </si>
  <si>
    <t>PLOCHY SHRNUTÍ - PŘEHLED</t>
  </si>
  <si>
    <r>
      <rPr>
        <b/>
        <sz val="10"/>
        <rFont val="Arial"/>
        <family val="2"/>
        <charset val="238"/>
      </rPr>
      <t>Písek</t>
    </r>
    <r>
      <rPr>
        <sz val="10"/>
        <rFont val="Arial"/>
        <family val="2"/>
        <charset val="238"/>
      </rPr>
      <t xml:space="preserve"> vhodný do pískoviště pro děti MŠ, vč.dopravy a přesun na místo</t>
    </r>
  </si>
  <si>
    <r>
      <rPr>
        <b/>
        <sz val="10"/>
        <rFont val="Arial"/>
        <family val="2"/>
        <charset val="238"/>
      </rPr>
      <t>Ocelová pásovina</t>
    </r>
    <r>
      <rPr>
        <sz val="10"/>
        <rFont val="Arial"/>
        <family val="2"/>
        <charset val="238"/>
      </rPr>
      <t xml:space="preserve"> 80x5x6000, spoje nutné svařit
specifikace: obrubník z ocelové pásoviny
kotvení: mechanické zatlačení, pásovina bude opatřena 25-30 cm 
dlouhými roxorovými tyčemi, popřípadě ocelovými 
L profily 20x20, navařenými ve vzdálenosti po cca 75 cm, cena vč.dopravy a instalace
</t>
    </r>
  </si>
  <si>
    <t>terénní úpravy - přesun zemních hmot a jejich modelace, cena vč.dopravy bagr+demper</t>
  </si>
  <si>
    <t>přesun stávajících herních prvků - ručně</t>
  </si>
  <si>
    <t>Zálivka</t>
  </si>
  <si>
    <r>
      <t xml:space="preserve">KON 1 MLAT hutněný
</t>
    </r>
    <r>
      <rPr>
        <sz val="10"/>
        <rFont val="Arial"/>
        <family val="2"/>
        <charset val="238"/>
      </rPr>
      <t xml:space="preserve">lokalizace:  ohniště, prostor u MŠ u zábradlí vedle terasy
specifikace: mechanicky zhutněné kamenivo různých frakcí, které se zhutněním do sebe zaseknou a vytvoří zámek
barva: teplá žlutá
materiál: drcené kamenivo (lom Horní Rozmyšl)
obruba: ocelová pásovina 80x5x6000
souvrství: drcené kamenivo fr 0/22, 130 mm; zhutnělý rostlý terén jako podkladní vrstva
spádování: od středu směrem k okrajům na sklon1-1,5%ina 250x10 mm, cena za materiál, vč.dopravy a instalace
</t>
    </r>
  </si>
  <si>
    <t xml:space="preserve">terénní úpravy - odvoz lomového kamene z prvků zahrady </t>
  </si>
  <si>
    <t>obruba  mlatové plochy  ohniště</t>
  </si>
  <si>
    <t>Tartanové plochy</t>
  </si>
  <si>
    <r>
      <t xml:space="preserve">E Prolézačka ve tvaru tunelu
</t>
    </r>
    <r>
      <rPr>
        <sz val="11"/>
        <color theme="1"/>
        <rFont val="Aptos"/>
        <family val="2"/>
      </rPr>
      <t xml:space="preserve"> – výška volného pádu do 1 m, pro věkovou skupinu od 4 let věku</t>
    </r>
    <r>
      <rPr>
        <b/>
        <sz val="11"/>
        <color theme="1"/>
        <rFont val="Aptos"/>
        <family val="2"/>
      </rPr>
      <t xml:space="preserve">, </t>
    </r>
    <r>
      <rPr>
        <sz val="11"/>
        <color theme="1"/>
        <rFont val="Aptos"/>
        <family val="2"/>
      </rPr>
      <t>vč.instalace</t>
    </r>
  </si>
  <si>
    <r>
      <t xml:space="preserve">F Řetězová houpačka hnízdo 
</t>
    </r>
    <r>
      <rPr>
        <sz val="11"/>
        <color theme="1"/>
        <rFont val="Aptos"/>
        <family val="2"/>
      </rPr>
      <t>– výška volného pádu max 1,5 m, průměr hnízda, min 100 cm, vč.instalace</t>
    </r>
  </si>
  <si>
    <r>
      <t xml:space="preserve">B Tabule pro kreslení  
</t>
    </r>
    <r>
      <rPr>
        <sz val="11"/>
        <color theme="1"/>
        <rFont val="Aptos"/>
        <family val="2"/>
      </rPr>
      <t>– plocha vhodná pro kreslení křídou, rozměr plochy min
1x1 m, vč.instalace</t>
    </r>
  </si>
  <si>
    <r>
      <t xml:space="preserve">Z - Lavička
</t>
    </r>
    <r>
      <rPr>
        <sz val="10"/>
        <rFont val="Arial"/>
        <family val="2"/>
        <charset val="238"/>
      </rPr>
      <t xml:space="preserve">lokalizace: Z , vlnící se, vč.instalace
</t>
    </r>
  </si>
  <si>
    <r>
      <t xml:space="preserve">H Pískoviště 
</t>
    </r>
    <r>
      <rPr>
        <sz val="11"/>
        <color theme="1"/>
        <rFont val="Aptos"/>
        <family val="2"/>
      </rPr>
      <t>– čtvercový tvar, materiál: dřevo, rozměr: min 4x4 m vč.polohovatelného zastínění na pískoviště (4 stojany)</t>
    </r>
    <r>
      <rPr>
        <b/>
        <sz val="11"/>
        <color theme="1"/>
        <rFont val="Aptos"/>
        <family val="2"/>
      </rPr>
      <t xml:space="preserve">, </t>
    </r>
    <r>
      <rPr>
        <sz val="11"/>
        <color theme="1"/>
        <rFont val="Aptos"/>
        <family val="2"/>
      </rPr>
      <t>vč.instalace</t>
    </r>
  </si>
  <si>
    <r>
      <t xml:space="preserve">I Váhy na písek 
</t>
    </r>
    <r>
      <rPr>
        <sz val="11"/>
        <color theme="1"/>
        <rFont val="Aptos"/>
        <family val="2"/>
      </rPr>
      <t xml:space="preserve"> – materiál: dřevo, vč.instalace</t>
    </r>
  </si>
  <si>
    <r>
      <t xml:space="preserve">K Pružinové houpadlo
</t>
    </r>
    <r>
      <rPr>
        <sz val="11"/>
        <rFont val="Aptos"/>
        <family val="2"/>
      </rPr>
      <t xml:space="preserve"> téma: lesní zvířata</t>
    </r>
    <r>
      <rPr>
        <b/>
        <sz val="11"/>
        <rFont val="Aptos"/>
        <family val="2"/>
      </rPr>
      <t xml:space="preserve">, </t>
    </r>
    <r>
      <rPr>
        <sz val="11"/>
        <rFont val="Aptos"/>
        <family val="2"/>
      </rPr>
      <t>vč.instalace</t>
    </r>
  </si>
  <si>
    <r>
      <t xml:space="preserve">L Síť do svahu, min.6ti úhelník
</t>
    </r>
    <r>
      <rPr>
        <sz val="11"/>
        <color theme="1"/>
        <rFont val="Aptos"/>
        <family val="2"/>
      </rPr>
      <t xml:space="preserve"> materiál: ocel, lano, vč.instalace</t>
    </r>
  </si>
  <si>
    <r>
      <t xml:space="preserve">J Herní domeček ve tvaru písmene A
</t>
    </r>
    <r>
      <rPr>
        <sz val="11"/>
        <color theme="1"/>
        <rFont val="Aptos"/>
        <family val="2"/>
      </rPr>
      <t>– se střechou s lezeckými chyty, dvěma lavičkami uvnitř, dřevo-modřín, vč.instalace</t>
    </r>
  </si>
  <si>
    <r>
      <t xml:space="preserve">N Skluzavka svahová s podestou
</t>
    </r>
    <r>
      <rPr>
        <sz val="11"/>
        <color theme="1"/>
        <rFont val="Aptos"/>
        <family val="2"/>
      </rPr>
      <t xml:space="preserve"> – výška svahu 1,8 m (kolmý výškový rozdíl)</t>
    </r>
    <r>
      <rPr>
        <b/>
        <sz val="11"/>
        <color theme="1"/>
        <rFont val="Aptos"/>
        <family val="2"/>
      </rPr>
      <t xml:space="preserve"> </t>
    </r>
    <r>
      <rPr>
        <sz val="11"/>
        <color theme="1"/>
        <rFont val="Aptos"/>
        <family val="2"/>
      </rPr>
      <t>včetně dopadové gumy/podložky,  vč.instalace</t>
    </r>
  </si>
  <si>
    <r>
      <t xml:space="preserve">K-2  Pružinové dvojhoupadlo
</t>
    </r>
    <r>
      <rPr>
        <sz val="11"/>
        <color theme="1"/>
        <rFont val="Aptos"/>
        <family val="2"/>
      </rPr>
      <t>téma: lesní zvířata, dvě sedadla pro dva uživatele herního prvku, vč.instalace</t>
    </r>
  </si>
  <si>
    <r>
      <t>X - Nerezové pítko</t>
    </r>
    <r>
      <rPr>
        <sz val="10"/>
        <rFont val="Arial"/>
        <family val="2"/>
        <charset val="238"/>
      </rPr>
      <t xml:space="preserve">
lokalizace: u venkovní učební
specifikace: nerezové, nutno napojení na vodovodní řád MŠ - vyveden na fasádě pod terasou, vč.instalace
</t>
    </r>
  </si>
  <si>
    <r>
      <t xml:space="preserve">A - Dětská zahradní souprava Teak
</t>
    </r>
    <r>
      <rPr>
        <sz val="10"/>
        <rFont val="Arial"/>
        <family val="2"/>
        <charset val="238"/>
      </rPr>
      <t>– stůl a dvě lavice pro věkovou skupinu od 2-8 let věku, povrch
dřevo, ekologická lazura na vodní bázi</t>
    </r>
    <r>
      <rPr>
        <b/>
        <sz val="10"/>
        <rFont val="Arial"/>
        <family val="2"/>
        <charset val="238"/>
      </rPr>
      <t xml:space="preserve">, </t>
    </r>
    <r>
      <rPr>
        <sz val="10"/>
        <rFont val="Arial"/>
        <family val="2"/>
        <charset val="238"/>
      </rPr>
      <t>nosnost 100kg, vč.instalace</t>
    </r>
  </si>
  <si>
    <r>
      <t xml:space="preserve">P Lezecká síť do svahu
</t>
    </r>
    <r>
      <rPr>
        <sz val="11"/>
        <color theme="1"/>
        <rFont val="Aptos"/>
        <family val="2"/>
      </rPr>
      <t>2,5m, vč.instalace</t>
    </r>
  </si>
  <si>
    <t>Parthenocisus tricuspidata</t>
  </si>
  <si>
    <t>Přísavník tříprstý</t>
  </si>
  <si>
    <t>Cornus alba Sibirica</t>
  </si>
  <si>
    <t>Hnojení výsadeb keřů a vč.materiálu</t>
  </si>
  <si>
    <t xml:space="preserve">Výsadba rostlinného materiálu komplet </t>
  </si>
  <si>
    <t>Doprava rostlin</t>
  </si>
  <si>
    <r>
      <t>KON 3 – Dřevěná terasa modřín vč.podkladu, spojovacího materiálu, patek, nátěru a instalace</t>
    </r>
    <r>
      <rPr>
        <sz val="10"/>
        <rFont val="Arial"/>
        <family val="2"/>
        <charset val="238"/>
      </rPr>
      <t xml:space="preserve">
lokalizace: Venkovní učebna 2.2.2
specifikace: modřínové terasové prkno 27x4000x100-150
spoje: terasová prkna budou položena kolmo na fasádu domu na jednoduchý rošt z 
podkladových trámů, terasa bude kotvena na betonové dlaždice 300x300x80mm a částečně na stávající terasu ze zámkové dlažby ve sponu 70x70 střed
ošetření: úprava přírodní, ošetřeno bezbarvým terasovým olejem
rozměr: 8,6x6,3m
</t>
    </r>
  </si>
  <si>
    <t>Betonové lože pro fixaci schodových dílců a patek zábradlí schodiště vč.instalace, BETON  C25/30-XF3, tl.25cm - ke kontruci KON8 vč.práce</t>
  </si>
  <si>
    <t>1800m2</t>
  </si>
  <si>
    <t>20m2</t>
  </si>
  <si>
    <t>100m2</t>
  </si>
  <si>
    <r>
      <t xml:space="preserve">C Dětský domeček s tabulí
 </t>
    </r>
    <r>
      <rPr>
        <sz val="11"/>
        <color theme="1"/>
        <rFont val="Aptos"/>
        <family val="2"/>
      </rPr>
      <t>– materiál: dřevo impregnované, tabule,vč.instalace</t>
    </r>
  </si>
  <si>
    <r>
      <rPr>
        <b/>
        <sz val="10"/>
        <rFont val="Arial"/>
        <family val="2"/>
        <charset val="238"/>
      </rPr>
      <t xml:space="preserve">KON 7 Mulč </t>
    </r>
    <r>
      <rPr>
        <sz val="10"/>
        <rFont val="Arial"/>
        <family val="2"/>
        <charset val="238"/>
      </rPr>
      <t xml:space="preserve">– mulčovací kůra pro veškeré keřové výsadby
materiál: tříděná mulčovací kůra hrubé frakce 
vrstva: 50 mm, objem 12m3
uložení: bez separační vsrtvy
pozn: odstín je nutné navzorkovat   cena vč. zoprostření na místo ve výsadbách vč.dopravy, rozprostření uhrabání
</t>
    </r>
  </si>
  <si>
    <r>
      <t xml:space="preserve">G  Šplhací prvek
</t>
    </r>
    <r>
      <rPr>
        <sz val="11"/>
        <rFont val="Aptos"/>
        <family val="2"/>
      </rPr>
      <t>téma: les, podoba stromu</t>
    </r>
    <r>
      <rPr>
        <b/>
        <sz val="11"/>
        <rFont val="Aptos"/>
        <family val="2"/>
      </rPr>
      <t xml:space="preserve">, </t>
    </r>
    <r>
      <rPr>
        <sz val="11"/>
        <rFont val="Aptos"/>
        <family val="2"/>
      </rPr>
      <t>vč.instalace</t>
    </r>
  </si>
  <si>
    <r>
      <t xml:space="preserve">KON 2 -  Tartanový ovál/EPDM
</t>
    </r>
    <r>
      <rPr>
        <sz val="10"/>
        <rFont val="Arial"/>
        <family val="2"/>
        <charset val="238"/>
      </rPr>
      <t>lokalizace: tartanový ovál
specifikace: specifický povrch, nutné dodržet  přípravu podkladu dle výrobce
barva: temně červená, šedý melír
materiál:tartan, štěrkové hutněné podloží
souvrství: drcené kamenivo fr 0/4 30mm, fr.0/32 180 mm; zhutnělý rostlý terén jako podkladní vrstva -</t>
    </r>
    <r>
      <rPr>
        <b/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součást ceny za 1m2
spádování: od středu směrem k okrajům na sklon1-1,5%ina 250x10 mm. cena za materiál, vč.dopravy a instalace
</t>
    </r>
  </si>
  <si>
    <r>
      <rPr>
        <b/>
        <sz val="11"/>
        <color theme="1"/>
        <rFont val="Calibri"/>
        <family val="2"/>
        <charset val="238"/>
        <scheme val="minor"/>
      </rPr>
      <t>KON 8</t>
    </r>
    <r>
      <rPr>
        <sz val="11"/>
        <color theme="1"/>
        <rFont val="Calibri"/>
        <family val="2"/>
        <charset val="238"/>
        <scheme val="minor"/>
      </rPr>
      <t xml:space="preserve"> Betonový schodišťový blok / schod</t>
    </r>
    <r>
      <rPr>
        <sz val="11"/>
        <color theme="1"/>
        <rFont val="Calibri"/>
        <family val="2"/>
        <scheme val="minor"/>
      </rPr>
      <t xml:space="preserve"> 100x35x15 SBB 100/35/15 nat protiskluzový pásek, fixovaný do betonu</t>
    </r>
    <r>
      <rPr>
        <sz val="11"/>
        <color theme="1"/>
        <rFont val="Calibri"/>
        <family val="2"/>
        <charset val="238"/>
        <scheme val="minor"/>
      </rPr>
      <t>. Svahový amfiteátr. Vč.usazení do Betonu a dopravy materiálu</t>
    </r>
  </si>
  <si>
    <t>09/2025</t>
  </si>
  <si>
    <r>
      <t xml:space="preserve">D Dvouvěžová sestava s lanovým mostem a skluzavkou
</t>
    </r>
    <r>
      <rPr>
        <sz val="11"/>
        <rFont val="Aptos"/>
        <family val="2"/>
      </rPr>
      <t>– , max.výška pádu 95cm, vč.instalace</t>
    </r>
  </si>
  <si>
    <t>Položky jsou agregované tzn. Je sloučena dodávka materiálu a práce, pokud není uvedeno jinak</t>
  </si>
  <si>
    <t>SO101</t>
  </si>
  <si>
    <t>SO801</t>
  </si>
  <si>
    <t>W - ploty, plot do 90cm (plaňky, rýgle, spojovací materiál)</t>
  </si>
  <si>
    <t>Založení trávníku 1800m2 výsevem,  včetně zapravení, válcování a trávníkové směsi</t>
  </si>
  <si>
    <t>Ceny bez DPH</t>
  </si>
  <si>
    <t>ROZPOČET STAVBY</t>
  </si>
  <si>
    <t>Počet jednotek</t>
  </si>
  <si>
    <t>Jednotková cena</t>
  </si>
  <si>
    <t>Jednotka</t>
  </si>
  <si>
    <t>Náklady Výkazu SO 801</t>
  </si>
  <si>
    <t>bez DPH</t>
  </si>
  <si>
    <t>včetně DPH</t>
  </si>
  <si>
    <t>Jednotková cena vč.DPH</t>
  </si>
  <si>
    <t>tuto hodnotu doplnit do řádku 38 listu 3_4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</si>
</sst>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&quot;Kč&quot;"/>
    <numFmt numFmtId="166" formatCode="#,##0.0\ &quot;Kč&quot;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DINPro-Light"/>
      <family val="3"/>
    </font>
    <font>
      <i/>
      <sz val="10"/>
      <color theme="1"/>
      <name val="DINPro-Regular"/>
      <family val="3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0"/>
      <color rgb="FFFF0000"/>
      <name val="Arial"/>
      <family val="2"/>
      <charset val="238"/>
    </font>
    <font>
      <sz val="11"/>
      <name val="DINPro-Regular"/>
      <family val="3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ptos"/>
      <family val="2"/>
    </font>
    <font>
      <sz val="11"/>
      <name val="Aptos"/>
      <family val="2"/>
    </font>
    <font>
      <b/>
      <sz val="12"/>
      <name val="Calibri"/>
      <family val="2"/>
      <charset val="238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7" fillId="0" borderId="0" xfId="0" applyFont="1"/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3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wrapText="1"/>
    </xf>
    <xf numFmtId="0" fontId="0" fillId="0" borderId="2" xfId="0" applyBorder="1"/>
    <xf numFmtId="0" fontId="26" fillId="0" borderId="1" xfId="0" applyFont="1" applyBorder="1"/>
    <xf numFmtId="164" fontId="26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0" fillId="3" borderId="0" xfId="0" applyNumberFormat="1" applyFill="1"/>
    <xf numFmtId="0" fontId="15" fillId="3" borderId="0" xfId="0" applyFont="1" applyFill="1" applyAlignment="1">
      <alignment horizontal="left"/>
    </xf>
    <xf numFmtId="0" fontId="15" fillId="3" borderId="0" xfId="0" applyFont="1" applyFill="1"/>
    <xf numFmtId="49" fontId="15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5" fillId="4" borderId="0" xfId="0" applyFont="1" applyFill="1" applyAlignment="1">
      <alignment horizontal="left"/>
    </xf>
    <xf numFmtId="0" fontId="15" fillId="4" borderId="0" xfId="0" applyFont="1" applyFill="1"/>
    <xf numFmtId="49" fontId="15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horizontal="center"/>
    </xf>
    <xf numFmtId="0" fontId="28" fillId="0" borderId="0" xfId="0" applyFont="1" applyAlignment="1">
      <alignment wrapText="1"/>
    </xf>
    <xf numFmtId="0" fontId="13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wrapText="1"/>
    </xf>
    <xf numFmtId="0" fontId="15" fillId="0" borderId="0" xfId="0" applyFont="1" applyAlignment="1">
      <alignment horizontal="right"/>
    </xf>
    <xf numFmtId="165" fontId="16" fillId="0" borderId="0" xfId="0" applyNumberFormat="1" applyFont="1" applyAlignment="1">
      <alignment horizontal="right"/>
    </xf>
    <xf numFmtId="165" fontId="6" fillId="3" borderId="0" xfId="0" applyNumberFormat="1" applyFont="1" applyFill="1"/>
    <xf numFmtId="165" fontId="3" fillId="3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0" fontId="6" fillId="4" borderId="0" xfId="0" applyFont="1" applyFill="1"/>
    <xf numFmtId="0" fontId="29" fillId="4" borderId="0" xfId="0" applyFont="1" applyFill="1"/>
    <xf numFmtId="166" fontId="6" fillId="4" borderId="2" xfId="0" applyNumberFormat="1" applyFont="1" applyFill="1" applyBorder="1"/>
    <xf numFmtId="165" fontId="6" fillId="4" borderId="2" xfId="0" applyNumberFormat="1" applyFont="1" applyFill="1" applyBorder="1"/>
    <xf numFmtId="0" fontId="6" fillId="2" borderId="0" xfId="0" applyFont="1" applyFill="1"/>
    <xf numFmtId="0" fontId="0" fillId="4" borderId="2" xfId="0" applyFill="1" applyBorder="1"/>
    <xf numFmtId="0" fontId="8" fillId="2" borderId="0" xfId="0" applyFont="1" applyFill="1"/>
    <xf numFmtId="165" fontId="4" fillId="4" borderId="0" xfId="0" applyNumberFormat="1" applyFont="1" applyFill="1" applyAlignment="1">
      <alignment horizontal="center"/>
    </xf>
    <xf numFmtId="0" fontId="22" fillId="4" borderId="2" xfId="0" applyFont="1" applyFill="1" applyBorder="1"/>
    <xf numFmtId="166" fontId="22" fillId="4" borderId="2" xfId="0" applyNumberFormat="1" applyFont="1" applyFill="1" applyBorder="1"/>
    <xf numFmtId="0" fontId="15" fillId="4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center"/>
    </xf>
    <xf numFmtId="165" fontId="22" fillId="4" borderId="2" xfId="0" applyNumberFormat="1" applyFont="1" applyFill="1" applyBorder="1"/>
    <xf numFmtId="165" fontId="15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5" fillId="2" borderId="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center"/>
    </xf>
    <xf numFmtId="0" fontId="34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65" fontId="33" fillId="0" borderId="0" xfId="0" applyNumberFormat="1" applyFont="1"/>
    <xf numFmtId="166" fontId="33" fillId="4" borderId="0" xfId="0" applyNumberFormat="1" applyFont="1" applyFill="1"/>
    <xf numFmtId="165" fontId="3" fillId="4" borderId="0" xfId="0" applyNumberFormat="1" applyFont="1" applyFill="1" applyAlignment="1">
      <alignment horizontal="right"/>
    </xf>
    <xf numFmtId="0" fontId="13" fillId="2" borderId="2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vertical="top" wrapText="1"/>
    </xf>
    <xf numFmtId="0" fontId="30" fillId="2" borderId="2" xfId="0" applyFont="1" applyFill="1" applyBorder="1" applyAlignment="1">
      <alignment horizontal="left" vertical="top" wrapText="1"/>
    </xf>
    <xf numFmtId="165" fontId="32" fillId="4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5" fillId="3" borderId="0" xfId="0" applyFont="1" applyFill="1" applyAlignment="1">
      <alignment horizontal="right"/>
    </xf>
    <xf numFmtId="0" fontId="13" fillId="0" borderId="2" xfId="0" applyFont="1" applyBorder="1" applyAlignment="1">
      <alignment horizontal="center"/>
    </xf>
    <xf numFmtId="165" fontId="0" fillId="0" borderId="0" xfId="0" applyNumberFormat="1"/>
    <xf numFmtId="165" fontId="6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15" fillId="3" borderId="0" xfId="0" applyNumberFormat="1" applyFont="1" applyFill="1" applyAlignment="1">
      <alignment horizontal="right"/>
    </xf>
    <xf numFmtId="164" fontId="3" fillId="5" borderId="2" xfId="0" applyNumberFormat="1" applyFont="1" applyFill="1" applyBorder="1" applyAlignment="1" applyProtection="1">
      <alignment horizontal="center"/>
      <protection locked="0"/>
    </xf>
    <xf numFmtId="164" fontId="6" fillId="5" borderId="2" xfId="0" applyNumberFormat="1" applyFont="1" applyFill="1" applyBorder="1" applyAlignment="1" applyProtection="1">
      <alignment horizontal="center"/>
      <protection locked="0"/>
    </xf>
    <xf numFmtId="164" fontId="23" fillId="5" borderId="2" xfId="0" applyNumberFormat="1" applyFont="1" applyFill="1" applyBorder="1" applyAlignment="1" applyProtection="1">
      <alignment horizontal="center"/>
      <protection locked="0"/>
    </xf>
    <xf numFmtId="165" fontId="6" fillId="5" borderId="2" xfId="0" applyNumberFormat="1" applyFont="1" applyFill="1" applyBorder="1" applyProtection="1">
      <protection locked="0"/>
    </xf>
    <xf numFmtId="165" fontId="16" fillId="5" borderId="0" xfId="0" applyNumberFormat="1" applyFont="1" applyFill="1" applyAlignment="1" applyProtection="1">
      <alignment horizontal="right"/>
      <protection locked="0"/>
    </xf>
    <xf numFmtId="165" fontId="19" fillId="4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5" fillId="4" borderId="0" xfId="0" applyFont="1" applyFill="1" applyAlignment="1">
      <alignment horizontal="right" wrapText="1"/>
    </xf>
    <xf numFmtId="0" fontId="1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colors>
    <mruColors>
      <color rgb="FF0000FF"/>
      <color rgb="FFFF66CC"/>
      <color rgb="FFCC0066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="110" zoomScaleNormal="110" workbookViewId="0">
      <selection sqref="A1:F1"/>
    </sheetView>
  </sheetViews>
  <sheetFormatPr defaultRowHeight="15"/>
  <cols>
    <col min="1" max="1" width="18.140625" customWidth="1"/>
    <col min="2" max="2" width="48.28515625" customWidth="1"/>
    <col min="3" max="3" width="10" customWidth="1"/>
    <col min="4" max="4" width="18.85546875" customWidth="1"/>
    <col min="5" max="5" width="16.7109375" customWidth="1"/>
    <col min="10" max="10" width="23" customWidth="1"/>
  </cols>
  <sheetData>
    <row r="1" spans="1:7" ht="22.5" customHeight="1">
      <c r="A1" s="109" t="s">
        <v>110</v>
      </c>
      <c r="B1" s="109"/>
      <c r="C1" s="109"/>
      <c r="D1" s="109"/>
      <c r="E1" s="109"/>
      <c r="F1" s="109"/>
    </row>
    <row r="2" spans="1:7" s="2" customFormat="1">
      <c r="A2" s="35" t="s">
        <v>23</v>
      </c>
      <c r="B2" s="35"/>
      <c r="C2" s="36"/>
      <c r="D2" s="36"/>
      <c r="E2" s="37"/>
      <c r="F2" s="36"/>
      <c r="G2"/>
    </row>
    <row r="3" spans="1:7" s="2" customFormat="1">
      <c r="A3" s="38" t="s">
        <v>24</v>
      </c>
      <c r="B3" s="38"/>
      <c r="C3" s="39"/>
      <c r="D3" s="39" t="s">
        <v>25</v>
      </c>
      <c r="E3" s="40" t="s">
        <v>102</v>
      </c>
      <c r="F3" s="41"/>
    </row>
    <row r="4" spans="1:7" s="2" customFormat="1">
      <c r="A4" s="38"/>
      <c r="B4" s="38"/>
      <c r="C4" s="39"/>
      <c r="D4" s="39"/>
      <c r="E4" s="40"/>
      <c r="F4" s="41"/>
    </row>
    <row r="5" spans="1:7" s="2" customFormat="1">
      <c r="A5" s="38" t="s">
        <v>32</v>
      </c>
      <c r="B5" s="38"/>
      <c r="C5" s="39"/>
      <c r="D5" s="39" t="s">
        <v>35</v>
      </c>
      <c r="E5" s="40"/>
      <c r="F5" s="41"/>
    </row>
    <row r="6" spans="1:7" s="2" customFormat="1">
      <c r="A6" s="38" t="s">
        <v>33</v>
      </c>
      <c r="B6" s="38"/>
      <c r="C6" s="39"/>
      <c r="D6" s="39" t="s">
        <v>34</v>
      </c>
      <c r="E6" s="40"/>
      <c r="F6" s="41"/>
    </row>
    <row r="7" spans="1:7" s="2" customFormat="1">
      <c r="A7" s="42"/>
      <c r="B7" s="42"/>
      <c r="C7" s="43"/>
      <c r="D7" s="43"/>
      <c r="E7" s="44"/>
      <c r="F7" s="45"/>
    </row>
    <row r="8" spans="1:7" s="2" customFormat="1" ht="26.25" customHeight="1">
      <c r="A8" s="42" t="s">
        <v>53</v>
      </c>
      <c r="B8" s="42" t="s">
        <v>116</v>
      </c>
      <c r="C8" s="42"/>
      <c r="D8" s="108">
        <f>E13+E14</f>
        <v>0</v>
      </c>
      <c r="E8" s="108"/>
      <c r="F8" s="45"/>
    </row>
    <row r="9" spans="1:7" s="64" customFormat="1" ht="26.25" customHeight="1">
      <c r="A9" s="91"/>
      <c r="B9" s="91"/>
      <c r="C9" s="91"/>
      <c r="D9" s="92"/>
      <c r="E9" s="92"/>
      <c r="F9" s="93"/>
    </row>
    <row r="10" spans="1:7" s="2" customFormat="1" ht="17.649999999999999" customHeight="1">
      <c r="A10" s="9"/>
      <c r="B10" s="9"/>
      <c r="C10" s="51" t="s">
        <v>54</v>
      </c>
      <c r="D10" s="73">
        <f>'3_4 Výkaz výměr SO 801'!F9</f>
        <v>0</v>
      </c>
      <c r="E10" s="73"/>
      <c r="F10" s="1"/>
    </row>
    <row r="11" spans="1:7">
      <c r="C11" s="51" t="s">
        <v>55</v>
      </c>
      <c r="D11" s="73">
        <f>'2_4 Výkaz výměr SO101'!F8+'3_4 Výkaz výměr SO 801'!F8</f>
        <v>0</v>
      </c>
      <c r="E11" s="73"/>
    </row>
    <row r="13" spans="1:7" ht="15.75">
      <c r="A13" s="94" t="s">
        <v>105</v>
      </c>
      <c r="B13" s="102">
        <f>'2_4 Výkaz výměr SO101'!F13</f>
        <v>0</v>
      </c>
      <c r="C13" s="94" t="s">
        <v>115</v>
      </c>
      <c r="D13" s="94" t="s">
        <v>60</v>
      </c>
      <c r="E13" s="90">
        <f>'2_4 Výkaz výměr SO101'!F7</f>
        <v>0</v>
      </c>
    </row>
    <row r="14" spans="1:7" ht="15.75">
      <c r="A14" s="94" t="s">
        <v>106</v>
      </c>
      <c r="B14" s="102">
        <f>'3_4 Výkaz výměr SO 801'!F13</f>
        <v>0</v>
      </c>
      <c r="C14" s="94" t="s">
        <v>115</v>
      </c>
      <c r="D14" s="94" t="s">
        <v>60</v>
      </c>
      <c r="E14" s="90">
        <f>'3_4 Výkaz výměr SO 801'!F7</f>
        <v>0</v>
      </c>
    </row>
  </sheetData>
  <sheetProtection algorithmName="SHA-512" hashValue="PX0JFqaHJlLxMh+PJfob1sLQ1nXk/ZLg8XBSe8k5NRItSQ939HQtVGGQOhOiM77SivJbVzvtCCW45fxNT+fiEw==" saltValue="q95Vw+KSNtHTkkDwQVemLw==" spinCount="100000" sheet="1" objects="1" scenarios="1"/>
  <mergeCells count="2">
    <mergeCell ref="D8:E8"/>
    <mergeCell ref="A1:F1"/>
  </mergeCells>
  <pageMargins left="0.25" right="0.25" top="0.75" bottom="0.75" header="0.3" footer="0.3"/>
  <pageSetup paperSize="9" scale="74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zoomScaleSheetLayoutView="100" workbookViewId="0"/>
  </sheetViews>
  <sheetFormatPr defaultColWidth="9.140625" defaultRowHeight="15"/>
  <cols>
    <col min="1" max="1" width="14.28515625" style="6" customWidth="1"/>
    <col min="2" max="2" width="68" style="5" customWidth="1"/>
    <col min="3" max="3" width="8.85546875" style="2"/>
    <col min="4" max="4" width="8.85546875" style="8"/>
    <col min="5" max="5" width="19.7109375" style="8" customWidth="1"/>
    <col min="6" max="6" width="17.5703125" style="64" customWidth="1"/>
    <col min="7" max="16384" width="9.140625" style="2"/>
  </cols>
  <sheetData>
    <row r="1" spans="1:6">
      <c r="A1" s="35" t="s">
        <v>23</v>
      </c>
      <c r="B1" s="36"/>
      <c r="C1" s="36"/>
      <c r="D1" s="37"/>
      <c r="E1" s="53"/>
      <c r="F1" s="58"/>
    </row>
    <row r="2" spans="1:6">
      <c r="A2" s="38" t="s">
        <v>24</v>
      </c>
      <c r="B2" s="39"/>
      <c r="C2" s="39" t="s">
        <v>25</v>
      </c>
      <c r="D2" s="40" t="s">
        <v>102</v>
      </c>
      <c r="E2" s="54"/>
      <c r="F2" s="58"/>
    </row>
    <row r="3" spans="1:6">
      <c r="A3" s="38"/>
      <c r="B3" s="39"/>
      <c r="C3" s="39"/>
      <c r="D3" s="40"/>
      <c r="E3" s="54"/>
      <c r="F3" s="58"/>
    </row>
    <row r="4" spans="1:6">
      <c r="A4" s="38" t="s">
        <v>32</v>
      </c>
      <c r="B4" s="39"/>
      <c r="C4" s="39" t="s">
        <v>35</v>
      </c>
      <c r="D4" s="40"/>
      <c r="E4" s="54"/>
      <c r="F4" s="58"/>
    </row>
    <row r="5" spans="1:6">
      <c r="A5" s="38" t="s">
        <v>33</v>
      </c>
      <c r="B5" s="39"/>
      <c r="C5" s="39" t="s">
        <v>34</v>
      </c>
      <c r="D5" s="40"/>
      <c r="E5" s="54"/>
      <c r="F5" s="58"/>
    </row>
    <row r="6" spans="1:6">
      <c r="A6" s="42"/>
      <c r="B6" s="43"/>
      <c r="C6" s="43"/>
      <c r="D6" s="44"/>
      <c r="E6" s="55"/>
      <c r="F6" s="58"/>
    </row>
    <row r="7" spans="1:6" ht="15.75">
      <c r="A7" s="42" t="s">
        <v>36</v>
      </c>
      <c r="B7" s="42"/>
      <c r="C7" s="110"/>
      <c r="D7" s="110"/>
      <c r="E7" s="68" t="s">
        <v>60</v>
      </c>
      <c r="F7" s="65">
        <f>F8+F13</f>
        <v>0</v>
      </c>
    </row>
    <row r="8" spans="1:6">
      <c r="A8" s="9"/>
      <c r="B8" s="10"/>
      <c r="C8" s="9"/>
      <c r="D8" s="2"/>
      <c r="E8" s="51" t="s">
        <v>55</v>
      </c>
      <c r="F8" s="86">
        <f>F13*0.21</f>
        <v>0</v>
      </c>
    </row>
    <row r="9" spans="1:6" ht="27.6" customHeight="1">
      <c r="A9" s="113" t="s">
        <v>104</v>
      </c>
      <c r="B9" s="113"/>
      <c r="C9" s="113"/>
      <c r="D9" s="113"/>
      <c r="E9" s="51"/>
      <c r="F9" s="86"/>
    </row>
    <row r="10" spans="1:6" ht="20.25">
      <c r="A10" s="3"/>
      <c r="B10" s="4"/>
      <c r="D10" s="7"/>
      <c r="E10" s="56"/>
      <c r="F10" s="59"/>
    </row>
    <row r="11" spans="1:6" ht="21">
      <c r="A11" s="82" t="s">
        <v>52</v>
      </c>
      <c r="B11" s="83"/>
      <c r="C11" s="79"/>
      <c r="D11" s="80"/>
      <c r="E11" s="84"/>
      <c r="F11" s="85"/>
    </row>
    <row r="12" spans="1:6" ht="45">
      <c r="A12" s="63"/>
      <c r="B12" s="63"/>
      <c r="C12" s="99" t="s">
        <v>113</v>
      </c>
      <c r="D12" s="98" t="s">
        <v>111</v>
      </c>
      <c r="E12" s="97" t="s">
        <v>112</v>
      </c>
      <c r="F12" s="66" t="s">
        <v>109</v>
      </c>
    </row>
    <row r="13" spans="1:6">
      <c r="A13" s="63"/>
      <c r="B13" s="63"/>
      <c r="C13" s="63"/>
      <c r="D13" s="63"/>
      <c r="E13" s="61"/>
      <c r="F13" s="72">
        <f>SUM(F25:F38)</f>
        <v>0</v>
      </c>
    </row>
    <row r="14" spans="1:6">
      <c r="F14" s="2"/>
    </row>
    <row r="15" spans="1:6">
      <c r="A15" s="14"/>
      <c r="B15" s="48" t="s">
        <v>62</v>
      </c>
      <c r="C15" s="16"/>
      <c r="D15" s="17"/>
      <c r="E15" s="17"/>
      <c r="F15" s="2"/>
    </row>
    <row r="16" spans="1:6">
      <c r="A16" s="33"/>
      <c r="B16" s="46" t="s">
        <v>41</v>
      </c>
      <c r="C16" s="47" t="s">
        <v>94</v>
      </c>
      <c r="D16" s="34"/>
      <c r="E16" s="34"/>
      <c r="F16" s="2"/>
    </row>
    <row r="17" spans="1:6">
      <c r="A17" s="33"/>
      <c r="B17" s="46" t="s">
        <v>43</v>
      </c>
      <c r="C17" s="47" t="s">
        <v>48</v>
      </c>
      <c r="D17" s="34"/>
      <c r="E17" s="34"/>
      <c r="F17" s="2"/>
    </row>
    <row r="18" spans="1:6">
      <c r="A18" s="33"/>
      <c r="B18" s="46" t="s">
        <v>49</v>
      </c>
      <c r="C18" s="47" t="s">
        <v>95</v>
      </c>
      <c r="D18" s="34"/>
      <c r="E18" s="34"/>
      <c r="F18" s="2"/>
    </row>
    <row r="19" spans="1:6">
      <c r="A19" s="33"/>
      <c r="B19" s="46" t="s">
        <v>71</v>
      </c>
      <c r="C19" s="47" t="s">
        <v>48</v>
      </c>
      <c r="D19" s="34"/>
      <c r="E19" s="34"/>
      <c r="F19" s="2"/>
    </row>
    <row r="20" spans="1:6">
      <c r="A20" s="33"/>
      <c r="B20" s="46" t="s">
        <v>42</v>
      </c>
      <c r="C20" s="47" t="s">
        <v>96</v>
      </c>
      <c r="D20" s="34"/>
      <c r="E20" s="34"/>
      <c r="F20" s="2"/>
    </row>
    <row r="21" spans="1:6">
      <c r="A21" s="33"/>
      <c r="B21" s="46" t="s">
        <v>44</v>
      </c>
      <c r="C21" s="47" t="s">
        <v>96</v>
      </c>
      <c r="D21" s="34"/>
      <c r="E21" s="34"/>
      <c r="F21" s="2"/>
    </row>
    <row r="22" spans="1:6">
      <c r="A22" s="14"/>
      <c r="B22" s="15"/>
      <c r="C22" s="16"/>
      <c r="D22" s="17"/>
      <c r="E22" s="17"/>
      <c r="F22" s="2"/>
    </row>
    <row r="23" spans="1:6" ht="13.9" customHeight="1">
      <c r="A23" s="69" t="s">
        <v>1</v>
      </c>
      <c r="B23" s="70" t="s">
        <v>2</v>
      </c>
      <c r="C23" s="69" t="s">
        <v>3</v>
      </c>
      <c r="D23" s="71" t="s">
        <v>4</v>
      </c>
      <c r="E23" s="71"/>
      <c r="F23" s="66" t="s">
        <v>61</v>
      </c>
    </row>
    <row r="24" spans="1:6">
      <c r="A24" s="111" t="s">
        <v>12</v>
      </c>
      <c r="B24" s="111"/>
      <c r="C24" s="111"/>
      <c r="D24" s="111"/>
      <c r="E24" s="95"/>
      <c r="F24" s="72">
        <f>SUM(F25:F38)</f>
        <v>0</v>
      </c>
    </row>
    <row r="25" spans="1:6">
      <c r="A25" s="112" t="s">
        <v>9</v>
      </c>
      <c r="B25" s="28" t="s">
        <v>26</v>
      </c>
      <c r="C25" s="29" t="s">
        <v>0</v>
      </c>
      <c r="D25" s="21">
        <v>15</v>
      </c>
      <c r="E25" s="103"/>
      <c r="F25" s="61">
        <f t="shared" ref="F25:F38" si="0">D25*E25</f>
        <v>0</v>
      </c>
    </row>
    <row r="26" spans="1:6">
      <c r="A26" s="112"/>
      <c r="B26" s="28" t="s">
        <v>29</v>
      </c>
      <c r="C26" s="29" t="s">
        <v>28</v>
      </c>
      <c r="D26" s="21">
        <v>14</v>
      </c>
      <c r="E26" s="103"/>
      <c r="F26" s="61">
        <f t="shared" si="0"/>
        <v>0</v>
      </c>
    </row>
    <row r="27" spans="1:6">
      <c r="A27" s="112"/>
      <c r="B27" s="28" t="s">
        <v>66</v>
      </c>
      <c r="C27" s="29" t="s">
        <v>0</v>
      </c>
      <c r="D27" s="21">
        <v>2</v>
      </c>
      <c r="E27" s="103"/>
      <c r="F27" s="61">
        <f t="shared" si="0"/>
        <v>0</v>
      </c>
    </row>
    <row r="28" spans="1:6">
      <c r="A28" s="112"/>
      <c r="B28" s="28" t="s">
        <v>30</v>
      </c>
      <c r="C28" s="29" t="s">
        <v>8</v>
      </c>
      <c r="D28" s="21">
        <v>1</v>
      </c>
      <c r="E28" s="103"/>
      <c r="F28" s="61">
        <f t="shared" si="0"/>
        <v>0</v>
      </c>
    </row>
    <row r="29" spans="1:6">
      <c r="A29" s="112"/>
      <c r="B29" s="28" t="s">
        <v>69</v>
      </c>
      <c r="C29" s="29" t="s">
        <v>27</v>
      </c>
      <c r="D29" s="21">
        <v>8</v>
      </c>
      <c r="E29" s="103"/>
      <c r="F29" s="61">
        <f t="shared" si="0"/>
        <v>0</v>
      </c>
    </row>
    <row r="30" spans="1:6" ht="25.5">
      <c r="A30" s="112"/>
      <c r="B30" s="28" t="s">
        <v>65</v>
      </c>
      <c r="C30" s="29" t="s">
        <v>27</v>
      </c>
      <c r="D30" s="21">
        <v>700</v>
      </c>
      <c r="E30" s="103"/>
      <c r="F30" s="61">
        <f t="shared" si="0"/>
        <v>0</v>
      </c>
    </row>
    <row r="31" spans="1:6" ht="153">
      <c r="A31" s="18" t="s">
        <v>11</v>
      </c>
      <c r="B31" s="27" t="s">
        <v>68</v>
      </c>
      <c r="C31" s="22" t="s">
        <v>5</v>
      </c>
      <c r="D31" s="24">
        <v>20</v>
      </c>
      <c r="E31" s="104"/>
      <c r="F31" s="61">
        <f t="shared" si="0"/>
        <v>0</v>
      </c>
    </row>
    <row r="32" spans="1:6" ht="89.25">
      <c r="A32" s="18" t="s">
        <v>70</v>
      </c>
      <c r="B32" s="25" t="s">
        <v>64</v>
      </c>
      <c r="C32" s="22" t="s">
        <v>6</v>
      </c>
      <c r="D32" s="24">
        <v>18</v>
      </c>
      <c r="E32" s="104"/>
      <c r="F32" s="61">
        <f t="shared" si="0"/>
        <v>0</v>
      </c>
    </row>
    <row r="33" spans="1:6" ht="127.5">
      <c r="A33" s="18" t="s">
        <v>11</v>
      </c>
      <c r="B33" s="27" t="s">
        <v>100</v>
      </c>
      <c r="C33" s="22" t="s">
        <v>5</v>
      </c>
      <c r="D33" s="24">
        <v>60</v>
      </c>
      <c r="E33" s="104"/>
      <c r="F33" s="61">
        <f t="shared" si="0"/>
        <v>0</v>
      </c>
    </row>
    <row r="34" spans="1:6" ht="130.9" customHeight="1">
      <c r="A34" s="20" t="s">
        <v>14</v>
      </c>
      <c r="B34" s="26" t="s">
        <v>92</v>
      </c>
      <c r="C34" s="22" t="s">
        <v>5</v>
      </c>
      <c r="D34" s="24">
        <v>60</v>
      </c>
      <c r="E34" s="104"/>
      <c r="F34" s="61">
        <f t="shared" si="0"/>
        <v>0</v>
      </c>
    </row>
    <row r="35" spans="1:6" ht="45">
      <c r="A35" s="18" t="s">
        <v>19</v>
      </c>
      <c r="B35" s="78" t="s">
        <v>101</v>
      </c>
      <c r="C35" s="22" t="s">
        <v>0</v>
      </c>
      <c r="D35" s="24">
        <v>27</v>
      </c>
      <c r="E35" s="104"/>
      <c r="F35" s="61">
        <f t="shared" si="0"/>
        <v>0</v>
      </c>
    </row>
    <row r="36" spans="1:6" ht="25.5">
      <c r="A36" s="18" t="s">
        <v>19</v>
      </c>
      <c r="B36" s="25" t="s">
        <v>93</v>
      </c>
      <c r="C36" s="22" t="s">
        <v>27</v>
      </c>
      <c r="D36" s="24">
        <v>3</v>
      </c>
      <c r="E36" s="104"/>
      <c r="F36" s="61">
        <f t="shared" si="0"/>
        <v>0</v>
      </c>
    </row>
    <row r="37" spans="1:6" s="19" customFormat="1" ht="25.5">
      <c r="A37" s="20" t="s">
        <v>19</v>
      </c>
      <c r="B37" s="25" t="s">
        <v>47</v>
      </c>
      <c r="C37" s="22" t="s">
        <v>37</v>
      </c>
      <c r="D37" s="23">
        <v>20</v>
      </c>
      <c r="E37" s="105"/>
      <c r="F37" s="61">
        <f t="shared" si="0"/>
        <v>0</v>
      </c>
    </row>
    <row r="38" spans="1:6" s="19" customFormat="1">
      <c r="A38" s="20" t="s">
        <v>19</v>
      </c>
      <c r="B38" s="25" t="s">
        <v>63</v>
      </c>
      <c r="C38" s="22" t="s">
        <v>28</v>
      </c>
      <c r="D38" s="23">
        <v>21</v>
      </c>
      <c r="E38" s="105"/>
      <c r="F38" s="61">
        <f t="shared" si="0"/>
        <v>0</v>
      </c>
    </row>
  </sheetData>
  <sheetProtection algorithmName="SHA-512" hashValue="Fgw/JwVAFzxkI3M/eMcRraahw+6ptp9R/KLiB4ZS781obzIYciN4dWSOYnMCH5gGxMTzwhqmD2vY1fKpgMHnOw==" saltValue="o2n1WIA19jIEl5N71qrg5w==" spinCount="100000" sheet="1" objects="1" scenarios="1"/>
  <mergeCells count="4">
    <mergeCell ref="C7:D7"/>
    <mergeCell ref="A24:D24"/>
    <mergeCell ref="A25:A30"/>
    <mergeCell ref="A9:D9"/>
  </mergeCells>
  <phoneticPr fontId="12" type="noConversion"/>
  <pageMargins left="0.25" right="0.25" top="0.75" bottom="0.75" header="0.3" footer="0.3"/>
  <pageSetup paperSize="9" scale="74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Normal="100" workbookViewId="0"/>
  </sheetViews>
  <sheetFormatPr defaultRowHeight="15"/>
  <cols>
    <col min="1" max="1" width="14.28515625" customWidth="1"/>
    <col min="2" max="2" width="68" customWidth="1"/>
    <col min="5" max="5" width="19.7109375" style="57" customWidth="1"/>
    <col min="6" max="6" width="17.5703125" style="62" customWidth="1"/>
    <col min="8" max="8" width="12.5703125" bestFit="1" customWidth="1"/>
  </cols>
  <sheetData>
    <row r="1" spans="1:13" s="2" customFormat="1">
      <c r="A1" s="35" t="s">
        <v>23</v>
      </c>
      <c r="B1" s="36"/>
      <c r="C1" s="36"/>
      <c r="D1" s="37"/>
      <c r="E1" s="53"/>
      <c r="F1" s="58"/>
    </row>
    <row r="2" spans="1:13" s="2" customFormat="1">
      <c r="A2" s="38" t="s">
        <v>24</v>
      </c>
      <c r="B2" s="39"/>
      <c r="C2" s="39" t="s">
        <v>25</v>
      </c>
      <c r="D2" s="40" t="s">
        <v>102</v>
      </c>
      <c r="E2" s="54"/>
      <c r="F2" s="58"/>
    </row>
    <row r="3" spans="1:13" s="2" customFormat="1">
      <c r="A3" s="38"/>
      <c r="B3" s="39"/>
      <c r="C3" s="39"/>
      <c r="D3" s="40"/>
      <c r="E3" s="54"/>
      <c r="F3" s="58"/>
    </row>
    <row r="4" spans="1:13" s="2" customFormat="1">
      <c r="A4" s="38" t="s">
        <v>32</v>
      </c>
      <c r="B4" s="39"/>
      <c r="C4" s="39" t="s">
        <v>35</v>
      </c>
      <c r="D4" s="40"/>
      <c r="E4" s="54"/>
      <c r="F4" s="58"/>
    </row>
    <row r="5" spans="1:13" s="2" customFormat="1">
      <c r="A5" s="38" t="s">
        <v>33</v>
      </c>
      <c r="B5" s="39"/>
      <c r="C5" s="39" t="s">
        <v>34</v>
      </c>
      <c r="D5" s="40"/>
      <c r="E5" s="54"/>
      <c r="F5" s="58"/>
    </row>
    <row r="6" spans="1:13" s="2" customFormat="1">
      <c r="A6" s="42"/>
      <c r="B6" s="43"/>
      <c r="C6" s="43"/>
      <c r="D6" s="44"/>
      <c r="E6" s="55"/>
      <c r="F6" s="58"/>
    </row>
    <row r="7" spans="1:13" s="2" customFormat="1" ht="15.75">
      <c r="A7" s="42" t="s">
        <v>114</v>
      </c>
      <c r="B7" s="42"/>
      <c r="C7" s="110"/>
      <c r="D7" s="110"/>
      <c r="E7" s="68" t="s">
        <v>60</v>
      </c>
      <c r="F7" s="65">
        <f>F8+F9+F13</f>
        <v>0</v>
      </c>
    </row>
    <row r="8" spans="1:13" s="2" customFormat="1">
      <c r="A8" s="9"/>
      <c r="B8" s="10"/>
      <c r="C8" s="9"/>
      <c r="E8" s="51" t="s">
        <v>55</v>
      </c>
      <c r="F8" s="86">
        <f>(SUM(F14:F43)-F38)*0.21</f>
        <v>0</v>
      </c>
    </row>
    <row r="9" spans="1:13" s="2" customFormat="1" ht="27.6" customHeight="1">
      <c r="A9" s="113" t="s">
        <v>104</v>
      </c>
      <c r="B9" s="113"/>
      <c r="C9" s="113"/>
      <c r="D9" s="113"/>
      <c r="E9" s="51" t="s">
        <v>54</v>
      </c>
      <c r="F9" s="86">
        <f>F38*0.12</f>
        <v>0</v>
      </c>
    </row>
    <row r="10" spans="1:13" s="2" customFormat="1" ht="20.25">
      <c r="A10" s="3"/>
      <c r="B10" s="4"/>
      <c r="D10" s="7"/>
      <c r="E10" s="56"/>
      <c r="F10" s="59"/>
    </row>
    <row r="11" spans="1:13" s="81" customFormat="1" ht="21">
      <c r="A11" s="82" t="s">
        <v>51</v>
      </c>
      <c r="B11" s="83"/>
      <c r="C11" s="79"/>
      <c r="D11" s="80"/>
      <c r="E11" s="84"/>
      <c r="F11" s="85"/>
    </row>
    <row r="12" spans="1:13" ht="30">
      <c r="A12" s="63"/>
      <c r="B12" s="63"/>
      <c r="C12" s="99" t="s">
        <v>113</v>
      </c>
      <c r="D12" s="98" t="s">
        <v>111</v>
      </c>
      <c r="E12" s="97" t="s">
        <v>112</v>
      </c>
      <c r="F12" s="66" t="s">
        <v>109</v>
      </c>
    </row>
    <row r="13" spans="1:13">
      <c r="A13" s="63"/>
      <c r="B13" s="63"/>
      <c r="C13" s="63"/>
      <c r="D13" s="63"/>
      <c r="E13" s="61"/>
      <c r="F13" s="67">
        <f>SUM(F14:F43)</f>
        <v>0</v>
      </c>
    </row>
    <row r="14" spans="1:13" s="2" customFormat="1" ht="89.25">
      <c r="A14" s="20" t="s">
        <v>14</v>
      </c>
      <c r="B14" s="26" t="s">
        <v>31</v>
      </c>
      <c r="C14" s="22" t="s">
        <v>0</v>
      </c>
      <c r="D14" s="24">
        <v>2</v>
      </c>
      <c r="E14" s="106"/>
      <c r="F14" s="60">
        <f>D14*E14</f>
        <v>0</v>
      </c>
      <c r="M14" s="5"/>
    </row>
    <row r="15" spans="1:13" s="74" customFormat="1">
      <c r="A15" s="20" t="s">
        <v>19</v>
      </c>
      <c r="B15" s="50" t="s">
        <v>107</v>
      </c>
      <c r="C15" s="100" t="s">
        <v>6</v>
      </c>
      <c r="D15" s="24">
        <v>10</v>
      </c>
      <c r="E15" s="106"/>
      <c r="F15" s="60">
        <f t="shared" ref="F15:F35" si="0">D15*E15</f>
        <v>0</v>
      </c>
    </row>
    <row r="16" spans="1:13" s="74" customFormat="1">
      <c r="A16" s="20"/>
      <c r="B16" s="50" t="s">
        <v>39</v>
      </c>
      <c r="C16" s="100" t="s">
        <v>8</v>
      </c>
      <c r="D16" s="24">
        <v>1</v>
      </c>
      <c r="E16" s="106"/>
      <c r="F16" s="60">
        <f t="shared" si="0"/>
        <v>0</v>
      </c>
    </row>
    <row r="17" spans="1:13" s="74" customFormat="1">
      <c r="A17" s="20" t="s">
        <v>19</v>
      </c>
      <c r="B17" s="50" t="s">
        <v>45</v>
      </c>
      <c r="C17" s="100" t="s">
        <v>0</v>
      </c>
      <c r="D17" s="24">
        <v>1</v>
      </c>
      <c r="E17" s="106"/>
      <c r="F17" s="60">
        <f t="shared" si="0"/>
        <v>0</v>
      </c>
    </row>
    <row r="18" spans="1:13" s="74" customFormat="1">
      <c r="A18" s="20"/>
      <c r="B18" s="50" t="s">
        <v>40</v>
      </c>
      <c r="C18" s="100" t="s">
        <v>0</v>
      </c>
      <c r="D18" s="24">
        <v>1</v>
      </c>
      <c r="E18" s="106"/>
      <c r="F18" s="60">
        <f t="shared" si="0"/>
        <v>0</v>
      </c>
    </row>
    <row r="19" spans="1:13" s="2" customFormat="1" ht="39">
      <c r="A19" s="20" t="s">
        <v>38</v>
      </c>
      <c r="B19" s="30" t="s">
        <v>75</v>
      </c>
      <c r="C19" s="22" t="s">
        <v>0</v>
      </c>
      <c r="D19" s="24">
        <v>5</v>
      </c>
      <c r="E19" s="106"/>
      <c r="F19" s="60">
        <f t="shared" si="0"/>
        <v>0</v>
      </c>
      <c r="M19" s="5"/>
    </row>
    <row r="20" spans="1:13" s="2" customFormat="1" ht="66" customHeight="1">
      <c r="A20" s="20" t="s">
        <v>38</v>
      </c>
      <c r="B20" s="87" t="s">
        <v>83</v>
      </c>
      <c r="C20" s="29" t="s">
        <v>0</v>
      </c>
      <c r="D20" s="24">
        <v>1</v>
      </c>
      <c r="E20" s="106"/>
      <c r="F20" s="60">
        <f t="shared" si="0"/>
        <v>0</v>
      </c>
      <c r="M20" s="5"/>
    </row>
    <row r="21" spans="1:13" s="2" customFormat="1" ht="38.25">
      <c r="A21" s="20" t="s">
        <v>38</v>
      </c>
      <c r="B21" s="88" t="s">
        <v>84</v>
      </c>
      <c r="C21" s="29" t="s">
        <v>0</v>
      </c>
      <c r="D21" s="24">
        <v>6</v>
      </c>
      <c r="E21" s="106"/>
      <c r="F21" s="60">
        <f t="shared" si="0"/>
        <v>0</v>
      </c>
      <c r="M21" s="5"/>
    </row>
    <row r="22" spans="1:13" s="2" customFormat="1" ht="43.5">
      <c r="A22" s="20" t="s">
        <v>38</v>
      </c>
      <c r="B22" s="76" t="s">
        <v>74</v>
      </c>
      <c r="C22" s="29" t="s">
        <v>0</v>
      </c>
      <c r="D22" s="24">
        <v>1</v>
      </c>
      <c r="E22" s="106"/>
      <c r="F22" s="60">
        <f t="shared" si="0"/>
        <v>0</v>
      </c>
      <c r="M22" s="5"/>
    </row>
    <row r="23" spans="1:13" s="74" customFormat="1" ht="29.25">
      <c r="A23" s="20" t="s">
        <v>38</v>
      </c>
      <c r="B23" s="89" t="s">
        <v>103</v>
      </c>
      <c r="C23" s="29" t="s">
        <v>0</v>
      </c>
      <c r="D23" s="24">
        <v>1</v>
      </c>
      <c r="E23" s="106"/>
      <c r="F23" s="60">
        <f t="shared" si="0"/>
        <v>0</v>
      </c>
      <c r="M23" s="75"/>
    </row>
    <row r="24" spans="1:13" s="2" customFormat="1" ht="44.25">
      <c r="A24" s="20" t="s">
        <v>38</v>
      </c>
      <c r="B24" s="76" t="s">
        <v>72</v>
      </c>
      <c r="C24" s="29" t="s">
        <v>0</v>
      </c>
      <c r="D24" s="24">
        <v>1</v>
      </c>
      <c r="E24" s="106"/>
      <c r="F24" s="60">
        <f t="shared" si="0"/>
        <v>0</v>
      </c>
      <c r="M24" s="5"/>
    </row>
    <row r="25" spans="1:13" s="2" customFormat="1" ht="43.5">
      <c r="A25" s="20" t="s">
        <v>38</v>
      </c>
      <c r="B25" s="76" t="s">
        <v>73</v>
      </c>
      <c r="C25" s="29" t="s">
        <v>0</v>
      </c>
      <c r="D25" s="24">
        <v>1</v>
      </c>
      <c r="E25" s="106"/>
      <c r="F25" s="60">
        <f t="shared" si="0"/>
        <v>0</v>
      </c>
      <c r="M25" s="5"/>
    </row>
    <row r="26" spans="1:13" s="74" customFormat="1" ht="30">
      <c r="A26" s="20" t="s">
        <v>38</v>
      </c>
      <c r="B26" s="89" t="s">
        <v>99</v>
      </c>
      <c r="C26" s="29" t="s">
        <v>0</v>
      </c>
      <c r="D26" s="24">
        <v>3</v>
      </c>
      <c r="E26" s="106"/>
      <c r="F26" s="60">
        <f t="shared" si="0"/>
        <v>0</v>
      </c>
      <c r="M26" s="75"/>
    </row>
    <row r="27" spans="1:13" s="2" customFormat="1" ht="44.25">
      <c r="A27" s="20" t="s">
        <v>38</v>
      </c>
      <c r="B27" s="76" t="s">
        <v>76</v>
      </c>
      <c r="C27" s="29" t="s">
        <v>0</v>
      </c>
      <c r="D27" s="24">
        <v>1</v>
      </c>
      <c r="E27" s="106"/>
      <c r="F27" s="60">
        <f t="shared" si="0"/>
        <v>0</v>
      </c>
      <c r="M27" s="5"/>
    </row>
    <row r="28" spans="1:13" s="2" customFormat="1" ht="29.25">
      <c r="A28" s="20" t="s">
        <v>38</v>
      </c>
      <c r="B28" s="76" t="s">
        <v>77</v>
      </c>
      <c r="C28" s="29" t="s">
        <v>0</v>
      </c>
      <c r="D28" s="24">
        <v>1</v>
      </c>
      <c r="E28" s="106"/>
      <c r="F28" s="60">
        <f t="shared" si="0"/>
        <v>0</v>
      </c>
      <c r="M28" s="5"/>
    </row>
    <row r="29" spans="1:13" s="64" customFormat="1" ht="43.5">
      <c r="A29" s="20" t="s">
        <v>38</v>
      </c>
      <c r="B29" s="76" t="s">
        <v>80</v>
      </c>
      <c r="C29" s="29" t="s">
        <v>0</v>
      </c>
      <c r="D29" s="24">
        <v>1</v>
      </c>
      <c r="E29" s="106"/>
      <c r="F29" s="60">
        <f t="shared" si="0"/>
        <v>0</v>
      </c>
      <c r="M29" s="77"/>
    </row>
    <row r="30" spans="1:13" s="74" customFormat="1" ht="30">
      <c r="A30" s="20" t="s">
        <v>38</v>
      </c>
      <c r="B30" s="89" t="s">
        <v>78</v>
      </c>
      <c r="C30" s="29" t="s">
        <v>0</v>
      </c>
      <c r="D30" s="24">
        <v>2</v>
      </c>
      <c r="E30" s="106"/>
      <c r="F30" s="60">
        <f t="shared" si="0"/>
        <v>0</v>
      </c>
      <c r="M30" s="75"/>
    </row>
    <row r="31" spans="1:13" s="2" customFormat="1" ht="43.5">
      <c r="A31" s="20" t="s">
        <v>38</v>
      </c>
      <c r="B31" s="76" t="s">
        <v>82</v>
      </c>
      <c r="C31" s="29" t="s">
        <v>0</v>
      </c>
      <c r="D31" s="24">
        <v>1</v>
      </c>
      <c r="E31" s="106"/>
      <c r="F31" s="60">
        <f t="shared" si="0"/>
        <v>0</v>
      </c>
      <c r="M31" s="5"/>
    </row>
    <row r="32" spans="1:13" s="2" customFormat="1" ht="29.25">
      <c r="A32" s="20" t="s">
        <v>38</v>
      </c>
      <c r="B32" s="76" t="s">
        <v>79</v>
      </c>
      <c r="C32" s="29" t="s">
        <v>0</v>
      </c>
      <c r="D32" s="24">
        <v>1</v>
      </c>
      <c r="E32" s="106"/>
      <c r="F32" s="60">
        <f t="shared" si="0"/>
        <v>0</v>
      </c>
      <c r="M32" s="5"/>
    </row>
    <row r="33" spans="1:13" s="2" customFormat="1" ht="44.25">
      <c r="A33" s="20" t="s">
        <v>38</v>
      </c>
      <c r="B33" s="76" t="s">
        <v>81</v>
      </c>
      <c r="C33" s="29" t="s">
        <v>0</v>
      </c>
      <c r="D33" s="24">
        <v>1</v>
      </c>
      <c r="E33" s="106"/>
      <c r="F33" s="60">
        <f t="shared" si="0"/>
        <v>0</v>
      </c>
      <c r="M33" s="5"/>
    </row>
    <row r="34" spans="1:13" s="2" customFormat="1" ht="29.25">
      <c r="A34" s="20" t="s">
        <v>38</v>
      </c>
      <c r="B34" s="76" t="s">
        <v>85</v>
      </c>
      <c r="C34" s="29" t="s">
        <v>0</v>
      </c>
      <c r="D34" s="24">
        <v>1</v>
      </c>
      <c r="E34" s="106"/>
      <c r="F34" s="60">
        <f t="shared" si="0"/>
        <v>0</v>
      </c>
      <c r="M34" s="5"/>
    </row>
    <row r="35" spans="1:13" s="64" customFormat="1" ht="30">
      <c r="A35" s="20" t="s">
        <v>38</v>
      </c>
      <c r="B35" s="76" t="s">
        <v>97</v>
      </c>
      <c r="C35" s="29" t="s">
        <v>0</v>
      </c>
      <c r="D35" s="24">
        <v>1</v>
      </c>
      <c r="E35" s="106"/>
      <c r="F35" s="60">
        <f t="shared" si="0"/>
        <v>0</v>
      </c>
      <c r="M35" s="77"/>
    </row>
    <row r="36" spans="1:13">
      <c r="A36" s="32"/>
      <c r="B36" s="32"/>
      <c r="C36" s="101"/>
      <c r="D36" s="32"/>
      <c r="E36" s="106"/>
      <c r="F36" s="61"/>
    </row>
    <row r="37" spans="1:13" s="2" customFormat="1" ht="42" customHeight="1">
      <c r="A37" s="20" t="s">
        <v>50</v>
      </c>
      <c r="B37" s="30" t="s">
        <v>108</v>
      </c>
      <c r="C37" s="22" t="s">
        <v>8</v>
      </c>
      <c r="D37" s="22">
        <v>1</v>
      </c>
      <c r="E37" s="106"/>
      <c r="F37" s="61">
        <f>D37*E37</f>
        <v>0</v>
      </c>
    </row>
    <row r="38" spans="1:13" s="2" customFormat="1">
      <c r="A38" s="20" t="s">
        <v>50</v>
      </c>
      <c r="B38" s="49" t="s">
        <v>46</v>
      </c>
      <c r="C38" s="22" t="s">
        <v>7</v>
      </c>
      <c r="D38" s="22">
        <v>1</v>
      </c>
      <c r="E38" s="106"/>
      <c r="F38" s="61">
        <f t="shared" ref="F38:F43" si="1">D38*E38</f>
        <v>0</v>
      </c>
    </row>
    <row r="39" spans="1:13" s="2" customFormat="1" ht="89.25">
      <c r="A39" s="20" t="s">
        <v>50</v>
      </c>
      <c r="B39" s="25" t="s">
        <v>98</v>
      </c>
      <c r="C39" s="22" t="s">
        <v>8</v>
      </c>
      <c r="D39" s="22">
        <v>1</v>
      </c>
      <c r="E39" s="106"/>
      <c r="F39" s="61">
        <f t="shared" si="1"/>
        <v>0</v>
      </c>
    </row>
    <row r="40" spans="1:13" s="2" customFormat="1">
      <c r="A40" s="20" t="s">
        <v>50</v>
      </c>
      <c r="B40" s="31" t="s">
        <v>90</v>
      </c>
      <c r="C40" s="22" t="s">
        <v>8</v>
      </c>
      <c r="D40" s="22">
        <v>1</v>
      </c>
      <c r="E40" s="106"/>
      <c r="F40" s="61">
        <f t="shared" si="1"/>
        <v>0</v>
      </c>
    </row>
    <row r="41" spans="1:13" s="2" customFormat="1">
      <c r="A41" s="20" t="s">
        <v>50</v>
      </c>
      <c r="B41" s="31" t="s">
        <v>91</v>
      </c>
      <c r="C41" s="22" t="s">
        <v>8</v>
      </c>
      <c r="D41" s="22">
        <v>1</v>
      </c>
      <c r="E41" s="106"/>
      <c r="F41" s="61">
        <f t="shared" si="1"/>
        <v>0</v>
      </c>
    </row>
    <row r="42" spans="1:13" s="2" customFormat="1">
      <c r="A42" s="20" t="s">
        <v>50</v>
      </c>
      <c r="B42" s="31" t="s">
        <v>89</v>
      </c>
      <c r="C42" s="22" t="s">
        <v>8</v>
      </c>
      <c r="D42" s="22">
        <v>1</v>
      </c>
      <c r="E42" s="106"/>
      <c r="F42" s="61">
        <f t="shared" si="1"/>
        <v>0</v>
      </c>
    </row>
    <row r="43" spans="1:13" s="2" customFormat="1">
      <c r="A43" s="20" t="s">
        <v>50</v>
      </c>
      <c r="B43" s="31" t="s">
        <v>67</v>
      </c>
      <c r="C43" s="22" t="s">
        <v>8</v>
      </c>
      <c r="D43" s="22">
        <v>1</v>
      </c>
      <c r="E43" s="106"/>
      <c r="F43" s="61">
        <f t="shared" si="1"/>
        <v>0</v>
      </c>
    </row>
  </sheetData>
  <sheetProtection algorithmName="SHA-512" hashValue="pk0tB49tJSkvhUOLA4Ttx1En7QedqD0IjIMdWOOElunoK9wOUCMOZ4vt8pR2z8ZMp9DqncMvSRoSvJJW89ecng==" saltValue="IJMx5Y3jwisnS61pqohWEQ==" spinCount="100000" sheet="1" objects="1" scenarios="1"/>
  <mergeCells count="2">
    <mergeCell ref="C7:D7"/>
    <mergeCell ref="A9:D9"/>
  </mergeCells>
  <pageMargins left="0.25" right="0.25" top="0.75" bottom="0.75" header="0.3" footer="0.3"/>
  <pageSetup paperSize="9" scale="72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/>
  </sheetViews>
  <sheetFormatPr defaultRowHeight="15"/>
  <cols>
    <col min="2" max="2" width="45.7109375" customWidth="1"/>
    <col min="3" max="3" width="21.5703125" customWidth="1"/>
    <col min="4" max="4" width="12.85546875" customWidth="1"/>
    <col min="5" max="5" width="17.5703125" style="12" customWidth="1"/>
    <col min="6" max="6" width="26.5703125" bestFit="1" customWidth="1"/>
    <col min="7" max="7" width="17.42578125" customWidth="1"/>
    <col min="8" max="8" width="9.7109375" bestFit="1" customWidth="1"/>
  </cols>
  <sheetData>
    <row r="1" spans="1:9">
      <c r="C1" s="12"/>
    </row>
    <row r="2" spans="1:9">
      <c r="A2" s="114" t="s">
        <v>18</v>
      </c>
      <c r="B2" s="114"/>
      <c r="C2" s="114"/>
      <c r="D2" s="114"/>
      <c r="E2" s="114"/>
    </row>
    <row r="3" spans="1:9">
      <c r="A3" s="11" t="s">
        <v>15</v>
      </c>
      <c r="B3" s="11" t="s">
        <v>16</v>
      </c>
      <c r="C3" s="11"/>
      <c r="D3" s="11" t="s">
        <v>10</v>
      </c>
      <c r="E3" s="13" t="s">
        <v>17</v>
      </c>
      <c r="F3" s="11" t="s">
        <v>117</v>
      </c>
      <c r="G3" s="11" t="s">
        <v>56</v>
      </c>
    </row>
    <row r="4" spans="1:9">
      <c r="A4" s="13">
        <v>1</v>
      </c>
      <c r="B4" s="11" t="s">
        <v>88</v>
      </c>
      <c r="C4" s="11" t="s">
        <v>20</v>
      </c>
      <c r="D4" s="11">
        <v>60</v>
      </c>
      <c r="E4" s="13" t="s">
        <v>13</v>
      </c>
      <c r="F4" s="107"/>
      <c r="G4" s="52">
        <f>D4*F4</f>
        <v>0</v>
      </c>
      <c r="H4" s="96"/>
      <c r="I4" s="96"/>
    </row>
    <row r="5" spans="1:9">
      <c r="A5" s="13">
        <v>2</v>
      </c>
      <c r="B5" s="11" t="s">
        <v>86</v>
      </c>
      <c r="C5" s="11" t="s">
        <v>87</v>
      </c>
      <c r="D5" s="11">
        <v>110</v>
      </c>
      <c r="E5" s="13" t="s">
        <v>13</v>
      </c>
      <c r="F5" s="107"/>
      <c r="G5" s="52">
        <f>D5*F5</f>
        <v>0</v>
      </c>
      <c r="H5" s="96"/>
    </row>
    <row r="6" spans="1:9">
      <c r="A6" s="13">
        <v>3</v>
      </c>
      <c r="B6" s="11" t="s">
        <v>22</v>
      </c>
      <c r="C6" s="11" t="s">
        <v>21</v>
      </c>
      <c r="D6" s="11">
        <v>10</v>
      </c>
      <c r="E6" s="13" t="s">
        <v>13</v>
      </c>
      <c r="F6" s="107"/>
      <c r="G6" s="52">
        <f>D6*F6</f>
        <v>0</v>
      </c>
      <c r="H6" s="96"/>
    </row>
    <row r="7" spans="1:9">
      <c r="A7" s="11"/>
      <c r="B7" s="11"/>
      <c r="C7" s="11"/>
      <c r="D7" s="11">
        <f>SUM(D4:D6)</f>
        <v>180</v>
      </c>
      <c r="E7" s="13"/>
      <c r="F7" s="52"/>
    </row>
    <row r="8" spans="1:9">
      <c r="A8" s="11"/>
      <c r="B8" s="11"/>
      <c r="C8" s="11"/>
      <c r="D8" s="11"/>
      <c r="E8" s="13"/>
      <c r="F8" s="52" t="s">
        <v>57</v>
      </c>
      <c r="G8" s="52">
        <f>G4+G5+G6</f>
        <v>0</v>
      </c>
    </row>
    <row r="9" spans="1:9">
      <c r="A9" s="11"/>
      <c r="B9" s="11"/>
      <c r="C9" s="11"/>
      <c r="D9" s="11"/>
      <c r="E9" s="13"/>
      <c r="F9" s="52" t="s">
        <v>58</v>
      </c>
      <c r="G9" s="52">
        <f>G8-G10</f>
        <v>0</v>
      </c>
    </row>
    <row r="10" spans="1:9">
      <c r="F10" s="52" t="s">
        <v>59</v>
      </c>
      <c r="G10" s="52">
        <f>G8/1.12</f>
        <v>0</v>
      </c>
      <c r="H10" t="s">
        <v>118</v>
      </c>
    </row>
    <row r="11" spans="1:9">
      <c r="F11" s="52"/>
      <c r="G11" s="52"/>
    </row>
    <row r="12" spans="1:9">
      <c r="F12" s="52"/>
      <c r="G12" s="52"/>
    </row>
  </sheetData>
  <sheetProtection algorithmName="SHA-512" hashValue="LGcuB1wCWywHhkGq5glu2Q5eafMbkGX2Pvxqaxir/0Usjb5znlLgpbEVmHDuXydDDOk+8BZVZvrXwqCVwJmF0g==" saltValue="9iZduvT/NTXhBbxgXen3Ow==" spinCount="100000" sheet="1" objects="1" scenarios="1"/>
  <mergeCells count="1">
    <mergeCell ref="A2:E2"/>
  </mergeCells>
  <phoneticPr fontId="12" type="noConversion"/>
  <pageMargins left="0.7" right="0.7" top="0.78740157499999996" bottom="0.78740157499999996" header="0.3" footer="0.3"/>
  <pageSetup paperSize="9" scale="6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1_4 krycí list výkazu</vt:lpstr>
      <vt:lpstr>2_4 Výkaz výměr SO101</vt:lpstr>
      <vt:lpstr>3_4 Výkaz výměr SO 801</vt:lpstr>
      <vt:lpstr>4_4 Seznam rostlin pro výsadby</vt:lpstr>
      <vt:lpstr>'2_4 Výkaz výměr SO101'!Oblast_tisku</vt:lpstr>
      <vt:lpstr>'3_4 Výkaz výměr SO 801'!Oblast_tisku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2025-12-16T07:01:40Z</dcterms:modified>
</cp:coreProperties>
</file>