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1 - Fasáda nad přízemím" sheetId="2" r:id="rId2"/>
    <sheet name="2 - Fasáda přízemí" sheetId="3" r:id="rId3"/>
    <sheet name="3 - Elektro materiál" sheetId="4" r:id="rId4"/>
    <sheet name="4 - Elektro montáž" sheetId="5" r:id="rId5"/>
    <sheet name="5 - Vedlejší rozpočtové n..." sheetId="6" r:id="rId6"/>
    <sheet name="Pokyny pro vyplnění" sheetId="7" r:id="rId7"/>
  </sheets>
  <definedNames>
    <definedName name="_xlnm.Print_Area" localSheetId="0">'Rekapitulace stavby'!$D$4:$AO$36,'Rekapitulace stavby'!$C$42:$AQ$61</definedName>
    <definedName name="_xlnm.Print_Titles" localSheetId="0">'Rekapitulace stavby'!$52:$52</definedName>
    <definedName name="_xlnm._FilterDatabase" localSheetId="1" hidden="1">'1 - Fasáda nad přízemím'!$C$102:$K$1137</definedName>
    <definedName name="_xlnm.Print_Area" localSheetId="1">'1 - Fasáda nad přízemím'!$C$4:$J$41,'1 - Fasáda nad přízemím'!$C$47:$J$82,'1 - Fasáda nad přízemím'!$C$88:$K$1137</definedName>
    <definedName name="_xlnm.Print_Titles" localSheetId="1">'1 - Fasáda nad přízemím'!$102:$102</definedName>
    <definedName name="_xlnm._FilterDatabase" localSheetId="2" hidden="1">'2 - Fasáda přízemí'!$C$94:$K$264</definedName>
    <definedName name="_xlnm.Print_Area" localSheetId="2">'2 - Fasáda přízemí'!$C$4:$J$41,'2 - Fasáda přízemí'!$C$47:$J$74,'2 - Fasáda přízemí'!$C$80:$K$264</definedName>
    <definedName name="_xlnm.Print_Titles" localSheetId="2">'2 - Fasáda přízemí'!$94:$94</definedName>
    <definedName name="_xlnm._FilterDatabase" localSheetId="3" hidden="1">'3 - Elektro materiál'!$C$91:$K$127</definedName>
    <definedName name="_xlnm.Print_Area" localSheetId="3">'3 - Elektro materiál'!$C$4:$J$41,'3 - Elektro materiál'!$C$47:$J$71,'3 - Elektro materiál'!$C$77:$K$127</definedName>
    <definedName name="_xlnm.Print_Titles" localSheetId="3">'3 - Elektro materiál'!$91:$91</definedName>
    <definedName name="_xlnm._FilterDatabase" localSheetId="4" hidden="1">'4 - Elektro montáž'!$C$92:$K$166</definedName>
    <definedName name="_xlnm.Print_Area" localSheetId="4">'4 - Elektro montáž'!$C$4:$J$41,'4 - Elektro montáž'!$C$47:$J$72,'4 - Elektro montáž'!$C$78:$K$166</definedName>
    <definedName name="_xlnm.Print_Titles" localSheetId="4">'4 - Elektro montáž'!$92:$92</definedName>
    <definedName name="_xlnm._FilterDatabase" localSheetId="5" hidden="1">'5 - Vedlejší rozpočtové n...'!$C$88:$K$129</definedName>
    <definedName name="_xlnm.Print_Area" localSheetId="5">'5 - Vedlejší rozpočtové n...'!$C$4:$J$41,'5 - Vedlejší rozpočtové n...'!$C$47:$J$68,'5 - Vedlejší rozpočtové n...'!$C$74:$K$129</definedName>
    <definedName name="_xlnm.Print_Titles" localSheetId="5">'5 - Vedlejší rozpočtové n...'!$88:$88</definedName>
    <definedName name="_xlnm.Print_Area" localSheetId="6">'Pokyny pro vyplnění'!$B$2:$K$71,'Pokyny pro vyplnění'!$B$74:$K$118,'Pokyny pro vyplnění'!$B$121:$K$161,'Pokyny pro vyplnění'!$B$164:$K$219</definedName>
  </definedNames>
  <calcPr/>
</workbook>
</file>

<file path=xl/calcChain.xml><?xml version="1.0" encoding="utf-8"?>
<calcChain xmlns="http://schemas.openxmlformats.org/spreadsheetml/2006/main">
  <c i="6" l="1" r="J39"/>
  <c r="J38"/>
  <c i="1" r="AY60"/>
  <c i="6" r="J37"/>
  <c i="1" r="AX60"/>
  <c i="6" r="BI129"/>
  <c r="BH129"/>
  <c r="BG129"/>
  <c r="BE129"/>
  <c r="T129"/>
  <c r="R129"/>
  <c r="P129"/>
  <c r="BI128"/>
  <c r="BH128"/>
  <c r="BG128"/>
  <c r="BE128"/>
  <c r="T128"/>
  <c r="R128"/>
  <c r="P128"/>
  <c r="BI127"/>
  <c r="BH127"/>
  <c r="BG127"/>
  <c r="BE127"/>
  <c r="T127"/>
  <c r="R127"/>
  <c r="P127"/>
  <c r="BI125"/>
  <c r="BH125"/>
  <c r="BG125"/>
  <c r="BE125"/>
  <c r="T125"/>
  <c r="R125"/>
  <c r="P125"/>
  <c r="BI120"/>
  <c r="BH120"/>
  <c r="BG120"/>
  <c r="BE120"/>
  <c r="T120"/>
  <c r="R120"/>
  <c r="P120"/>
  <c r="BI114"/>
  <c r="BH114"/>
  <c r="BG114"/>
  <c r="BE114"/>
  <c r="T114"/>
  <c r="R114"/>
  <c r="P114"/>
  <c r="BI107"/>
  <c r="BH107"/>
  <c r="BG107"/>
  <c r="BE107"/>
  <c r="T107"/>
  <c r="R107"/>
  <c r="P107"/>
  <c r="BI100"/>
  <c r="BH100"/>
  <c r="BG100"/>
  <c r="BE100"/>
  <c r="T100"/>
  <c r="R100"/>
  <c r="P100"/>
  <c r="BI98"/>
  <c r="BH98"/>
  <c r="BG98"/>
  <c r="BE98"/>
  <c r="T98"/>
  <c r="R98"/>
  <c r="P98"/>
  <c r="BI97"/>
  <c r="BH97"/>
  <c r="BG97"/>
  <c r="BE97"/>
  <c r="T97"/>
  <c r="R97"/>
  <c r="P97"/>
  <c r="BI96"/>
  <c r="BH96"/>
  <c r="BG96"/>
  <c r="BE96"/>
  <c r="T96"/>
  <c r="R96"/>
  <c r="P96"/>
  <c r="BI95"/>
  <c r="BH95"/>
  <c r="BG95"/>
  <c r="BE95"/>
  <c r="T95"/>
  <c r="R95"/>
  <c r="P95"/>
  <c r="BI94"/>
  <c r="BH94"/>
  <c r="BG94"/>
  <c r="BE94"/>
  <c r="T94"/>
  <c r="R94"/>
  <c r="P94"/>
  <c r="BI93"/>
  <c r="BH93"/>
  <c r="BG93"/>
  <c r="BE93"/>
  <c r="T93"/>
  <c r="R93"/>
  <c r="P93"/>
  <c r="BI91"/>
  <c r="BH91"/>
  <c r="BG91"/>
  <c r="BE91"/>
  <c r="T91"/>
  <c r="R91"/>
  <c r="P91"/>
  <c r="F83"/>
  <c r="E81"/>
  <c r="F56"/>
  <c r="E54"/>
  <c r="J26"/>
  <c r="E26"/>
  <c r="J86"/>
  <c r="J25"/>
  <c r="J23"/>
  <c r="E23"/>
  <c r="J85"/>
  <c r="J22"/>
  <c r="J20"/>
  <c r="E20"/>
  <c r="F59"/>
  <c r="J19"/>
  <c r="J17"/>
  <c r="E17"/>
  <c r="F85"/>
  <c r="J16"/>
  <c r="J14"/>
  <c r="J83"/>
  <c r="E7"/>
  <c r="E77"/>
  <c i="5" r="J39"/>
  <c r="J38"/>
  <c i="1" r="AY59"/>
  <c i="5" r="J37"/>
  <c i="1" r="AX59"/>
  <c i="5" r="BI166"/>
  <c r="BH166"/>
  <c r="BG166"/>
  <c r="BE166"/>
  <c r="T166"/>
  <c r="R166"/>
  <c r="P166"/>
  <c r="BI164"/>
  <c r="BH164"/>
  <c r="BG164"/>
  <c r="BE164"/>
  <c r="T164"/>
  <c r="R164"/>
  <c r="P164"/>
  <c r="BI162"/>
  <c r="BH162"/>
  <c r="BG162"/>
  <c r="BE162"/>
  <c r="T162"/>
  <c r="R162"/>
  <c r="P162"/>
  <c r="BI161"/>
  <c r="BH161"/>
  <c r="BG161"/>
  <c r="BE161"/>
  <c r="T161"/>
  <c r="R161"/>
  <c r="P161"/>
  <c r="BI160"/>
  <c r="BH160"/>
  <c r="BG160"/>
  <c r="BE160"/>
  <c r="T160"/>
  <c r="R160"/>
  <c r="P160"/>
  <c r="BI159"/>
  <c r="BH159"/>
  <c r="BG159"/>
  <c r="BE159"/>
  <c r="T159"/>
  <c r="R159"/>
  <c r="P159"/>
  <c r="BI158"/>
  <c r="BH158"/>
  <c r="BG158"/>
  <c r="BE158"/>
  <c r="T158"/>
  <c r="R158"/>
  <c r="P158"/>
  <c r="BI157"/>
  <c r="BH157"/>
  <c r="BG157"/>
  <c r="BE157"/>
  <c r="T157"/>
  <c r="R157"/>
  <c r="P157"/>
  <c r="BI155"/>
  <c r="BH155"/>
  <c r="BG155"/>
  <c r="BE155"/>
  <c r="T155"/>
  <c r="R155"/>
  <c r="P155"/>
  <c r="BI154"/>
  <c r="BH154"/>
  <c r="BG154"/>
  <c r="BE154"/>
  <c r="T154"/>
  <c r="R154"/>
  <c r="P154"/>
  <c r="BI152"/>
  <c r="BH152"/>
  <c r="BG152"/>
  <c r="BE152"/>
  <c r="T152"/>
  <c r="T151"/>
  <c r="R152"/>
  <c r="R151"/>
  <c r="P152"/>
  <c r="P151"/>
  <c r="BI150"/>
  <c r="BH150"/>
  <c r="BG150"/>
  <c r="BE150"/>
  <c r="T150"/>
  <c r="R150"/>
  <c r="P150"/>
  <c r="BI148"/>
  <c r="BH148"/>
  <c r="BG148"/>
  <c r="BE148"/>
  <c r="T148"/>
  <c r="R148"/>
  <c r="P148"/>
  <c r="BI145"/>
  <c r="BH145"/>
  <c r="BG145"/>
  <c r="BE145"/>
  <c r="T145"/>
  <c r="R145"/>
  <c r="P145"/>
  <c r="BI143"/>
  <c r="BH143"/>
  <c r="BG143"/>
  <c r="BE143"/>
  <c r="T143"/>
  <c r="R143"/>
  <c r="P143"/>
  <c r="BI141"/>
  <c r="BH141"/>
  <c r="BG141"/>
  <c r="BE141"/>
  <c r="T141"/>
  <c r="R141"/>
  <c r="P141"/>
  <c r="BI139"/>
  <c r="BH139"/>
  <c r="BG139"/>
  <c r="BE139"/>
  <c r="T139"/>
  <c r="R139"/>
  <c r="P139"/>
  <c r="BI138"/>
  <c r="BH138"/>
  <c r="BG138"/>
  <c r="BE138"/>
  <c r="T138"/>
  <c r="R138"/>
  <c r="P138"/>
  <c r="BI136"/>
  <c r="BH136"/>
  <c r="BG136"/>
  <c r="BE136"/>
  <c r="T136"/>
  <c r="R136"/>
  <c r="P136"/>
  <c r="BI134"/>
  <c r="BH134"/>
  <c r="BG134"/>
  <c r="BE134"/>
  <c r="T134"/>
  <c r="R134"/>
  <c r="P134"/>
  <c r="BI132"/>
  <c r="BH132"/>
  <c r="BG132"/>
  <c r="BE132"/>
  <c r="T132"/>
  <c r="R132"/>
  <c r="P132"/>
  <c r="BI130"/>
  <c r="BH130"/>
  <c r="BG130"/>
  <c r="BE130"/>
  <c r="T130"/>
  <c r="R130"/>
  <c r="P130"/>
  <c r="BI128"/>
  <c r="BH128"/>
  <c r="BG128"/>
  <c r="BE128"/>
  <c r="T128"/>
  <c r="R128"/>
  <c r="P128"/>
  <c r="BI126"/>
  <c r="BH126"/>
  <c r="BG126"/>
  <c r="BE126"/>
  <c r="T126"/>
  <c r="R126"/>
  <c r="P126"/>
  <c r="BI123"/>
  <c r="BH123"/>
  <c r="BG123"/>
  <c r="BE123"/>
  <c r="T123"/>
  <c r="R123"/>
  <c r="P123"/>
  <c r="BI121"/>
  <c r="BH121"/>
  <c r="BG121"/>
  <c r="BE121"/>
  <c r="T121"/>
  <c r="R121"/>
  <c r="P121"/>
  <c r="BI119"/>
  <c r="BH119"/>
  <c r="BG119"/>
  <c r="BE119"/>
  <c r="T119"/>
  <c r="R119"/>
  <c r="P119"/>
  <c r="BI117"/>
  <c r="BH117"/>
  <c r="BG117"/>
  <c r="BE117"/>
  <c r="T117"/>
  <c r="R117"/>
  <c r="P117"/>
  <c r="BI114"/>
  <c r="BH114"/>
  <c r="BG114"/>
  <c r="BE114"/>
  <c r="T114"/>
  <c r="R114"/>
  <c r="P114"/>
  <c r="BI112"/>
  <c r="BH112"/>
  <c r="BG112"/>
  <c r="BE112"/>
  <c r="T112"/>
  <c r="R112"/>
  <c r="P112"/>
  <c r="BI109"/>
  <c r="BH109"/>
  <c r="BG109"/>
  <c r="BE109"/>
  <c r="T109"/>
  <c r="R109"/>
  <c r="P109"/>
  <c r="BI107"/>
  <c r="BH107"/>
  <c r="BG107"/>
  <c r="BE107"/>
  <c r="T107"/>
  <c r="R107"/>
  <c r="P107"/>
  <c r="BI106"/>
  <c r="BH106"/>
  <c r="BG106"/>
  <c r="BE106"/>
  <c r="T106"/>
  <c r="R106"/>
  <c r="P106"/>
  <c r="BI104"/>
  <c r="BH104"/>
  <c r="BG104"/>
  <c r="BE104"/>
  <c r="T104"/>
  <c r="R104"/>
  <c r="P104"/>
  <c r="BI102"/>
  <c r="BH102"/>
  <c r="BG102"/>
  <c r="BE102"/>
  <c r="T102"/>
  <c r="R102"/>
  <c r="P102"/>
  <c r="BI100"/>
  <c r="BH100"/>
  <c r="BG100"/>
  <c r="BE100"/>
  <c r="T100"/>
  <c r="R100"/>
  <c r="P100"/>
  <c r="BI99"/>
  <c r="BH99"/>
  <c r="BG99"/>
  <c r="BE99"/>
  <c r="T99"/>
  <c r="R99"/>
  <c r="P99"/>
  <c r="BI97"/>
  <c r="BH97"/>
  <c r="BG97"/>
  <c r="BE97"/>
  <c r="T97"/>
  <c r="R97"/>
  <c r="P97"/>
  <c r="BI95"/>
  <c r="BH95"/>
  <c r="BG95"/>
  <c r="BE95"/>
  <c r="T95"/>
  <c r="R95"/>
  <c r="P95"/>
  <c r="F87"/>
  <c r="E85"/>
  <c r="F56"/>
  <c r="E54"/>
  <c r="J26"/>
  <c r="E26"/>
  <c r="J59"/>
  <c r="J25"/>
  <c r="J23"/>
  <c r="E23"/>
  <c r="J89"/>
  <c r="J22"/>
  <c r="J20"/>
  <c r="E20"/>
  <c r="F59"/>
  <c r="J19"/>
  <c r="J17"/>
  <c r="E17"/>
  <c r="F89"/>
  <c r="J16"/>
  <c r="J14"/>
  <c r="J56"/>
  <c r="E7"/>
  <c r="E81"/>
  <c i="4" r="J39"/>
  <c r="J38"/>
  <c i="1" r="AY58"/>
  <c i="4" r="J37"/>
  <c i="1" r="AX58"/>
  <c i="4" r="BI127"/>
  <c r="BH127"/>
  <c r="BG127"/>
  <c r="BE127"/>
  <c r="T127"/>
  <c r="T126"/>
  <c r="R127"/>
  <c r="R126"/>
  <c r="P127"/>
  <c r="P126"/>
  <c r="BI125"/>
  <c r="BH125"/>
  <c r="BG125"/>
  <c r="BE125"/>
  <c r="T125"/>
  <c r="R125"/>
  <c r="P125"/>
  <c r="BI124"/>
  <c r="BH124"/>
  <c r="BG124"/>
  <c r="BE124"/>
  <c r="T124"/>
  <c r="R124"/>
  <c r="P124"/>
  <c r="BI122"/>
  <c r="BH122"/>
  <c r="BG122"/>
  <c r="BE122"/>
  <c r="T122"/>
  <c r="R122"/>
  <c r="P122"/>
  <c r="BI121"/>
  <c r="BH121"/>
  <c r="BG121"/>
  <c r="BE121"/>
  <c r="T121"/>
  <c r="R121"/>
  <c r="P121"/>
  <c r="BI119"/>
  <c r="BH119"/>
  <c r="BG119"/>
  <c r="BE119"/>
  <c r="T119"/>
  <c r="R119"/>
  <c r="P119"/>
  <c r="BI118"/>
  <c r="BH118"/>
  <c r="BG118"/>
  <c r="BE118"/>
  <c r="T118"/>
  <c r="R118"/>
  <c r="P118"/>
  <c r="BI117"/>
  <c r="BH117"/>
  <c r="BG117"/>
  <c r="BE117"/>
  <c r="T117"/>
  <c r="R117"/>
  <c r="P117"/>
  <c r="BI116"/>
  <c r="BH116"/>
  <c r="BG116"/>
  <c r="BE116"/>
  <c r="T116"/>
  <c r="R116"/>
  <c r="P116"/>
  <c r="BI115"/>
  <c r="BH115"/>
  <c r="BG115"/>
  <c r="BE115"/>
  <c r="T115"/>
  <c r="R115"/>
  <c r="P115"/>
  <c r="BI114"/>
  <c r="BH114"/>
  <c r="BG114"/>
  <c r="BE114"/>
  <c r="T114"/>
  <c r="R114"/>
  <c r="P114"/>
  <c r="BI113"/>
  <c r="BH113"/>
  <c r="BG113"/>
  <c r="BE113"/>
  <c r="T113"/>
  <c r="R113"/>
  <c r="P113"/>
  <c r="BI112"/>
  <c r="BH112"/>
  <c r="BG112"/>
  <c r="BE112"/>
  <c r="T112"/>
  <c r="R112"/>
  <c r="P112"/>
  <c r="BI110"/>
  <c r="BH110"/>
  <c r="BG110"/>
  <c r="BE110"/>
  <c r="T110"/>
  <c r="R110"/>
  <c r="P110"/>
  <c r="BI109"/>
  <c r="BH109"/>
  <c r="BG109"/>
  <c r="BE109"/>
  <c r="T109"/>
  <c r="R109"/>
  <c r="P109"/>
  <c r="BI108"/>
  <c r="BH108"/>
  <c r="BG108"/>
  <c r="BE108"/>
  <c r="T108"/>
  <c r="R108"/>
  <c r="P108"/>
  <c r="BI107"/>
  <c r="BH107"/>
  <c r="BG107"/>
  <c r="BE107"/>
  <c r="T107"/>
  <c r="R107"/>
  <c r="P107"/>
  <c r="BI106"/>
  <c r="BH106"/>
  <c r="BG106"/>
  <c r="BE106"/>
  <c r="T106"/>
  <c r="R106"/>
  <c r="P106"/>
  <c r="BI104"/>
  <c r="BH104"/>
  <c r="BG104"/>
  <c r="BE104"/>
  <c r="T104"/>
  <c r="R104"/>
  <c r="P104"/>
  <c r="BI103"/>
  <c r="BH103"/>
  <c r="BG103"/>
  <c r="BE103"/>
  <c r="T103"/>
  <c r="R103"/>
  <c r="P103"/>
  <c r="BI101"/>
  <c r="BH101"/>
  <c r="BG101"/>
  <c r="BE101"/>
  <c r="T101"/>
  <c r="R101"/>
  <c r="P101"/>
  <c r="BI100"/>
  <c r="BH100"/>
  <c r="BG100"/>
  <c r="BE100"/>
  <c r="T100"/>
  <c r="R100"/>
  <c r="P100"/>
  <c r="BI99"/>
  <c r="BH99"/>
  <c r="BG99"/>
  <c r="BE99"/>
  <c r="T99"/>
  <c r="R99"/>
  <c r="P99"/>
  <c r="BI98"/>
  <c r="BH98"/>
  <c r="BG98"/>
  <c r="BE98"/>
  <c r="T98"/>
  <c r="R98"/>
  <c r="P98"/>
  <c r="BI97"/>
  <c r="BH97"/>
  <c r="BG97"/>
  <c r="BE97"/>
  <c r="T97"/>
  <c r="R97"/>
  <c r="P97"/>
  <c r="BI96"/>
  <c r="BH96"/>
  <c r="BG96"/>
  <c r="BE96"/>
  <c r="T96"/>
  <c r="R96"/>
  <c r="P96"/>
  <c r="BI95"/>
  <c r="BH95"/>
  <c r="BG95"/>
  <c r="BE95"/>
  <c r="T95"/>
  <c r="R95"/>
  <c r="P95"/>
  <c r="BI94"/>
  <c r="BH94"/>
  <c r="BG94"/>
  <c r="BE94"/>
  <c r="T94"/>
  <c r="R94"/>
  <c r="P94"/>
  <c r="F86"/>
  <c r="E84"/>
  <c r="F56"/>
  <c r="E54"/>
  <c r="J26"/>
  <c r="E26"/>
  <c r="J89"/>
  <c r="J25"/>
  <c r="J23"/>
  <c r="E23"/>
  <c r="J88"/>
  <c r="J22"/>
  <c r="J20"/>
  <c r="E20"/>
  <c r="F89"/>
  <c r="J19"/>
  <c r="J17"/>
  <c r="E17"/>
  <c r="F58"/>
  <c r="J16"/>
  <c r="J14"/>
  <c r="J86"/>
  <c r="E7"/>
  <c r="E80"/>
  <c i="3" r="J39"/>
  <c r="J38"/>
  <c i="1" r="AY57"/>
  <c i="3" r="J37"/>
  <c i="1" r="AX57"/>
  <c i="3" r="BI262"/>
  <c r="BH262"/>
  <c r="BG262"/>
  <c r="BE262"/>
  <c r="T262"/>
  <c r="T261"/>
  <c r="R262"/>
  <c r="R261"/>
  <c r="P262"/>
  <c r="P261"/>
  <c r="BI258"/>
  <c r="BH258"/>
  <c r="BG258"/>
  <c r="BE258"/>
  <c r="T258"/>
  <c r="T257"/>
  <c r="R258"/>
  <c r="R257"/>
  <c r="P258"/>
  <c r="P257"/>
  <c r="BI254"/>
  <c r="BH254"/>
  <c r="BG254"/>
  <c r="BE254"/>
  <c r="T254"/>
  <c r="T253"/>
  <c r="R254"/>
  <c r="R253"/>
  <c r="P254"/>
  <c r="P253"/>
  <c r="BI250"/>
  <c r="BH250"/>
  <c r="BG250"/>
  <c r="BE250"/>
  <c r="T250"/>
  <c r="R250"/>
  <c r="P250"/>
  <c r="BI246"/>
  <c r="BH246"/>
  <c r="BG246"/>
  <c r="BE246"/>
  <c r="T246"/>
  <c r="R246"/>
  <c r="P246"/>
  <c r="BI243"/>
  <c r="BH243"/>
  <c r="BG243"/>
  <c r="BE243"/>
  <c r="T243"/>
  <c r="R243"/>
  <c r="P243"/>
  <c r="BI238"/>
  <c r="BH238"/>
  <c r="BG238"/>
  <c r="BE238"/>
  <c r="T238"/>
  <c r="T237"/>
  <c r="R238"/>
  <c r="R237"/>
  <c r="P238"/>
  <c r="P237"/>
  <c r="BI233"/>
  <c r="BH233"/>
  <c r="BG233"/>
  <c r="BE233"/>
  <c r="T233"/>
  <c r="R233"/>
  <c r="P233"/>
  <c r="BI230"/>
  <c r="BH230"/>
  <c r="BG230"/>
  <c r="BE230"/>
  <c r="T230"/>
  <c r="R230"/>
  <c r="P230"/>
  <c r="BI227"/>
  <c r="BH227"/>
  <c r="BG227"/>
  <c r="BE227"/>
  <c r="T227"/>
  <c r="R227"/>
  <c r="P227"/>
  <c r="BI224"/>
  <c r="BH224"/>
  <c r="BG224"/>
  <c r="BE224"/>
  <c r="T224"/>
  <c r="R224"/>
  <c r="P224"/>
  <c r="BI219"/>
  <c r="BH219"/>
  <c r="BG219"/>
  <c r="BE219"/>
  <c r="T219"/>
  <c r="R219"/>
  <c r="P219"/>
  <c r="BI214"/>
  <c r="BH214"/>
  <c r="BG214"/>
  <c r="BE214"/>
  <c r="T214"/>
  <c r="R214"/>
  <c r="P214"/>
  <c r="BI211"/>
  <c r="BH211"/>
  <c r="BG211"/>
  <c r="BE211"/>
  <c r="T211"/>
  <c r="R211"/>
  <c r="P211"/>
  <c r="BI208"/>
  <c r="BH208"/>
  <c r="BG208"/>
  <c r="BE208"/>
  <c r="T208"/>
  <c r="R208"/>
  <c r="P208"/>
  <c r="BI204"/>
  <c r="BH204"/>
  <c r="BG204"/>
  <c r="BE204"/>
  <c r="T204"/>
  <c r="R204"/>
  <c r="P204"/>
  <c r="BI202"/>
  <c r="BH202"/>
  <c r="BG202"/>
  <c r="BE202"/>
  <c r="T202"/>
  <c r="R202"/>
  <c r="P202"/>
  <c r="BI198"/>
  <c r="BH198"/>
  <c r="BG198"/>
  <c r="BE198"/>
  <c r="T198"/>
  <c r="R198"/>
  <c r="P198"/>
  <c r="BI194"/>
  <c r="BH194"/>
  <c r="BG194"/>
  <c r="BE194"/>
  <c r="T194"/>
  <c r="R194"/>
  <c r="P194"/>
  <c r="BI190"/>
  <c r="BH190"/>
  <c r="BG190"/>
  <c r="BE190"/>
  <c r="T190"/>
  <c r="R190"/>
  <c r="P190"/>
  <c r="BI186"/>
  <c r="BH186"/>
  <c r="BG186"/>
  <c r="BE186"/>
  <c r="T186"/>
  <c r="R186"/>
  <c r="P186"/>
  <c r="BI183"/>
  <c r="BH183"/>
  <c r="BG183"/>
  <c r="BE183"/>
  <c r="T183"/>
  <c r="R183"/>
  <c r="P183"/>
  <c r="BI180"/>
  <c r="BH180"/>
  <c r="BG180"/>
  <c r="BE180"/>
  <c r="T180"/>
  <c r="R180"/>
  <c r="P180"/>
  <c r="BI178"/>
  <c r="BH178"/>
  <c r="BG178"/>
  <c r="BE178"/>
  <c r="T178"/>
  <c r="R178"/>
  <c r="P178"/>
  <c r="BI176"/>
  <c r="BH176"/>
  <c r="BG176"/>
  <c r="BE176"/>
  <c r="T176"/>
  <c r="R176"/>
  <c r="P176"/>
  <c r="BI171"/>
  <c r="BH171"/>
  <c r="BG171"/>
  <c r="BE171"/>
  <c r="T171"/>
  <c r="R171"/>
  <c r="P171"/>
  <c r="BI169"/>
  <c r="BH169"/>
  <c r="BG169"/>
  <c r="BE169"/>
  <c r="T169"/>
  <c r="R169"/>
  <c r="P169"/>
  <c r="BI167"/>
  <c r="BH167"/>
  <c r="BG167"/>
  <c r="BE167"/>
  <c r="T167"/>
  <c r="R167"/>
  <c r="P167"/>
  <c r="BI161"/>
  <c r="BH161"/>
  <c r="BG161"/>
  <c r="BE161"/>
  <c r="T161"/>
  <c r="R161"/>
  <c r="P161"/>
  <c r="BI159"/>
  <c r="BH159"/>
  <c r="BG159"/>
  <c r="BE159"/>
  <c r="T159"/>
  <c r="R159"/>
  <c r="P159"/>
  <c r="BI156"/>
  <c r="BH156"/>
  <c r="BG156"/>
  <c r="BE156"/>
  <c r="T156"/>
  <c r="R156"/>
  <c r="P156"/>
  <c r="BI151"/>
  <c r="BH151"/>
  <c r="BG151"/>
  <c r="BE151"/>
  <c r="T151"/>
  <c r="R151"/>
  <c r="P151"/>
  <c r="BI148"/>
  <c r="BH148"/>
  <c r="BG148"/>
  <c r="BE148"/>
  <c r="T148"/>
  <c r="R148"/>
  <c r="P148"/>
  <c r="BI146"/>
  <c r="BH146"/>
  <c r="BG146"/>
  <c r="BE146"/>
  <c r="T146"/>
  <c r="R146"/>
  <c r="P146"/>
  <c r="BI143"/>
  <c r="BH143"/>
  <c r="BG143"/>
  <c r="BE143"/>
  <c r="T143"/>
  <c r="R143"/>
  <c r="P143"/>
  <c r="BI140"/>
  <c r="BH140"/>
  <c r="BG140"/>
  <c r="BE140"/>
  <c r="T140"/>
  <c r="R140"/>
  <c r="P140"/>
  <c r="BI135"/>
  <c r="BH135"/>
  <c r="BG135"/>
  <c r="BE135"/>
  <c r="T135"/>
  <c r="R135"/>
  <c r="P135"/>
  <c r="BI131"/>
  <c r="BH131"/>
  <c r="BG131"/>
  <c r="BE131"/>
  <c r="T131"/>
  <c r="R131"/>
  <c r="P131"/>
  <c r="BI129"/>
  <c r="BH129"/>
  <c r="BG129"/>
  <c r="BE129"/>
  <c r="T129"/>
  <c r="R129"/>
  <c r="P129"/>
  <c r="BI127"/>
  <c r="BH127"/>
  <c r="BG127"/>
  <c r="BE127"/>
  <c r="T127"/>
  <c r="R127"/>
  <c r="P127"/>
  <c r="BI125"/>
  <c r="BH125"/>
  <c r="BG125"/>
  <c r="BE125"/>
  <c r="T125"/>
  <c r="R125"/>
  <c r="P125"/>
  <c r="BI123"/>
  <c r="BH123"/>
  <c r="BG123"/>
  <c r="BE123"/>
  <c r="T123"/>
  <c r="R123"/>
  <c r="P123"/>
  <c r="BI106"/>
  <c r="BH106"/>
  <c r="BG106"/>
  <c r="BE106"/>
  <c r="T106"/>
  <c r="R106"/>
  <c r="P106"/>
  <c r="BI103"/>
  <c r="BH103"/>
  <c r="BG103"/>
  <c r="BE103"/>
  <c r="T103"/>
  <c r="R103"/>
  <c r="P103"/>
  <c r="BI100"/>
  <c r="BH100"/>
  <c r="BG100"/>
  <c r="BE100"/>
  <c r="T100"/>
  <c r="R100"/>
  <c r="P100"/>
  <c r="BI98"/>
  <c r="BH98"/>
  <c r="BG98"/>
  <c r="BE98"/>
  <c r="T98"/>
  <c r="R98"/>
  <c r="P98"/>
  <c r="F89"/>
  <c r="E87"/>
  <c r="F56"/>
  <c r="E54"/>
  <c r="J26"/>
  <c r="E26"/>
  <c r="J59"/>
  <c r="J25"/>
  <c r="J23"/>
  <c r="E23"/>
  <c r="J58"/>
  <c r="J22"/>
  <c r="J20"/>
  <c r="E20"/>
  <c r="F59"/>
  <c r="J19"/>
  <c r="J17"/>
  <c r="E17"/>
  <c r="F91"/>
  <c r="J16"/>
  <c r="J14"/>
  <c r="J89"/>
  <c r="E7"/>
  <c r="E83"/>
  <c i="2" r="J39"/>
  <c r="J38"/>
  <c i="1" r="AY56"/>
  <c i="2" r="J37"/>
  <c i="1" r="AX56"/>
  <c i="2" r="BI1133"/>
  <c r="BH1133"/>
  <c r="BG1133"/>
  <c r="BE1133"/>
  <c r="T1133"/>
  <c r="R1133"/>
  <c r="P1133"/>
  <c r="P1123"/>
  <c r="BI1124"/>
  <c r="BH1124"/>
  <c r="BG1124"/>
  <c r="BE1124"/>
  <c r="T1124"/>
  <c r="R1124"/>
  <c r="P1124"/>
  <c r="BI1120"/>
  <c r="BH1120"/>
  <c r="BG1120"/>
  <c r="BE1120"/>
  <c r="T1120"/>
  <c r="R1120"/>
  <c r="P1120"/>
  <c r="BI1118"/>
  <c r="BH1118"/>
  <c r="BG1118"/>
  <c r="BE1118"/>
  <c r="T1118"/>
  <c r="R1118"/>
  <c r="P1118"/>
  <c r="BI1107"/>
  <c r="BH1107"/>
  <c r="BG1107"/>
  <c r="BE1107"/>
  <c r="T1107"/>
  <c r="R1107"/>
  <c r="P1107"/>
  <c r="BI1104"/>
  <c r="BH1104"/>
  <c r="BG1104"/>
  <c r="BE1104"/>
  <c r="T1104"/>
  <c r="R1104"/>
  <c r="P1104"/>
  <c r="BI1097"/>
  <c r="BH1097"/>
  <c r="BG1097"/>
  <c r="BE1097"/>
  <c r="T1097"/>
  <c r="R1097"/>
  <c r="P1097"/>
  <c r="BI1093"/>
  <c r="BH1093"/>
  <c r="BG1093"/>
  <c r="BE1093"/>
  <c r="T1093"/>
  <c r="R1093"/>
  <c r="P1093"/>
  <c r="BI1059"/>
  <c r="BH1059"/>
  <c r="BG1059"/>
  <c r="BE1059"/>
  <c r="T1059"/>
  <c r="R1059"/>
  <c r="P1059"/>
  <c r="BI1055"/>
  <c r="BH1055"/>
  <c r="BG1055"/>
  <c r="BE1055"/>
  <c r="T1055"/>
  <c r="R1055"/>
  <c r="P1055"/>
  <c r="BI1047"/>
  <c r="BH1047"/>
  <c r="BG1047"/>
  <c r="BE1047"/>
  <c r="T1047"/>
  <c r="R1047"/>
  <c r="P1047"/>
  <c r="BI1044"/>
  <c r="BH1044"/>
  <c r="BG1044"/>
  <c r="BE1044"/>
  <c r="T1044"/>
  <c r="R1044"/>
  <c r="P1044"/>
  <c r="BI1041"/>
  <c r="BH1041"/>
  <c r="BG1041"/>
  <c r="BE1041"/>
  <c r="T1041"/>
  <c r="R1041"/>
  <c r="P1041"/>
  <c r="BI1038"/>
  <c r="BH1038"/>
  <c r="BG1038"/>
  <c r="BE1038"/>
  <c r="T1038"/>
  <c r="R1038"/>
  <c r="P1038"/>
  <c r="BI1031"/>
  <c r="BH1031"/>
  <c r="BG1031"/>
  <c r="BE1031"/>
  <c r="T1031"/>
  <c r="R1031"/>
  <c r="P1031"/>
  <c r="BI1027"/>
  <c r="BH1027"/>
  <c r="BG1027"/>
  <c r="BE1027"/>
  <c r="T1027"/>
  <c r="R1027"/>
  <c r="P1027"/>
  <c r="BI1018"/>
  <c r="BH1018"/>
  <c r="BG1018"/>
  <c r="BE1018"/>
  <c r="T1018"/>
  <c r="R1018"/>
  <c r="P1018"/>
  <c r="BI1015"/>
  <c r="BH1015"/>
  <c r="BG1015"/>
  <c r="BE1015"/>
  <c r="T1015"/>
  <c r="R1015"/>
  <c r="P1015"/>
  <c r="BI1012"/>
  <c r="BH1012"/>
  <c r="BG1012"/>
  <c r="BE1012"/>
  <c r="T1012"/>
  <c r="R1012"/>
  <c r="P1012"/>
  <c r="BI1009"/>
  <c r="BH1009"/>
  <c r="BG1009"/>
  <c r="BE1009"/>
  <c r="T1009"/>
  <c r="R1009"/>
  <c r="P1009"/>
  <c r="BI1007"/>
  <c r="BH1007"/>
  <c r="BG1007"/>
  <c r="BE1007"/>
  <c r="T1007"/>
  <c r="R1007"/>
  <c r="P1007"/>
  <c r="BI1000"/>
  <c r="BH1000"/>
  <c r="BG1000"/>
  <c r="BE1000"/>
  <c r="T1000"/>
  <c r="R1000"/>
  <c r="P1000"/>
  <c r="BI993"/>
  <c r="BH993"/>
  <c r="BG993"/>
  <c r="BE993"/>
  <c r="T993"/>
  <c r="R993"/>
  <c r="P993"/>
  <c r="BI989"/>
  <c r="BH989"/>
  <c r="BG989"/>
  <c r="BE989"/>
  <c r="T989"/>
  <c r="R989"/>
  <c r="P989"/>
  <c r="BI986"/>
  <c r="BH986"/>
  <c r="BG986"/>
  <c r="BE986"/>
  <c r="T986"/>
  <c r="R986"/>
  <c r="P986"/>
  <c r="BI979"/>
  <c r="BH979"/>
  <c r="BG979"/>
  <c r="BE979"/>
  <c r="T979"/>
  <c r="R979"/>
  <c r="P979"/>
  <c r="BI975"/>
  <c r="BH975"/>
  <c r="BG975"/>
  <c r="BE975"/>
  <c r="T975"/>
  <c r="R975"/>
  <c r="P975"/>
  <c r="BI970"/>
  <c r="BH970"/>
  <c r="BG970"/>
  <c r="BE970"/>
  <c r="T970"/>
  <c r="R970"/>
  <c r="P970"/>
  <c r="BI965"/>
  <c r="BH965"/>
  <c r="BG965"/>
  <c r="BE965"/>
  <c r="T965"/>
  <c r="R965"/>
  <c r="P965"/>
  <c r="BI960"/>
  <c r="BH960"/>
  <c r="BG960"/>
  <c r="BE960"/>
  <c r="T960"/>
  <c r="R960"/>
  <c r="P960"/>
  <c r="BI954"/>
  <c r="BH954"/>
  <c r="BG954"/>
  <c r="BE954"/>
  <c r="T954"/>
  <c r="R954"/>
  <c r="P954"/>
  <c r="BI950"/>
  <c r="BH950"/>
  <c r="BG950"/>
  <c r="BE950"/>
  <c r="T950"/>
  <c r="R950"/>
  <c r="P950"/>
  <c r="BI949"/>
  <c r="BH949"/>
  <c r="BG949"/>
  <c r="BE949"/>
  <c r="T949"/>
  <c r="R949"/>
  <c r="P949"/>
  <c r="BI947"/>
  <c r="BH947"/>
  <c r="BG947"/>
  <c r="BE947"/>
  <c r="T947"/>
  <c r="R947"/>
  <c r="P947"/>
  <c r="BI944"/>
  <c r="BH944"/>
  <c r="BG944"/>
  <c r="BE944"/>
  <c r="T944"/>
  <c r="R944"/>
  <c r="P944"/>
  <c r="BI942"/>
  <c r="BH942"/>
  <c r="BG942"/>
  <c r="BE942"/>
  <c r="T942"/>
  <c r="R942"/>
  <c r="P942"/>
  <c r="BI940"/>
  <c r="BH940"/>
  <c r="BG940"/>
  <c r="BE940"/>
  <c r="T940"/>
  <c r="R940"/>
  <c r="P940"/>
  <c r="BI934"/>
  <c r="BH934"/>
  <c r="BG934"/>
  <c r="BE934"/>
  <c r="T934"/>
  <c r="R934"/>
  <c r="P934"/>
  <c r="BI931"/>
  <c r="BH931"/>
  <c r="BG931"/>
  <c r="BE931"/>
  <c r="T931"/>
  <c r="R931"/>
  <c r="P931"/>
  <c r="BI928"/>
  <c r="BH928"/>
  <c r="BG928"/>
  <c r="BE928"/>
  <c r="T928"/>
  <c r="R928"/>
  <c r="P928"/>
  <c r="BI920"/>
  <c r="BH920"/>
  <c r="BG920"/>
  <c r="BE920"/>
  <c r="T920"/>
  <c r="R920"/>
  <c r="P920"/>
  <c r="BI917"/>
  <c r="BH917"/>
  <c r="BG917"/>
  <c r="BE917"/>
  <c r="T917"/>
  <c r="R917"/>
  <c r="P917"/>
  <c r="BI913"/>
  <c r="BH913"/>
  <c r="BG913"/>
  <c r="BE913"/>
  <c r="T913"/>
  <c r="R913"/>
  <c r="P913"/>
  <c r="BI910"/>
  <c r="BH910"/>
  <c r="BG910"/>
  <c r="BE910"/>
  <c r="T910"/>
  <c r="R910"/>
  <c r="P910"/>
  <c r="BI907"/>
  <c r="BH907"/>
  <c r="BG907"/>
  <c r="BE907"/>
  <c r="T907"/>
  <c r="R907"/>
  <c r="P907"/>
  <c r="BI904"/>
  <c r="BH904"/>
  <c r="BG904"/>
  <c r="BE904"/>
  <c r="T904"/>
  <c r="R904"/>
  <c r="P904"/>
  <c r="BI897"/>
  <c r="BH897"/>
  <c r="BG897"/>
  <c r="BE897"/>
  <c r="T897"/>
  <c r="R897"/>
  <c r="P897"/>
  <c r="BI894"/>
  <c r="BH894"/>
  <c r="BG894"/>
  <c r="BE894"/>
  <c r="T894"/>
  <c r="R894"/>
  <c r="P894"/>
  <c r="BI890"/>
  <c r="BH890"/>
  <c r="BG890"/>
  <c r="BE890"/>
  <c r="T890"/>
  <c r="R890"/>
  <c r="P890"/>
  <c r="BI886"/>
  <c r="BH886"/>
  <c r="BG886"/>
  <c r="BE886"/>
  <c r="T886"/>
  <c r="R886"/>
  <c r="P886"/>
  <c r="BI882"/>
  <c r="BH882"/>
  <c r="BG882"/>
  <c r="BE882"/>
  <c r="T882"/>
  <c r="R882"/>
  <c r="P882"/>
  <c r="BI879"/>
  <c r="BH879"/>
  <c r="BG879"/>
  <c r="BE879"/>
  <c r="T879"/>
  <c r="R879"/>
  <c r="P879"/>
  <c r="BI874"/>
  <c r="BH874"/>
  <c r="BG874"/>
  <c r="BE874"/>
  <c r="T874"/>
  <c r="R874"/>
  <c r="P874"/>
  <c r="BI867"/>
  <c r="BH867"/>
  <c r="BG867"/>
  <c r="BE867"/>
  <c r="T867"/>
  <c r="R867"/>
  <c r="P867"/>
  <c r="BI863"/>
  <c r="BH863"/>
  <c r="BG863"/>
  <c r="BE863"/>
  <c r="T863"/>
  <c r="R863"/>
  <c r="P863"/>
  <c r="BI858"/>
  <c r="BH858"/>
  <c r="BG858"/>
  <c r="BE858"/>
  <c r="T858"/>
  <c r="R858"/>
  <c r="P858"/>
  <c r="BI853"/>
  <c r="BH853"/>
  <c r="BG853"/>
  <c r="BE853"/>
  <c r="T853"/>
  <c r="R853"/>
  <c r="P853"/>
  <c r="BI850"/>
  <c r="BH850"/>
  <c r="BG850"/>
  <c r="BE850"/>
  <c r="T850"/>
  <c r="R850"/>
  <c r="P850"/>
  <c r="BI844"/>
  <c r="BH844"/>
  <c r="BG844"/>
  <c r="BE844"/>
  <c r="T844"/>
  <c r="R844"/>
  <c r="P844"/>
  <c r="BI841"/>
  <c r="BH841"/>
  <c r="BG841"/>
  <c r="BE841"/>
  <c r="T841"/>
  <c r="R841"/>
  <c r="P841"/>
  <c r="BI837"/>
  <c r="BH837"/>
  <c r="BG837"/>
  <c r="BE837"/>
  <c r="T837"/>
  <c r="R837"/>
  <c r="P837"/>
  <c r="BI833"/>
  <c r="BH833"/>
  <c r="BG833"/>
  <c r="BE833"/>
  <c r="T833"/>
  <c r="R833"/>
  <c r="P833"/>
  <c r="BI831"/>
  <c r="BH831"/>
  <c r="BG831"/>
  <c r="BE831"/>
  <c r="T831"/>
  <c r="R831"/>
  <c r="P831"/>
  <c r="BI828"/>
  <c r="BH828"/>
  <c r="BG828"/>
  <c r="BE828"/>
  <c r="T828"/>
  <c r="R828"/>
  <c r="P828"/>
  <c r="BI824"/>
  <c r="BH824"/>
  <c r="BG824"/>
  <c r="BE824"/>
  <c r="T824"/>
  <c r="R824"/>
  <c r="P824"/>
  <c r="BI822"/>
  <c r="BH822"/>
  <c r="BG822"/>
  <c r="BE822"/>
  <c r="T822"/>
  <c r="R822"/>
  <c r="P822"/>
  <c r="BI817"/>
  <c r="BH817"/>
  <c r="BG817"/>
  <c r="BE817"/>
  <c r="T817"/>
  <c r="R817"/>
  <c r="P817"/>
  <c r="BI813"/>
  <c r="BH813"/>
  <c r="BG813"/>
  <c r="BE813"/>
  <c r="T813"/>
  <c r="R813"/>
  <c r="P813"/>
  <c r="BI810"/>
  <c r="BH810"/>
  <c r="BG810"/>
  <c r="BE810"/>
  <c r="T810"/>
  <c r="R810"/>
  <c r="P810"/>
  <c r="BI808"/>
  <c r="BH808"/>
  <c r="BG808"/>
  <c r="BE808"/>
  <c r="T808"/>
  <c r="R808"/>
  <c r="P808"/>
  <c r="BI801"/>
  <c r="BH801"/>
  <c r="BG801"/>
  <c r="BE801"/>
  <c r="T801"/>
  <c r="R801"/>
  <c r="P801"/>
  <c r="BI797"/>
  <c r="BH797"/>
  <c r="BG797"/>
  <c r="BE797"/>
  <c r="T797"/>
  <c r="R797"/>
  <c r="P797"/>
  <c r="BI790"/>
  <c r="BH790"/>
  <c r="BG790"/>
  <c r="BE790"/>
  <c r="T790"/>
  <c r="R790"/>
  <c r="P790"/>
  <c r="BI788"/>
  <c r="BH788"/>
  <c r="BG788"/>
  <c r="BE788"/>
  <c r="T788"/>
  <c r="R788"/>
  <c r="P788"/>
  <c r="BI782"/>
  <c r="BH782"/>
  <c r="BG782"/>
  <c r="BE782"/>
  <c r="T782"/>
  <c r="R782"/>
  <c r="P782"/>
  <c r="BI780"/>
  <c r="BH780"/>
  <c r="BG780"/>
  <c r="BE780"/>
  <c r="T780"/>
  <c r="R780"/>
  <c r="P780"/>
  <c r="BI773"/>
  <c r="BH773"/>
  <c r="BG773"/>
  <c r="BE773"/>
  <c r="T773"/>
  <c r="R773"/>
  <c r="P773"/>
  <c r="BI770"/>
  <c r="BH770"/>
  <c r="BG770"/>
  <c r="BE770"/>
  <c r="T770"/>
  <c r="R770"/>
  <c r="P770"/>
  <c r="BI768"/>
  <c r="BH768"/>
  <c r="BG768"/>
  <c r="BE768"/>
  <c r="T768"/>
  <c r="R768"/>
  <c r="P768"/>
  <c r="BI763"/>
  <c r="BH763"/>
  <c r="BG763"/>
  <c r="BE763"/>
  <c r="T763"/>
  <c r="R763"/>
  <c r="P763"/>
  <c r="BI757"/>
  <c r="BH757"/>
  <c r="BG757"/>
  <c r="BE757"/>
  <c r="T757"/>
  <c r="R757"/>
  <c r="P757"/>
  <c r="BI755"/>
  <c r="BH755"/>
  <c r="BG755"/>
  <c r="BE755"/>
  <c r="T755"/>
  <c r="R755"/>
  <c r="P755"/>
  <c r="BI749"/>
  <c r="BH749"/>
  <c r="BG749"/>
  <c r="BE749"/>
  <c r="T749"/>
  <c r="R749"/>
  <c r="P749"/>
  <c r="BI745"/>
  <c r="BH745"/>
  <c r="BG745"/>
  <c r="BE745"/>
  <c r="T745"/>
  <c r="R745"/>
  <c r="P745"/>
  <c r="BI740"/>
  <c r="BH740"/>
  <c r="BG740"/>
  <c r="BE740"/>
  <c r="T740"/>
  <c r="R740"/>
  <c r="P740"/>
  <c r="BI734"/>
  <c r="BH734"/>
  <c r="BG734"/>
  <c r="BE734"/>
  <c r="T734"/>
  <c r="R734"/>
  <c r="P734"/>
  <c r="BI729"/>
  <c r="BH729"/>
  <c r="BG729"/>
  <c r="BE729"/>
  <c r="T729"/>
  <c r="T728"/>
  <c r="R729"/>
  <c r="R728"/>
  <c r="P729"/>
  <c r="P728"/>
  <c r="BI724"/>
  <c r="BH724"/>
  <c r="BG724"/>
  <c r="BE724"/>
  <c r="T724"/>
  <c r="R724"/>
  <c r="P724"/>
  <c r="BI720"/>
  <c r="BH720"/>
  <c r="BG720"/>
  <c r="BE720"/>
  <c r="T720"/>
  <c r="R720"/>
  <c r="P720"/>
  <c r="BI717"/>
  <c r="BH717"/>
  <c r="BG717"/>
  <c r="BE717"/>
  <c r="T717"/>
  <c r="R717"/>
  <c r="P717"/>
  <c r="BI713"/>
  <c r="BH713"/>
  <c r="BG713"/>
  <c r="BE713"/>
  <c r="T713"/>
  <c r="R713"/>
  <c r="P713"/>
  <c r="BI710"/>
  <c r="BH710"/>
  <c r="BG710"/>
  <c r="BE710"/>
  <c r="T710"/>
  <c r="R710"/>
  <c r="P710"/>
  <c r="BI706"/>
  <c r="BH706"/>
  <c r="BG706"/>
  <c r="BE706"/>
  <c r="T706"/>
  <c r="R706"/>
  <c r="P706"/>
  <c r="BI703"/>
  <c r="BH703"/>
  <c r="BG703"/>
  <c r="BE703"/>
  <c r="T703"/>
  <c r="R703"/>
  <c r="P703"/>
  <c r="BI700"/>
  <c r="BH700"/>
  <c r="BG700"/>
  <c r="BE700"/>
  <c r="T700"/>
  <c r="R700"/>
  <c r="P700"/>
  <c r="BI697"/>
  <c r="BH697"/>
  <c r="BG697"/>
  <c r="BE697"/>
  <c r="T697"/>
  <c r="R697"/>
  <c r="P697"/>
  <c r="BI693"/>
  <c r="BH693"/>
  <c r="BG693"/>
  <c r="BE693"/>
  <c r="T693"/>
  <c r="R693"/>
  <c r="P693"/>
  <c r="BI689"/>
  <c r="BH689"/>
  <c r="BG689"/>
  <c r="BE689"/>
  <c r="T689"/>
  <c r="R689"/>
  <c r="P689"/>
  <c r="BI685"/>
  <c r="BH685"/>
  <c r="BG685"/>
  <c r="BE685"/>
  <c r="T685"/>
  <c r="R685"/>
  <c r="P685"/>
  <c r="BI681"/>
  <c r="BH681"/>
  <c r="BG681"/>
  <c r="BE681"/>
  <c r="T681"/>
  <c r="R681"/>
  <c r="P681"/>
  <c r="BI677"/>
  <c r="BH677"/>
  <c r="BG677"/>
  <c r="BE677"/>
  <c r="T677"/>
  <c r="R677"/>
  <c r="P677"/>
  <c r="BI674"/>
  <c r="BH674"/>
  <c r="BG674"/>
  <c r="BE674"/>
  <c r="T674"/>
  <c r="R674"/>
  <c r="P674"/>
  <c r="BI670"/>
  <c r="BH670"/>
  <c r="BG670"/>
  <c r="BE670"/>
  <c r="T670"/>
  <c r="R670"/>
  <c r="P670"/>
  <c r="BI666"/>
  <c r="BH666"/>
  <c r="BG666"/>
  <c r="BE666"/>
  <c r="T666"/>
  <c r="R666"/>
  <c r="P666"/>
  <c r="BI663"/>
  <c r="BH663"/>
  <c r="BG663"/>
  <c r="BE663"/>
  <c r="T663"/>
  <c r="R663"/>
  <c r="P663"/>
  <c r="BI659"/>
  <c r="BH659"/>
  <c r="BG659"/>
  <c r="BE659"/>
  <c r="T659"/>
  <c r="R659"/>
  <c r="P659"/>
  <c r="BI655"/>
  <c r="BH655"/>
  <c r="BG655"/>
  <c r="BE655"/>
  <c r="T655"/>
  <c r="R655"/>
  <c r="P655"/>
  <c r="BI651"/>
  <c r="BH651"/>
  <c r="BG651"/>
  <c r="BE651"/>
  <c r="T651"/>
  <c r="R651"/>
  <c r="P651"/>
  <c r="BI646"/>
  <c r="BH646"/>
  <c r="BG646"/>
  <c r="BE646"/>
  <c r="T646"/>
  <c r="R646"/>
  <c r="P646"/>
  <c r="BI639"/>
  <c r="BH639"/>
  <c r="BG639"/>
  <c r="BE639"/>
  <c r="T639"/>
  <c r="R639"/>
  <c r="P639"/>
  <c r="BI634"/>
  <c r="BH634"/>
  <c r="BG634"/>
  <c r="BE634"/>
  <c r="T634"/>
  <c r="R634"/>
  <c r="P634"/>
  <c r="BI627"/>
  <c r="BH627"/>
  <c r="BG627"/>
  <c r="BE627"/>
  <c r="T627"/>
  <c r="R627"/>
  <c r="P627"/>
  <c r="BI593"/>
  <c r="BH593"/>
  <c r="BG593"/>
  <c r="BE593"/>
  <c r="T593"/>
  <c r="R593"/>
  <c r="P593"/>
  <c r="BI590"/>
  <c r="BH590"/>
  <c r="BG590"/>
  <c r="BE590"/>
  <c r="T590"/>
  <c r="R590"/>
  <c r="P590"/>
  <c r="BI584"/>
  <c r="BH584"/>
  <c r="BG584"/>
  <c r="BE584"/>
  <c r="T584"/>
  <c r="R584"/>
  <c r="P584"/>
  <c r="BI580"/>
  <c r="BH580"/>
  <c r="BG580"/>
  <c r="BE580"/>
  <c r="T580"/>
  <c r="R580"/>
  <c r="P580"/>
  <c r="BI572"/>
  <c r="BH572"/>
  <c r="BG572"/>
  <c r="BE572"/>
  <c r="T572"/>
  <c r="R572"/>
  <c r="P572"/>
  <c r="BI568"/>
  <c r="BH568"/>
  <c r="BG568"/>
  <c r="BE568"/>
  <c r="T568"/>
  <c r="R568"/>
  <c r="P568"/>
  <c r="BI561"/>
  <c r="BH561"/>
  <c r="BG561"/>
  <c r="BE561"/>
  <c r="T561"/>
  <c r="R561"/>
  <c r="P561"/>
  <c r="BI556"/>
  <c r="BH556"/>
  <c r="BG556"/>
  <c r="BE556"/>
  <c r="T556"/>
  <c r="R556"/>
  <c r="P556"/>
  <c r="BI538"/>
  <c r="BH538"/>
  <c r="BG538"/>
  <c r="BE538"/>
  <c r="T538"/>
  <c r="R538"/>
  <c r="P538"/>
  <c r="BI521"/>
  <c r="BH521"/>
  <c r="BG521"/>
  <c r="BE521"/>
  <c r="T521"/>
  <c r="R521"/>
  <c r="P521"/>
  <c r="BI518"/>
  <c r="BH518"/>
  <c r="BG518"/>
  <c r="BE518"/>
  <c r="T518"/>
  <c r="R518"/>
  <c r="P518"/>
  <c r="BI514"/>
  <c r="BH514"/>
  <c r="BG514"/>
  <c r="BE514"/>
  <c r="T514"/>
  <c r="R514"/>
  <c r="P514"/>
  <c r="BI512"/>
  <c r="BH512"/>
  <c r="BG512"/>
  <c r="BE512"/>
  <c r="T512"/>
  <c r="R512"/>
  <c r="P512"/>
  <c r="BI508"/>
  <c r="BH508"/>
  <c r="BG508"/>
  <c r="BE508"/>
  <c r="T508"/>
  <c r="R508"/>
  <c r="P508"/>
  <c r="BI504"/>
  <c r="BH504"/>
  <c r="BG504"/>
  <c r="BE504"/>
  <c r="T504"/>
  <c r="R504"/>
  <c r="P504"/>
  <c r="BI500"/>
  <c r="BH500"/>
  <c r="BG500"/>
  <c r="BE500"/>
  <c r="T500"/>
  <c r="R500"/>
  <c r="P500"/>
  <c r="BI496"/>
  <c r="BH496"/>
  <c r="BG496"/>
  <c r="BE496"/>
  <c r="T496"/>
  <c r="R496"/>
  <c r="P496"/>
  <c r="BI495"/>
  <c r="BH495"/>
  <c r="BG495"/>
  <c r="BE495"/>
  <c r="T495"/>
  <c r="R495"/>
  <c r="P495"/>
  <c r="BI494"/>
  <c r="BH494"/>
  <c r="BG494"/>
  <c r="BE494"/>
  <c r="T494"/>
  <c r="R494"/>
  <c r="P494"/>
  <c r="BI493"/>
  <c r="BH493"/>
  <c r="BG493"/>
  <c r="BE493"/>
  <c r="T493"/>
  <c r="R493"/>
  <c r="P493"/>
  <c r="BI490"/>
  <c r="BH490"/>
  <c r="BG490"/>
  <c r="BE490"/>
  <c r="T490"/>
  <c r="R490"/>
  <c r="P490"/>
  <c r="BI485"/>
  <c r="BH485"/>
  <c r="BG485"/>
  <c r="BE485"/>
  <c r="T485"/>
  <c r="R485"/>
  <c r="P485"/>
  <c r="BI483"/>
  <c r="BH483"/>
  <c r="BG483"/>
  <c r="BE483"/>
  <c r="T483"/>
  <c r="R483"/>
  <c r="P483"/>
  <c r="BI478"/>
  <c r="BH478"/>
  <c r="BG478"/>
  <c r="BE478"/>
  <c r="T478"/>
  <c r="R478"/>
  <c r="P478"/>
  <c r="BI473"/>
  <c r="BH473"/>
  <c r="BG473"/>
  <c r="BE473"/>
  <c r="T473"/>
  <c r="R473"/>
  <c r="P473"/>
  <c r="BI470"/>
  <c r="BH470"/>
  <c r="BG470"/>
  <c r="BE470"/>
  <c r="T470"/>
  <c r="R470"/>
  <c r="P470"/>
  <c r="BI467"/>
  <c r="BH467"/>
  <c r="BG467"/>
  <c r="BE467"/>
  <c r="T467"/>
  <c r="R467"/>
  <c r="P467"/>
  <c r="BI462"/>
  <c r="BH462"/>
  <c r="BG462"/>
  <c r="BE462"/>
  <c r="T462"/>
  <c r="R462"/>
  <c r="P462"/>
  <c r="BI459"/>
  <c r="BH459"/>
  <c r="BG459"/>
  <c r="BE459"/>
  <c r="T459"/>
  <c r="R459"/>
  <c r="P459"/>
  <c r="BI452"/>
  <c r="BH452"/>
  <c r="BG452"/>
  <c r="BE452"/>
  <c r="T452"/>
  <c r="R452"/>
  <c r="P452"/>
  <c r="BI450"/>
  <c r="BH450"/>
  <c r="BG450"/>
  <c r="BE450"/>
  <c r="T450"/>
  <c r="R450"/>
  <c r="P450"/>
  <c r="BI447"/>
  <c r="BH447"/>
  <c r="BG447"/>
  <c r="BE447"/>
  <c r="T447"/>
  <c r="R447"/>
  <c r="P447"/>
  <c r="BI443"/>
  <c r="BH443"/>
  <c r="BG443"/>
  <c r="BE443"/>
  <c r="T443"/>
  <c r="R443"/>
  <c r="P443"/>
  <c r="BI440"/>
  <c r="BH440"/>
  <c r="BG440"/>
  <c r="BE440"/>
  <c r="T440"/>
  <c r="R440"/>
  <c r="P440"/>
  <c r="BI436"/>
  <c r="BH436"/>
  <c r="BG436"/>
  <c r="BE436"/>
  <c r="T436"/>
  <c r="R436"/>
  <c r="P436"/>
  <c r="BI432"/>
  <c r="BH432"/>
  <c r="BG432"/>
  <c r="BE432"/>
  <c r="T432"/>
  <c r="R432"/>
  <c r="P432"/>
  <c r="BI429"/>
  <c r="BH429"/>
  <c r="BG429"/>
  <c r="BE429"/>
  <c r="T429"/>
  <c r="R429"/>
  <c r="P429"/>
  <c r="BI425"/>
  <c r="BH425"/>
  <c r="BG425"/>
  <c r="BE425"/>
  <c r="T425"/>
  <c r="R425"/>
  <c r="P425"/>
  <c r="BI421"/>
  <c r="BH421"/>
  <c r="BG421"/>
  <c r="BE421"/>
  <c r="T421"/>
  <c r="R421"/>
  <c r="P421"/>
  <c r="BI417"/>
  <c r="BH417"/>
  <c r="BG417"/>
  <c r="BE417"/>
  <c r="T417"/>
  <c r="R417"/>
  <c r="P417"/>
  <c r="BI413"/>
  <c r="BH413"/>
  <c r="BG413"/>
  <c r="BE413"/>
  <c r="T413"/>
  <c r="R413"/>
  <c r="P413"/>
  <c r="BI397"/>
  <c r="BH397"/>
  <c r="BG397"/>
  <c r="BE397"/>
  <c r="T397"/>
  <c r="R397"/>
  <c r="P397"/>
  <c r="BI393"/>
  <c r="BH393"/>
  <c r="BG393"/>
  <c r="BE393"/>
  <c r="T393"/>
  <c r="R393"/>
  <c r="P393"/>
  <c r="BI388"/>
  <c r="BH388"/>
  <c r="BG388"/>
  <c r="BE388"/>
  <c r="T388"/>
  <c r="R388"/>
  <c r="P388"/>
  <c r="BI386"/>
  <c r="BH386"/>
  <c r="BG386"/>
  <c r="BE386"/>
  <c r="T386"/>
  <c r="R386"/>
  <c r="P386"/>
  <c r="BI381"/>
  <c r="BH381"/>
  <c r="BG381"/>
  <c r="BE381"/>
  <c r="T381"/>
  <c r="R381"/>
  <c r="P381"/>
  <c r="BI378"/>
  <c r="BH378"/>
  <c r="BG378"/>
  <c r="BE378"/>
  <c r="T378"/>
  <c r="R378"/>
  <c r="P378"/>
  <c r="BI376"/>
  <c r="BH376"/>
  <c r="BG376"/>
  <c r="BE376"/>
  <c r="T376"/>
  <c r="R376"/>
  <c r="P376"/>
  <c r="BI371"/>
  <c r="BH371"/>
  <c r="BG371"/>
  <c r="BE371"/>
  <c r="T371"/>
  <c r="R371"/>
  <c r="P371"/>
  <c r="BI366"/>
  <c r="BH366"/>
  <c r="BG366"/>
  <c r="BE366"/>
  <c r="T366"/>
  <c r="R366"/>
  <c r="P366"/>
  <c r="BI364"/>
  <c r="BH364"/>
  <c r="BG364"/>
  <c r="BE364"/>
  <c r="T364"/>
  <c r="R364"/>
  <c r="P364"/>
  <c r="BI359"/>
  <c r="BH359"/>
  <c r="BG359"/>
  <c r="BE359"/>
  <c r="T359"/>
  <c r="R359"/>
  <c r="P359"/>
  <c r="BI356"/>
  <c r="BH356"/>
  <c r="BG356"/>
  <c r="BE356"/>
  <c r="T356"/>
  <c r="R356"/>
  <c r="P356"/>
  <c r="BI354"/>
  <c r="BH354"/>
  <c r="BG354"/>
  <c r="BE354"/>
  <c r="T354"/>
  <c r="R354"/>
  <c r="P354"/>
  <c r="BI350"/>
  <c r="BH350"/>
  <c r="BG350"/>
  <c r="BE350"/>
  <c r="T350"/>
  <c r="R350"/>
  <c r="P350"/>
  <c r="BI348"/>
  <c r="BH348"/>
  <c r="BG348"/>
  <c r="BE348"/>
  <c r="T348"/>
  <c r="R348"/>
  <c r="P348"/>
  <c r="BI344"/>
  <c r="BH344"/>
  <c r="BG344"/>
  <c r="BE344"/>
  <c r="T344"/>
  <c r="R344"/>
  <c r="P344"/>
  <c r="BI341"/>
  <c r="BH341"/>
  <c r="BG341"/>
  <c r="BE341"/>
  <c r="T341"/>
  <c r="R341"/>
  <c r="P341"/>
  <c r="BI339"/>
  <c r="BH339"/>
  <c r="BG339"/>
  <c r="BE339"/>
  <c r="T339"/>
  <c r="R339"/>
  <c r="P339"/>
  <c r="BI337"/>
  <c r="BH337"/>
  <c r="BG337"/>
  <c r="BE337"/>
  <c r="T337"/>
  <c r="R337"/>
  <c r="P337"/>
  <c r="BI331"/>
  <c r="BH331"/>
  <c r="BG331"/>
  <c r="BE331"/>
  <c r="T331"/>
  <c r="R331"/>
  <c r="P331"/>
  <c r="BI326"/>
  <c r="BH326"/>
  <c r="BG326"/>
  <c r="BE326"/>
  <c r="T326"/>
  <c r="R326"/>
  <c r="P326"/>
  <c r="BI322"/>
  <c r="BH322"/>
  <c r="BG322"/>
  <c r="BE322"/>
  <c r="T322"/>
  <c r="R322"/>
  <c r="P322"/>
  <c r="BI317"/>
  <c r="BH317"/>
  <c r="BG317"/>
  <c r="BE317"/>
  <c r="T317"/>
  <c r="R317"/>
  <c r="P317"/>
  <c r="BI313"/>
  <c r="BH313"/>
  <c r="BG313"/>
  <c r="BE313"/>
  <c r="T313"/>
  <c r="R313"/>
  <c r="P313"/>
  <c r="BI309"/>
  <c r="BH309"/>
  <c r="BG309"/>
  <c r="BE309"/>
  <c r="T309"/>
  <c r="R309"/>
  <c r="P309"/>
  <c r="BI304"/>
  <c r="BH304"/>
  <c r="BG304"/>
  <c r="BE304"/>
  <c r="T304"/>
  <c r="R304"/>
  <c r="P304"/>
  <c r="BI270"/>
  <c r="BH270"/>
  <c r="BG270"/>
  <c r="BE270"/>
  <c r="T270"/>
  <c r="R270"/>
  <c r="P270"/>
  <c r="BI268"/>
  <c r="BH268"/>
  <c r="BG268"/>
  <c r="BE268"/>
  <c r="T268"/>
  <c r="R268"/>
  <c r="P268"/>
  <c r="BI254"/>
  <c r="BH254"/>
  <c r="BG254"/>
  <c r="BE254"/>
  <c r="T254"/>
  <c r="R254"/>
  <c r="P254"/>
  <c r="BI252"/>
  <c r="BH252"/>
  <c r="BG252"/>
  <c r="BE252"/>
  <c r="T252"/>
  <c r="R252"/>
  <c r="P252"/>
  <c r="BI236"/>
  <c r="BH236"/>
  <c r="BG236"/>
  <c r="BE236"/>
  <c r="T236"/>
  <c r="R236"/>
  <c r="P236"/>
  <c r="BI202"/>
  <c r="BH202"/>
  <c r="BG202"/>
  <c r="BE202"/>
  <c r="T202"/>
  <c r="R202"/>
  <c r="P202"/>
  <c r="BI195"/>
  <c r="BH195"/>
  <c r="BG195"/>
  <c r="BE195"/>
  <c r="T195"/>
  <c r="R195"/>
  <c r="P195"/>
  <c r="BI161"/>
  <c r="BH161"/>
  <c r="BG161"/>
  <c r="BE161"/>
  <c r="T161"/>
  <c r="R161"/>
  <c r="P161"/>
  <c r="BI147"/>
  <c r="BH147"/>
  <c r="BG147"/>
  <c r="BE147"/>
  <c r="T147"/>
  <c r="R147"/>
  <c r="P147"/>
  <c r="BI120"/>
  <c r="BH120"/>
  <c r="BG120"/>
  <c r="BE120"/>
  <c r="T120"/>
  <c r="R120"/>
  <c r="P120"/>
  <c r="BI112"/>
  <c r="BH112"/>
  <c r="BG112"/>
  <c r="BE112"/>
  <c r="T112"/>
  <c r="R112"/>
  <c r="P112"/>
  <c r="BI109"/>
  <c r="BH109"/>
  <c r="BG109"/>
  <c r="BE109"/>
  <c r="T109"/>
  <c r="R109"/>
  <c r="P109"/>
  <c r="BI106"/>
  <c r="BH106"/>
  <c r="BG106"/>
  <c r="BE106"/>
  <c r="T106"/>
  <c r="R106"/>
  <c r="P106"/>
  <c r="F97"/>
  <c r="E95"/>
  <c r="F56"/>
  <c r="E54"/>
  <c r="J26"/>
  <c r="E26"/>
  <c r="J59"/>
  <c r="J25"/>
  <c r="J23"/>
  <c r="E23"/>
  <c r="J99"/>
  <c r="J22"/>
  <c r="J20"/>
  <c r="E20"/>
  <c r="F100"/>
  <c r="J19"/>
  <c r="J17"/>
  <c r="E17"/>
  <c r="F58"/>
  <c r="J16"/>
  <c r="J14"/>
  <c r="J97"/>
  <c r="E7"/>
  <c r="E50"/>
  <c i="1" r="L50"/>
  <c r="AM50"/>
  <c r="AM49"/>
  <c r="L49"/>
  <c r="AM47"/>
  <c r="L47"/>
  <c r="L45"/>
  <c r="L44"/>
  <c i="2" r="J970"/>
  <c r="BK651"/>
  <c r="J356"/>
  <c r="J1007"/>
  <c r="J717"/>
  <c r="BK388"/>
  <c r="BK1124"/>
  <c r="J850"/>
  <c r="J538"/>
  <c r="J867"/>
  <c r="J666"/>
  <c r="J366"/>
  <c r="BK1031"/>
  <c r="BK904"/>
  <c r="BK580"/>
  <c r="BK348"/>
  <c r="BK989"/>
  <c r="BK782"/>
  <c r="BK354"/>
  <c i="3" r="BK123"/>
  <c r="BK208"/>
  <c r="BK211"/>
  <c r="BK262"/>
  <c r="BK194"/>
  <c i="4" r="J124"/>
  <c r="J95"/>
  <c r="J108"/>
  <c r="BK114"/>
  <c r="J113"/>
  <c r="BK97"/>
  <c i="5" r="BK158"/>
  <c r="BK139"/>
  <c r="BK160"/>
  <c r="BK119"/>
  <c r="BK150"/>
  <c r="J107"/>
  <c r="J126"/>
  <c i="6" r="BK114"/>
  <c r="BK128"/>
  <c r="BK95"/>
  <c i="2" r="BK1097"/>
  <c r="BK947"/>
  <c r="BK729"/>
  <c r="J580"/>
  <c r="J388"/>
  <c r="J354"/>
  <c r="BK1055"/>
  <c r="BK797"/>
  <c r="J681"/>
  <c r="J452"/>
  <c r="BK371"/>
  <c r="J1000"/>
  <c r="BK813"/>
  <c r="BK590"/>
  <c r="BK313"/>
  <c r="BK897"/>
  <c r="BK703"/>
  <c r="J386"/>
  <c r="J1018"/>
  <c r="BK837"/>
  <c r="BK521"/>
  <c r="J109"/>
  <c r="J979"/>
  <c r="BK500"/>
  <c r="J317"/>
  <c i="3" r="J180"/>
  <c r="BK148"/>
  <c r="J194"/>
  <c r="BK180"/>
  <c r="BK151"/>
  <c i="4" r="BK122"/>
  <c r="J112"/>
  <c r="J121"/>
  <c i="5" r="J160"/>
  <c r="BK161"/>
  <c r="J97"/>
  <c r="BK121"/>
  <c i="6" r="J94"/>
  <c i="2" r="J1055"/>
  <c r="BK886"/>
  <c r="BK670"/>
  <c r="BK378"/>
  <c r="J120"/>
  <c r="BK853"/>
  <c r="BK593"/>
  <c r="J344"/>
  <c r="J986"/>
  <c r="BK828"/>
  <c r="J674"/>
  <c r="BK236"/>
  <c r="J713"/>
  <c r="BK393"/>
  <c r="J1038"/>
  <c r="BK858"/>
  <c r="BK561"/>
  <c r="BK344"/>
  <c r="J944"/>
  <c r="J797"/>
  <c r="J378"/>
  <c i="3" r="J211"/>
  <c r="BK183"/>
  <c r="J146"/>
  <c r="BK176"/>
  <c r="BK167"/>
  <c i="4" r="BK103"/>
  <c r="BK121"/>
  <c r="J103"/>
  <c i="5" r="J155"/>
  <c r="J99"/>
  <c r="J119"/>
  <c r="BK97"/>
  <c i="6" r="BK107"/>
  <c r="J120"/>
  <c i="2" r="BK1044"/>
  <c r="J965"/>
  <c r="BK874"/>
  <c r="J646"/>
  <c r="BK485"/>
  <c r="BK376"/>
  <c r="J147"/>
  <c r="BK1107"/>
  <c r="BK894"/>
  <c r="BK780"/>
  <c r="J734"/>
  <c r="BK538"/>
  <c r="BK496"/>
  <c r="J447"/>
  <c r="BK364"/>
  <c r="BK326"/>
  <c r="J161"/>
  <c r="BK942"/>
  <c r="J882"/>
  <c r="J841"/>
  <c r="BK768"/>
  <c r="J697"/>
  <c r="BK639"/>
  <c r="J470"/>
  <c r="BK331"/>
  <c r="BK965"/>
  <c r="BK879"/>
  <c r="BK801"/>
  <c r="BK745"/>
  <c r="BK655"/>
  <c r="BK514"/>
  <c r="J490"/>
  <c r="BK417"/>
  <c r="J339"/>
  <c r="BK147"/>
  <c r="J1012"/>
  <c r="J960"/>
  <c r="J928"/>
  <c r="J863"/>
  <c r="BK817"/>
  <c r="BK770"/>
  <c r="BK483"/>
  <c r="BK381"/>
  <c r="J313"/>
  <c i="3" r="BK135"/>
  <c r="J169"/>
  <c r="BK178"/>
  <c r="J227"/>
  <c r="BK146"/>
  <c r="J131"/>
  <c i="4" r="BK117"/>
  <c r="J118"/>
  <c r="J97"/>
  <c i="5" r="BK109"/>
  <c r="J158"/>
  <c r="J166"/>
  <c r="BK143"/>
  <c i="6" r="BK120"/>
  <c r="BK96"/>
  <c i="2" r="BK931"/>
  <c r="J745"/>
  <c r="BK568"/>
  <c r="BK494"/>
  <c r="J350"/>
  <c r="BK1027"/>
  <c r="J801"/>
  <c r="J677"/>
  <c r="J590"/>
  <c r="BK421"/>
  <c r="BK970"/>
  <c r="BK841"/>
  <c r="BK685"/>
  <c r="J304"/>
  <c r="BK833"/>
  <c r="J512"/>
  <c r="BK356"/>
  <c r="BK1009"/>
  <c r="J874"/>
  <c r="BK508"/>
  <c r="J1133"/>
  <c r="BK920"/>
  <c r="J413"/>
  <c r="J904"/>
  <c r="J514"/>
  <c r="J309"/>
  <c r="BK810"/>
  <c r="J561"/>
  <c r="BK339"/>
  <c r="BK960"/>
  <c r="BK697"/>
  <c r="BK413"/>
  <c r="J910"/>
  <c r="BK706"/>
  <c r="J425"/>
  <c r="J1097"/>
  <c r="BK950"/>
  <c r="BK734"/>
  <c r="J202"/>
  <c r="BK913"/>
  <c r="J467"/>
  <c i="3" r="BK250"/>
  <c r="J219"/>
  <c r="J103"/>
  <c r="J135"/>
  <c r="BK127"/>
  <c r="J129"/>
  <c r="J148"/>
  <c i="4" r="J115"/>
  <c r="J122"/>
  <c r="BK95"/>
  <c r="BK100"/>
  <c r="J106"/>
  <c i="5" r="BK164"/>
  <c r="BK152"/>
  <c r="J102"/>
  <c r="J154"/>
  <c r="J109"/>
  <c r="J134"/>
  <c r="BK145"/>
  <c i="6" r="BK127"/>
  <c r="J96"/>
  <c r="J107"/>
  <c r="J91"/>
  <c i="2" r="BK1018"/>
  <c r="BK882"/>
  <c r="BK681"/>
  <c r="BK443"/>
  <c r="BK366"/>
  <c r="BK1120"/>
  <c r="J740"/>
  <c r="J655"/>
  <c r="J417"/>
  <c r="BK112"/>
  <c r="J897"/>
  <c r="BK717"/>
  <c r="J504"/>
  <c r="BK202"/>
  <c r="BK757"/>
  <c r="J326"/>
  <c r="BK979"/>
  <c r="J703"/>
  <c r="J376"/>
  <c r="BK1041"/>
  <c r="BK808"/>
  <c r="J393"/>
  <c i="3" r="BK238"/>
  <c r="J167"/>
  <c r="J208"/>
  <c r="J98"/>
  <c i="4" r="BK110"/>
  <c r="J116"/>
  <c r="BK112"/>
  <c i="5" r="BK107"/>
  <c r="BK130"/>
  <c r="BK138"/>
  <c r="J139"/>
  <c i="6" r="J100"/>
  <c r="BK94"/>
  <c i="2" r="J706"/>
  <c r="J584"/>
  <c r="BK359"/>
  <c r="J1044"/>
  <c r="BK663"/>
  <c r="BK397"/>
  <c r="BK252"/>
  <c r="BK863"/>
  <c r="J700"/>
  <c r="J381"/>
  <c r="J949"/>
  <c r="BK674"/>
  <c r="J112"/>
  <c r="BK1015"/>
  <c r="BK666"/>
  <c r="J432"/>
  <c r="J993"/>
  <c r="J685"/>
  <c r="BK254"/>
  <c i="3" r="BK106"/>
  <c r="J233"/>
  <c r="BK202"/>
  <c r="J123"/>
  <c i="4" r="J127"/>
  <c r="BK124"/>
  <c r="BK109"/>
  <c r="BK94"/>
  <c i="5" r="BK112"/>
  <c r="BK148"/>
  <c r="BK136"/>
  <c r="J136"/>
  <c i="6" r="J128"/>
  <c i="2" r="J521"/>
  <c r="J421"/>
  <c i="1" r="AS55"/>
  <c i="3" r="J176"/>
  <c r="J156"/>
  <c r="J140"/>
  <c r="J243"/>
  <c r="BK159"/>
  <c i="4" r="J94"/>
  <c r="BK118"/>
  <c i="5" r="BK159"/>
  <c r="J164"/>
  <c r="BK114"/>
  <c r="J112"/>
  <c i="6" r="J97"/>
  <c r="J93"/>
  <c i="2" r="BK1104"/>
  <c r="J106"/>
  <c r="BK928"/>
  <c r="J810"/>
  <c r="BK495"/>
  <c r="BK120"/>
  <c r="J724"/>
  <c r="J459"/>
  <c r="BK1118"/>
  <c r="J824"/>
  <c r="BK309"/>
  <c r="J780"/>
  <c r="J462"/>
  <c r="BK270"/>
  <c i="3" r="J214"/>
  <c r="J224"/>
  <c r="BK100"/>
  <c r="BK230"/>
  <c r="BK131"/>
  <c i="4" r="J109"/>
  <c r="BK115"/>
  <c r="BK125"/>
  <c r="BK119"/>
  <c r="BK99"/>
  <c i="5" r="J157"/>
  <c r="BK123"/>
  <c r="J159"/>
  <c r="J95"/>
  <c r="BK162"/>
  <c i="2" r="BK710"/>
  <c r="J371"/>
  <c r="J1059"/>
  <c r="BK788"/>
  <c r="J508"/>
  <c r="BK195"/>
  <c r="J920"/>
  <c r="J808"/>
  <c r="BK993"/>
  <c r="J729"/>
  <c r="J478"/>
  <c r="BK106"/>
  <c r="BK1000"/>
  <c r="J782"/>
  <c r="J500"/>
  <c r="J1047"/>
  <c r="J822"/>
  <c r="J436"/>
  <c i="3" r="BK214"/>
  <c i="2" r="J639"/>
  <c r="BK910"/>
  <c r="J556"/>
  <c r="J270"/>
  <c r="J942"/>
  <c r="J757"/>
  <c r="BK386"/>
  <c r="BK944"/>
  <c r="J518"/>
  <c r="BK940"/>
  <c r="J473"/>
  <c r="J934"/>
  <c r="BK713"/>
  <c r="J252"/>
  <c i="3" r="BK156"/>
  <c r="BK143"/>
  <c r="BK204"/>
  <c i="4" r="BK96"/>
  <c i="5" r="BK154"/>
  <c r="BK132"/>
  <c r="BK155"/>
  <c i="6" r="BK129"/>
  <c i="2" r="BK986"/>
  <c r="BK755"/>
  <c r="BK462"/>
  <c r="J322"/>
  <c r="J913"/>
  <c r="J755"/>
  <c r="BK518"/>
  <c r="BK1012"/>
  <c r="J917"/>
  <c r="J720"/>
  <c r="BK512"/>
  <c r="BK317"/>
  <c r="J894"/>
  <c r="BK584"/>
  <c r="J1031"/>
  <c r="BK432"/>
  <c r="BK109"/>
  <c r="BK659"/>
  <c r="BK470"/>
  <c r="J1041"/>
  <c r="BK740"/>
  <c r="J493"/>
  <c r="J268"/>
  <c r="BK822"/>
  <c r="BK1047"/>
  <c r="J844"/>
  <c r="J689"/>
  <c r="J483"/>
  <c r="J853"/>
  <c r="J593"/>
  <c r="BK1059"/>
  <c r="J790"/>
  <c r="BK337"/>
  <c r="J837"/>
  <c r="BK452"/>
  <c i="3" r="J250"/>
  <c r="J230"/>
  <c r="BK125"/>
  <c r="BK246"/>
  <c r="BK140"/>
  <c i="4" r="J125"/>
  <c r="BK108"/>
  <c r="J104"/>
  <c i="5" r="J128"/>
  <c r="BK100"/>
  <c r="BK104"/>
  <c i="6" r="J129"/>
  <c r="BK125"/>
  <c i="2" r="J940"/>
  <c r="BK504"/>
  <c r="J1118"/>
  <c r="BK693"/>
  <c r="J440"/>
  <c r="BK949"/>
  <c r="BK790"/>
  <c r="BK473"/>
  <c r="BK763"/>
  <c r="BK490"/>
  <c r="BK341"/>
  <c r="J931"/>
  <c r="J773"/>
  <c r="BK161"/>
  <c r="J890"/>
  <c r="BK450"/>
  <c i="3" r="BK243"/>
  <c r="J238"/>
  <c r="J190"/>
  <c r="J258"/>
  <c i="4" r="BK113"/>
  <c r="BK127"/>
  <c i="5" r="J143"/>
  <c r="BK102"/>
  <c r="J152"/>
  <c r="J123"/>
  <c i="6" r="J125"/>
  <c r="J95"/>
  <c r="BK97"/>
  <c i="2" r="J989"/>
  <c r="BK907"/>
  <c r="BK720"/>
  <c r="BK677"/>
  <c r="BK556"/>
  <c r="J429"/>
  <c r="J341"/>
  <c r="J1015"/>
  <c r="J817"/>
  <c r="BK689"/>
  <c r="BK634"/>
  <c r="J568"/>
  <c r="J663"/>
  <c r="J450"/>
  <c i="3" r="BK227"/>
  <c r="BK224"/>
  <c r="J100"/>
  <c r="J198"/>
  <c r="BK103"/>
  <c r="BK219"/>
  <c i="4" r="BK107"/>
  <c r="BK106"/>
  <c r="J107"/>
  <c i="5" r="BK141"/>
  <c r="J138"/>
  <c r="BK128"/>
  <c r="BK99"/>
  <c i="6" r="J114"/>
  <c i="2" r="J975"/>
  <c r="J879"/>
  <c r="J659"/>
  <c r="J364"/>
  <c r="BK1133"/>
  <c r="BK934"/>
  <c r="BK773"/>
  <c r="J494"/>
  <c r="J348"/>
  <c r="J1107"/>
  <c r="BK867"/>
  <c r="J710"/>
  <c r="BK350"/>
  <c r="J858"/>
  <c r="J634"/>
  <c r="J254"/>
  <c r="J954"/>
  <c r="J763"/>
  <c r="BK459"/>
  <c r="J1009"/>
  <c r="BK831"/>
  <c r="J651"/>
  <c i="3" r="J246"/>
  <c r="J161"/>
  <c r="BK198"/>
  <c r="J125"/>
  <c r="J171"/>
  <c r="BK190"/>
  <c r="BK258"/>
  <c i="6" r="J127"/>
  <c i="2" r="J749"/>
  <c r="J627"/>
  <c r="J886"/>
  <c r="J768"/>
  <c r="BK429"/>
  <c r="BK1007"/>
  <c r="J831"/>
  <c r="BK627"/>
  <c r="J331"/>
  <c r="J770"/>
  <c r="BK572"/>
  <c r="BK850"/>
  <c r="BK440"/>
  <c r="J950"/>
  <c r="J670"/>
  <c r="BK304"/>
  <c i="3" r="BK171"/>
  <c r="J159"/>
  <c r="BK186"/>
  <c r="J186"/>
  <c r="J183"/>
  <c i="5" r="J145"/>
  <c i="2" r="J496"/>
  <c r="J195"/>
  <c r="J947"/>
  <c r="BK493"/>
  <c r="J788"/>
  <c r="BK467"/>
  <c r="J1124"/>
  <c r="BK890"/>
  <c i="3" r="BK129"/>
  <c r="BK98"/>
  <c i="4" r="J100"/>
  <c r="J96"/>
  <c i="5" r="J114"/>
  <c i="6" r="BK100"/>
  <c i="2" r="BK478"/>
  <c r="J1104"/>
  <c r="BK844"/>
  <c r="BK436"/>
  <c r="J1120"/>
  <c r="BK975"/>
  <c r="J828"/>
  <c r="J495"/>
  <c r="J1093"/>
  <c r="BK824"/>
  <c r="J485"/>
  <c r="BK322"/>
  <c i="3" r="BK169"/>
  <c r="J106"/>
  <c r="BK254"/>
  <c r="BK233"/>
  <c i="4" r="BK116"/>
  <c r="J101"/>
  <c r="J114"/>
  <c i="5" r="J161"/>
  <c r="BK157"/>
  <c r="BK95"/>
  <c r="J117"/>
  <c r="J104"/>
  <c i="3" r="J202"/>
  <c i="4" r="J117"/>
  <c r="J98"/>
  <c r="BK101"/>
  <c i="5" r="J106"/>
  <c r="J148"/>
  <c r="J130"/>
  <c i="6" r="J98"/>
  <c r="BK91"/>
  <c i="2" r="BK700"/>
  <c r="BK425"/>
  <c r="J236"/>
  <c r="BK1093"/>
  <c r="J833"/>
  <c r="BK724"/>
  <c r="BK447"/>
  <c r="BK268"/>
  <c r="BK1038"/>
  <c r="BK749"/>
  <c r="J572"/>
  <c r="J443"/>
  <c r="J907"/>
  <c r="J693"/>
  <c r="J397"/>
  <c r="J1027"/>
  <c r="BK917"/>
  <c r="BK646"/>
  <c r="J359"/>
  <c r="BK954"/>
  <c r="J813"/>
  <c r="J337"/>
  <c i="3" r="J204"/>
  <c r="J254"/>
  <c r="BK161"/>
  <c r="J262"/>
  <c r="J127"/>
  <c r="J151"/>
  <c r="J143"/>
  <c r="J178"/>
  <c i="4" r="J119"/>
  <c r="J99"/>
  <c r="BK98"/>
  <c r="BK104"/>
  <c r="J110"/>
  <c i="5" r="J162"/>
  <c r="J150"/>
  <c r="J100"/>
  <c r="BK126"/>
  <c r="BK134"/>
  <c r="BK106"/>
  <c r="J141"/>
  <c r="J121"/>
  <c r="BK166"/>
  <c r="J132"/>
  <c r="BK117"/>
  <c i="6" r="BK98"/>
  <c r="BK93"/>
  <c i="2" l="1" r="T1123"/>
  <c r="R1123"/>
  <c r="BK105"/>
  <c r="J105"/>
  <c r="J65"/>
  <c r="P105"/>
  <c r="R105"/>
  <c r="T105"/>
  <c r="P492"/>
  <c r="P709"/>
  <c r="T709"/>
  <c r="BK800"/>
  <c r="J800"/>
  <c r="J72"/>
  <c r="P816"/>
  <c r="P836"/>
  <c r="T893"/>
  <c r="BK992"/>
  <c r="J992"/>
  <c r="J77"/>
  <c r="P1030"/>
  <c r="T1058"/>
  <c r="T1106"/>
  <c i="5" r="BK111"/>
  <c r="J111"/>
  <c r="J65"/>
  <c r="T116"/>
  <c r="R125"/>
  <c r="R147"/>
  <c i="3" r="R97"/>
  <c r="T185"/>
  <c r="T242"/>
  <c r="T241"/>
  <c i="4" r="BK93"/>
  <c r="J93"/>
  <c r="J64"/>
  <c r="P102"/>
  <c r="P105"/>
  <c r="T111"/>
  <c r="R123"/>
  <c i="5" r="BK94"/>
  <c r="BK116"/>
  <c r="J116"/>
  <c r="J66"/>
  <c r="BK133"/>
  <c r="J133"/>
  <c r="J68"/>
  <c r="R153"/>
  <c i="2" r="R119"/>
  <c r="BK492"/>
  <c r="J492"/>
  <c r="J67"/>
  <c r="R709"/>
  <c r="P733"/>
  <c r="T800"/>
  <c r="R816"/>
  <c r="BK893"/>
  <c r="J893"/>
  <c r="J75"/>
  <c r="BK953"/>
  <c r="J953"/>
  <c r="J76"/>
  <c r="P992"/>
  <c r="R1030"/>
  <c r="T1030"/>
  <c r="BK1106"/>
  <c r="J1106"/>
  <c r="J80"/>
  <c i="3" r="BK185"/>
  <c r="J185"/>
  <c r="J66"/>
  <c r="R223"/>
  <c r="R242"/>
  <c r="R241"/>
  <c i="4" r="R93"/>
  <c r="T102"/>
  <c r="BK111"/>
  <c r="J111"/>
  <c r="J67"/>
  <c r="BK120"/>
  <c r="J120"/>
  <c r="J68"/>
  <c r="BK123"/>
  <c r="J123"/>
  <c r="J69"/>
  <c i="5" r="R111"/>
  <c r="BK125"/>
  <c r="J125"/>
  <c r="J67"/>
  <c r="T125"/>
  <c r="BK153"/>
  <c r="J153"/>
  <c r="J71"/>
  <c i="2" r="T119"/>
  <c r="BK709"/>
  <c r="J709"/>
  <c r="J68"/>
  <c r="BK733"/>
  <c r="J733"/>
  <c r="J71"/>
  <c r="P800"/>
  <c r="BK836"/>
  <c r="J836"/>
  <c r="J74"/>
  <c r="P893"/>
  <c r="P953"/>
  <c r="R992"/>
  <c r="BK1058"/>
  <c r="J1058"/>
  <c r="J79"/>
  <c r="R1106"/>
  <c i="3" r="P97"/>
  <c r="R185"/>
  <c r="T223"/>
  <c r="BK242"/>
  <c r="J242"/>
  <c r="J70"/>
  <c i="4" r="P93"/>
  <c r="BK105"/>
  <c r="J105"/>
  <c r="J66"/>
  <c r="P111"/>
  <c r="P120"/>
  <c r="P123"/>
  <c i="5" r="R94"/>
  <c r="T111"/>
  <c r="P125"/>
  <c r="T133"/>
  <c r="T147"/>
  <c i="6" r="P99"/>
  <c i="2" r="P119"/>
  <c r="P104"/>
  <c r="T492"/>
  <c r="T733"/>
  <c r="BK816"/>
  <c r="J816"/>
  <c r="J73"/>
  <c r="R836"/>
  <c r="R893"/>
  <c r="T953"/>
  <c r="BK1030"/>
  <c r="J1030"/>
  <c r="J78"/>
  <c r="R1058"/>
  <c i="3" r="BK97"/>
  <c r="J97"/>
  <c r="J65"/>
  <c r="P185"/>
  <c r="P223"/>
  <c r="P242"/>
  <c r="P241"/>
  <c i="4" r="BK102"/>
  <c r="J102"/>
  <c r="J65"/>
  <c r="R105"/>
  <c r="R111"/>
  <c r="T120"/>
  <c i="5" r="T94"/>
  <c r="P116"/>
  <c r="P133"/>
  <c r="BK147"/>
  <c r="J147"/>
  <c r="J69"/>
  <c r="T153"/>
  <c i="6" r="BK92"/>
  <c r="J92"/>
  <c r="J65"/>
  <c r="BK99"/>
  <c r="J99"/>
  <c r="J66"/>
  <c r="T99"/>
  <c i="2" r="BK119"/>
  <c r="J119"/>
  <c r="J66"/>
  <c r="R492"/>
  <c r="R733"/>
  <c r="R800"/>
  <c r="T816"/>
  <c r="T836"/>
  <c r="R953"/>
  <c r="T992"/>
  <c r="P1058"/>
  <c r="P1106"/>
  <c i="3" r="T97"/>
  <c r="T96"/>
  <c r="T95"/>
  <c r="BK223"/>
  <c r="J223"/>
  <c r="J67"/>
  <c i="4" r="T93"/>
  <c r="R102"/>
  <c r="T105"/>
  <c r="R120"/>
  <c r="T123"/>
  <c i="5" r="P94"/>
  <c r="P111"/>
  <c r="R116"/>
  <c r="R133"/>
  <c r="P147"/>
  <c r="P153"/>
  <c i="6" r="P92"/>
  <c r="R92"/>
  <c r="T92"/>
  <c r="R99"/>
  <c r="BK126"/>
  <c r="J126"/>
  <c r="J67"/>
  <c r="P126"/>
  <c r="R126"/>
  <c r="T126"/>
  <c i="2" r="BK728"/>
  <c r="J728"/>
  <c r="J69"/>
  <c i="5" r="BK151"/>
  <c r="J151"/>
  <c r="J70"/>
  <c i="3" r="BK237"/>
  <c r="J237"/>
  <c r="J68"/>
  <c r="BK257"/>
  <c r="J257"/>
  <c r="J72"/>
  <c i="2" r="BK1123"/>
  <c r="J1123"/>
  <c r="J81"/>
  <c i="3" r="BK261"/>
  <c r="J261"/>
  <c r="J73"/>
  <c i="4" r="BK126"/>
  <c r="J126"/>
  <c r="J70"/>
  <c i="6" r="BK90"/>
  <c r="BK89"/>
  <c r="J89"/>
  <c i="3" r="BK253"/>
  <c r="J253"/>
  <c r="J71"/>
  <c i="5" r="J94"/>
  <c r="J64"/>
  <c i="6" r="E50"/>
  <c r="J56"/>
  <c r="J58"/>
  <c r="J59"/>
  <c r="F86"/>
  <c r="BF91"/>
  <c r="BF100"/>
  <c r="BF107"/>
  <c r="BF114"/>
  <c r="BF125"/>
  <c r="F58"/>
  <c r="BF93"/>
  <c r="BF94"/>
  <c r="BF98"/>
  <c r="BF120"/>
  <c r="BF128"/>
  <c r="BF129"/>
  <c r="BF95"/>
  <c r="BF96"/>
  <c r="BF97"/>
  <c r="BF127"/>
  <c i="5" r="F90"/>
  <c r="BF95"/>
  <c r="BF97"/>
  <c r="BF114"/>
  <c r="BF152"/>
  <c r="BF155"/>
  <c r="BF161"/>
  <c r="BF164"/>
  <c r="BF166"/>
  <c r="E50"/>
  <c r="J58"/>
  <c r="J90"/>
  <c r="BF102"/>
  <c r="BF106"/>
  <c r="BF109"/>
  <c r="BF119"/>
  <c r="BF126"/>
  <c r="BF134"/>
  <c r="BF136"/>
  <c r="BF139"/>
  <c r="BF145"/>
  <c r="BF148"/>
  <c r="BF154"/>
  <c r="BF158"/>
  <c r="J87"/>
  <c r="BF104"/>
  <c r="BF123"/>
  <c r="BF128"/>
  <c r="BF132"/>
  <c r="BF138"/>
  <c r="BF143"/>
  <c i="4" r="BK92"/>
  <c r="J92"/>
  <c i="5" r="BF100"/>
  <c r="BF112"/>
  <c r="BF117"/>
  <c r="BF130"/>
  <c r="BF141"/>
  <c r="F58"/>
  <c r="BF99"/>
  <c r="BF107"/>
  <c r="BF121"/>
  <c r="BF150"/>
  <c r="BF157"/>
  <c r="BF159"/>
  <c r="BF160"/>
  <c r="BF162"/>
  <c i="3" r="BK96"/>
  <c i="4" r="BF107"/>
  <c r="BF122"/>
  <c r="J59"/>
  <c r="F88"/>
  <c r="BF96"/>
  <c r="BF100"/>
  <c r="BF103"/>
  <c r="BF104"/>
  <c r="BF109"/>
  <c r="J56"/>
  <c r="BF112"/>
  <c r="BF113"/>
  <c r="BF124"/>
  <c r="E50"/>
  <c r="F59"/>
  <c r="BF95"/>
  <c r="BF97"/>
  <c r="BF99"/>
  <c r="BF106"/>
  <c r="BF114"/>
  <c r="BF116"/>
  <c r="BF121"/>
  <c r="J58"/>
  <c r="BF94"/>
  <c r="BF98"/>
  <c r="BF101"/>
  <c r="BF108"/>
  <c r="BF110"/>
  <c r="BF115"/>
  <c r="BF117"/>
  <c r="BF118"/>
  <c r="BF119"/>
  <c r="BF125"/>
  <c r="BF127"/>
  <c i="2" r="BK104"/>
  <c r="J104"/>
  <c r="J64"/>
  <c i="3" r="E50"/>
  <c r="J56"/>
  <c r="J92"/>
  <c r="BF98"/>
  <c r="BF125"/>
  <c r="BF129"/>
  <c r="BF135"/>
  <c r="BF171"/>
  <c r="BF208"/>
  <c r="BF224"/>
  <c r="BF246"/>
  <c r="BF250"/>
  <c r="J91"/>
  <c r="BF146"/>
  <c r="BF156"/>
  <c r="BF167"/>
  <c r="BF194"/>
  <c r="BF211"/>
  <c r="BF214"/>
  <c r="BF106"/>
  <c r="BF131"/>
  <c r="BF169"/>
  <c r="BF178"/>
  <c i="2" r="BK732"/>
  <c r="J732"/>
  <c r="J70"/>
  <c i="3" r="F58"/>
  <c r="F92"/>
  <c r="BF123"/>
  <c r="BF183"/>
  <c r="BF204"/>
  <c r="BF219"/>
  <c r="BF230"/>
  <c r="BF238"/>
  <c r="BF254"/>
  <c r="BF258"/>
  <c r="BF262"/>
  <c r="BF127"/>
  <c r="BF140"/>
  <c r="BF143"/>
  <c r="BF148"/>
  <c r="BF176"/>
  <c r="BF202"/>
  <c r="BF243"/>
  <c r="BF100"/>
  <c r="BF103"/>
  <c r="BF151"/>
  <c r="BF159"/>
  <c r="BF161"/>
  <c r="BF180"/>
  <c r="BF186"/>
  <c r="BF190"/>
  <c r="BF198"/>
  <c r="BF227"/>
  <c r="BF233"/>
  <c i="2" r="F99"/>
  <c r="J100"/>
  <c r="BF112"/>
  <c r="BF339"/>
  <c r="BF341"/>
  <c r="BF350"/>
  <c r="BF371"/>
  <c r="BF417"/>
  <c r="BF440"/>
  <c r="BF473"/>
  <c r="BF504"/>
  <c r="BF508"/>
  <c r="BF514"/>
  <c r="BF634"/>
  <c r="BF710"/>
  <c r="BF788"/>
  <c r="BF833"/>
  <c r="BF850"/>
  <c r="BF874"/>
  <c r="BF904"/>
  <c r="BF910"/>
  <c r="BF944"/>
  <c r="BF947"/>
  <c r="BF949"/>
  <c r="BF986"/>
  <c r="BF1038"/>
  <c r="BF1120"/>
  <c r="BF1133"/>
  <c r="J58"/>
  <c r="BF120"/>
  <c r="BF313"/>
  <c r="BF322"/>
  <c r="BF331"/>
  <c r="BF364"/>
  <c r="BF386"/>
  <c r="BF388"/>
  <c r="BF413"/>
  <c r="BF462"/>
  <c r="BF493"/>
  <c r="BF518"/>
  <c r="BF556"/>
  <c r="BF572"/>
  <c r="BF590"/>
  <c r="BF627"/>
  <c r="BF659"/>
  <c r="BF670"/>
  <c r="BF717"/>
  <c r="BF720"/>
  <c r="BF724"/>
  <c r="BF740"/>
  <c r="BF749"/>
  <c r="BF782"/>
  <c r="BF797"/>
  <c r="BF808"/>
  <c r="BF844"/>
  <c r="BF853"/>
  <c r="BF882"/>
  <c r="BF907"/>
  <c r="BF913"/>
  <c r="BF960"/>
  <c r="BF989"/>
  <c r="BF993"/>
  <c r="BF1007"/>
  <c r="BF1012"/>
  <c r="BF1055"/>
  <c r="J56"/>
  <c r="E91"/>
  <c r="BF147"/>
  <c r="BF236"/>
  <c r="BF252"/>
  <c r="BF268"/>
  <c r="BF270"/>
  <c r="BF344"/>
  <c r="BF354"/>
  <c r="BF376"/>
  <c r="BF432"/>
  <c r="BF443"/>
  <c r="BF447"/>
  <c r="BF450"/>
  <c r="BF478"/>
  <c r="BF495"/>
  <c r="BF500"/>
  <c r="BF512"/>
  <c r="BF568"/>
  <c r="BF580"/>
  <c r="BF681"/>
  <c r="BF689"/>
  <c r="BF693"/>
  <c r="BF700"/>
  <c r="BF713"/>
  <c r="BF755"/>
  <c r="BF780"/>
  <c r="BF828"/>
  <c r="BF831"/>
  <c r="BF841"/>
  <c r="BF886"/>
  <c r="BF920"/>
  <c r="BF934"/>
  <c r="BF940"/>
  <c r="BF954"/>
  <c r="BF970"/>
  <c r="BF975"/>
  <c r="BF106"/>
  <c r="BF195"/>
  <c r="BF304"/>
  <c r="BF317"/>
  <c r="BF348"/>
  <c r="BF356"/>
  <c r="BF393"/>
  <c r="BF397"/>
  <c r="BF421"/>
  <c r="BF425"/>
  <c r="BF429"/>
  <c r="BF452"/>
  <c r="BF459"/>
  <c r="BF485"/>
  <c r="BF490"/>
  <c r="BF494"/>
  <c r="BF584"/>
  <c r="BF593"/>
  <c r="BF646"/>
  <c r="BF651"/>
  <c r="BF655"/>
  <c r="BF677"/>
  <c r="BF706"/>
  <c r="BF757"/>
  <c r="BF770"/>
  <c r="BF773"/>
  <c r="BF817"/>
  <c r="BF822"/>
  <c r="BF824"/>
  <c r="BF837"/>
  <c r="BF879"/>
  <c r="BF942"/>
  <c r="BF965"/>
  <c r="BF1009"/>
  <c r="BF1044"/>
  <c r="BF1059"/>
  <c r="BF1097"/>
  <c r="BF1104"/>
  <c r="BF1107"/>
  <c r="BF1118"/>
  <c r="F59"/>
  <c r="BF109"/>
  <c r="BF161"/>
  <c r="BF254"/>
  <c r="BF337"/>
  <c r="BF359"/>
  <c r="BF366"/>
  <c r="BF378"/>
  <c r="BF381"/>
  <c r="BF483"/>
  <c r="BF639"/>
  <c r="BF666"/>
  <c r="BF685"/>
  <c r="BF729"/>
  <c r="BF745"/>
  <c r="BF813"/>
  <c r="BF858"/>
  <c r="BF863"/>
  <c r="BF897"/>
  <c r="BF917"/>
  <c r="BF931"/>
  <c r="BF979"/>
  <c r="BF1000"/>
  <c r="BF1018"/>
  <c r="BF1031"/>
  <c r="BF1047"/>
  <c r="BF202"/>
  <c r="BF309"/>
  <c r="BF326"/>
  <c r="BF436"/>
  <c r="BF467"/>
  <c r="BF470"/>
  <c r="BF496"/>
  <c r="BF521"/>
  <c r="BF538"/>
  <c r="BF561"/>
  <c r="BF663"/>
  <c r="BF674"/>
  <c r="BF697"/>
  <c r="BF703"/>
  <c r="BF734"/>
  <c r="BF763"/>
  <c r="BF768"/>
  <c r="BF790"/>
  <c r="BF801"/>
  <c r="BF810"/>
  <c r="BF867"/>
  <c r="BF890"/>
  <c r="BF894"/>
  <c r="BF928"/>
  <c r="BF950"/>
  <c r="BF1015"/>
  <c r="BF1027"/>
  <c r="BF1041"/>
  <c r="BF1093"/>
  <c r="BF1124"/>
  <c r="F37"/>
  <c i="1" r="BB56"/>
  <c i="4" r="F37"/>
  <c i="1" r="BB58"/>
  <c i="3" r="F37"/>
  <c i="1" r="BB57"/>
  <c i="4" r="F39"/>
  <c i="1" r="BD58"/>
  <c i="5" r="J35"/>
  <c i="1" r="AV59"/>
  <c i="4" r="F38"/>
  <c i="1" r="BC58"/>
  <c i="5" r="F37"/>
  <c i="1" r="BB59"/>
  <c i="6" r="J32"/>
  <c i="2" r="F39"/>
  <c i="1" r="BD56"/>
  <c i="5" r="F35"/>
  <c i="1" r="AZ59"/>
  <c i="2" r="J35"/>
  <c i="1" r="AV56"/>
  <c i="6" r="F35"/>
  <c i="1" r="AZ60"/>
  <c i="3" r="J35"/>
  <c i="1" r="AV57"/>
  <c i="6" r="J35"/>
  <c i="1" r="AV60"/>
  <c i="3" r="F38"/>
  <c i="1" r="BC57"/>
  <c i="6" r="F37"/>
  <c i="1" r="BB60"/>
  <c r="AS54"/>
  <c i="3" r="F35"/>
  <c i="1" r="AZ57"/>
  <c i="4" r="J35"/>
  <c i="1" r="AV58"/>
  <c i="5" r="F38"/>
  <c i="1" r="BC59"/>
  <c i="6" r="F39"/>
  <c i="1" r="BD60"/>
  <c i="2" r="F38"/>
  <c i="1" r="BC56"/>
  <c i="3" r="F39"/>
  <c i="1" r="BD57"/>
  <c i="4" r="F35"/>
  <c i="1" r="AZ58"/>
  <c i="4" r="J32"/>
  <c i="5" r="F39"/>
  <c i="1" r="BD59"/>
  <c i="2" r="F35"/>
  <c i="1" r="AZ56"/>
  <c i="6" r="F38"/>
  <c i="1" r="BC60"/>
  <c i="6" l="1" r="R90"/>
  <c r="R89"/>
  <c r="T90"/>
  <c r="T89"/>
  <c r="P90"/>
  <c r="P89"/>
  <c i="1" r="AU60"/>
  <c i="5" r="T93"/>
  <c i="2" r="R104"/>
  <c i="3" r="P96"/>
  <c r="P95"/>
  <c i="1" r="AU57"/>
  <c i="5" r="BK93"/>
  <c r="J93"/>
  <c r="J63"/>
  <c r="P93"/>
  <c i="1" r="AU59"/>
  <c i="2" r="R732"/>
  <c r="T104"/>
  <c i="4" r="R92"/>
  <c r="T92"/>
  <c i="2" r="T732"/>
  <c i="5" r="R93"/>
  <c i="4" r="P92"/>
  <c i="1" r="AU58"/>
  <c i="2" r="P732"/>
  <c r="P103"/>
  <c i="1" r="AU56"/>
  <c i="3" r="R96"/>
  <c r="R95"/>
  <c i="1" r="AG60"/>
  <c i="3" r="BK241"/>
  <c r="J241"/>
  <c r="J69"/>
  <c i="6" r="J90"/>
  <c r="J64"/>
  <c r="J63"/>
  <c i="1" r="AG58"/>
  <c i="4" r="J63"/>
  <c i="3" r="J96"/>
  <c r="J64"/>
  <c i="2" r="BK103"/>
  <c r="J103"/>
  <c r="J63"/>
  <c i="3" r="F36"/>
  <c i="1" r="BA57"/>
  <c r="AZ55"/>
  <c r="AV55"/>
  <c r="BD55"/>
  <c r="BD54"/>
  <c r="W33"/>
  <c i="5" r="F36"/>
  <c i="1" r="BA59"/>
  <c i="2" r="F36"/>
  <c i="1" r="BA56"/>
  <c i="4" r="J36"/>
  <c i="1" r="AW58"/>
  <c r="AT58"/>
  <c r="AN58"/>
  <c i="4" r="F36"/>
  <c i="1" r="BA58"/>
  <c i="5" r="J36"/>
  <c i="1" r="AW59"/>
  <c r="AT59"/>
  <c i="6" r="J36"/>
  <c i="1" r="AW60"/>
  <c r="AT60"/>
  <c r="AN60"/>
  <c r="BC55"/>
  <c r="AY55"/>
  <c r="BB55"/>
  <c r="AX55"/>
  <c i="3" r="J36"/>
  <c i="1" r="AW57"/>
  <c r="AT57"/>
  <c i="6" r="F36"/>
  <c i="1" r="BA60"/>
  <c i="2" r="J36"/>
  <c i="1" r="AW56"/>
  <c r="AT56"/>
  <c i="2" l="1" r="R103"/>
  <c r="T103"/>
  <c i="3" r="BK95"/>
  <c r="J95"/>
  <c r="J63"/>
  <c i="6" r="J41"/>
  <c i="4" r="J41"/>
  <c i="1" r="BB54"/>
  <c r="W31"/>
  <c r="AU55"/>
  <c r="AU54"/>
  <c i="5" r="J32"/>
  <c i="1" r="AG59"/>
  <c r="AZ54"/>
  <c r="W29"/>
  <c r="BC54"/>
  <c r="W32"/>
  <c i="2" r="J32"/>
  <c i="1" r="AG56"/>
  <c r="BA55"/>
  <c r="AW55"/>
  <c r="AT55"/>
  <c i="5" l="1" r="J41"/>
  <c i="2" r="J41"/>
  <c i="1" r="AN56"/>
  <c r="AN59"/>
  <c i="3" r="J32"/>
  <c i="1" r="AG57"/>
  <c r="AN57"/>
  <c r="AY54"/>
  <c r="BA54"/>
  <c r="AW54"/>
  <c r="AK30"/>
  <c r="AV54"/>
  <c r="AK29"/>
  <c r="AX54"/>
  <c i="3" l="1" r="J41"/>
  <c i="1" r="W30"/>
  <c r="AT54"/>
  <c r="AG55"/>
  <c r="AG54"/>
  <c r="AK26"/>
  <c r="AK35"/>
  <c l="1" r="AN55"/>
  <c r="AN54"/>
</calcChain>
</file>

<file path=xl/sharedStrings.xml><?xml version="1.0" encoding="utf-8"?>
<sst xmlns="http://schemas.openxmlformats.org/spreadsheetml/2006/main">
  <si>
    <t>Export Komplet</t>
  </si>
  <si>
    <t>VZ</t>
  </si>
  <si>
    <t>2.0</t>
  </si>
  <si>
    <t>ZAMOK</t>
  </si>
  <si>
    <t>False</t>
  </si>
  <si>
    <t>{edc431ff-88ee-475c-9c6c-39c747813149}</t>
  </si>
  <si>
    <t>0,01</t>
  </si>
  <si>
    <t>21</t>
  </si>
  <si>
    <t>12</t>
  </si>
  <si>
    <t>REKAPITULACE STAVBY</t>
  </si>
  <si>
    <t xml:space="preserve">v ---  níže se nacházejí doplnkové a pomocné údaje k sestavám  --- v</t>
  </si>
  <si>
    <t>Návod na vyplnění</t>
  </si>
  <si>
    <t>0,001</t>
  </si>
  <si>
    <t>Kód:</t>
  </si>
  <si>
    <t>00</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</si>
  <si>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</si>
  <si>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</si>
  <si>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 xml:space="preserve">Zateplení bytových domů 1421-1428  Na náměstí Budovatelů,Sokolov - I. etapa - Čelní fasáda</t>
  </si>
  <si>
    <t>KSO:</t>
  </si>
  <si>
    <t/>
  </si>
  <si>
    <t>CC-CZ:</t>
  </si>
  <si>
    <t>Místo:</t>
  </si>
  <si>
    <t>Město Sokolov</t>
  </si>
  <si>
    <t>Datum:</t>
  </si>
  <si>
    <t>23. 7. 2025</t>
  </si>
  <si>
    <t>Zadavatel:</t>
  </si>
  <si>
    <t>IČ:</t>
  </si>
  <si>
    <t>DIČ:</t>
  </si>
  <si>
    <t>Účastník:</t>
  </si>
  <si>
    <t>Vyplň údaj</t>
  </si>
  <si>
    <t>Projektant:</t>
  </si>
  <si>
    <t>Ing.Řezníčková</t>
  </si>
  <si>
    <t>True</t>
  </si>
  <si>
    <t>Zpracovatel:</t>
  </si>
  <si>
    <t xml:space="preserve"> </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</si>
  <si>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</si>
  <si>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podminky.urs.cz._x000d_
ZHOTOVITEL JE POVINEN PŘED OBJEDNÁVÁNÍM MATERIÁLŮ A PROVÁDĚNÍM PRACÍ VŽDY ZAMĚŘIT SKUTEČNÝ ROZSAH PRACÍ A SKUTEČNÝ ROZSAH SI ODSOUHLASIT S TDI</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</si>
  <si>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</si>
  <si>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</si>
  <si>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</si>
  <si>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</si>
  <si>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</si>
  <si>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</si>
  <si>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</si>
  <si>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</si>
  <si>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</si>
  <si>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</si>
  <si>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</si>
  <si>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</si>
  <si>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</si>
  <si>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</si>
  <si>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</si>
  <si>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</si>
  <si>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</si>
  <si>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</si>
  <si>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</si>
  <si>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</si>
  <si>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</si>
  <si>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</si>
  <si>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</si>
  <si>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</si>
  <si>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</si>
  <si>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</si>
  <si>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</si>
  <si>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</si>
  <si>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</si>
  <si>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</si>
  <si>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</si>
  <si>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</si>
  <si>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</si>
  <si>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</si>
  <si>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</si>
  <si>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</si>
  <si>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</si>
  <si>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</si>
  <si>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SO 1</t>
  </si>
  <si>
    <t>I. etapa</t>
  </si>
  <si>
    <t>STA</t>
  </si>
  <si>
    <t>1</t>
  </si>
  <si>
    <t>{abe3be19-7ac0-42e8-a6a3-45cb82b9e04d}</t>
  </si>
  <si>
    <t>/</t>
  </si>
  <si>
    <t>Fasáda nad přízemím</t>
  </si>
  <si>
    <t>Soupis</t>
  </si>
  <si>
    <t>2</t>
  </si>
  <si>
    <t>{799f1e0a-5f21-4871-8232-c6707e1cd4a9}</t>
  </si>
  <si>
    <t>Fasáda přízemí</t>
  </si>
  <si>
    <t>{ec774f8a-7d6d-4789-b4de-b7b41f86993b}</t>
  </si>
  <si>
    <t>3</t>
  </si>
  <si>
    <t>Elektro materiál</t>
  </si>
  <si>
    <t>{cc2adaef-6ad9-4cd1-a436-3a6da84143f4}</t>
  </si>
  <si>
    <t>4</t>
  </si>
  <si>
    <t>Elektro montáž</t>
  </si>
  <si>
    <t>{dfc72469-2ba1-4553-82a6-f0fe4b4bd696}</t>
  </si>
  <si>
    <t>5</t>
  </si>
  <si>
    <t>Vedlejší rozpočtové náklady</t>
  </si>
  <si>
    <t>{1adbfbfc-c815-4cc3-a397-4696586725c6}</t>
  </si>
  <si>
    <t>KRYCÍ LIST SOUPISU PRACÍ</t>
  </si>
  <si>
    <t>Objekt:</t>
  </si>
  <si>
    <t>SO 1 - I. etapa</t>
  </si>
  <si>
    <t>Soupis:</t>
  </si>
  <si>
    <t>1 - Fasáda nad přízemím</t>
  </si>
  <si>
    <t>ZHOTOVITEL JE POVINEN PŘED OBJEDNÁVÁNÍM MATERIÁLŮ A PROVÁDĚNÍM PRACÍ VŽDY ZAMĚŘIT SKUTEČNÝ ROZSAH PRACÍ A SKUTEČNÝ ROZSAH SI ODSOUHLASIT S TDI</t>
  </si>
  <si>
    <t>REKAPITULACE ČLENĚNÍ SOUPISU PRACÍ</t>
  </si>
  <si>
    <t>Kód dílu - Popis</t>
  </si>
  <si>
    <t>Cena celkem [CZK]</t>
  </si>
  <si>
    <t>-1</t>
  </si>
  <si>
    <t>HSV - Práce a dodávky HSV</t>
  </si>
  <si>
    <t xml:space="preserve">    3 - Svislé a kompletní konstrukce</t>
  </si>
  <si>
    <t xml:space="preserve">    6 - Úpravy povrchů, podlahy a osazování výplní</t>
  </si>
  <si>
    <t xml:space="preserve">    9 - Ostatní konstrukce a práce-bourání</t>
  </si>
  <si>
    <t xml:space="preserve">    997 - Přesun sutě</t>
  </si>
  <si>
    <t xml:space="preserve">    998 - Přesun hmot</t>
  </si>
  <si>
    <t>PSV - Práce a dodávky PSV</t>
  </si>
  <si>
    <t xml:space="preserve">    711 - Izolace proti vodě, vlhkosti a plynům</t>
  </si>
  <si>
    <t xml:space="preserve">    713 - Izolace tepelné</t>
  </si>
  <si>
    <t xml:space="preserve">    762 - Konstrukce tesařské</t>
  </si>
  <si>
    <t xml:space="preserve">    764 - Konstrukce klempířské</t>
  </si>
  <si>
    <t xml:space="preserve">    766 - Konstrukce truhlářské</t>
  </si>
  <si>
    <t xml:space="preserve">    767 - Konstrukce zámečnické</t>
  </si>
  <si>
    <t xml:space="preserve">    771 - Podlahy z dlaždic</t>
  </si>
  <si>
    <t xml:space="preserve">    783 - Dokončovací práce - nátěry</t>
  </si>
  <si>
    <t xml:space="preserve">    784 - Dokončovací práce - malby a tapety</t>
  </si>
  <si>
    <t xml:space="preserve">    786 - Dokončovací práce - čalounické úpravy</t>
  </si>
  <si>
    <t>HZS - Hodinové zúčtovací sazby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</si>
  <si>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</si>
  <si>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</si>
  <si>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</si>
  <si>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</si>
  <si>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</si>
  <si>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</si>
  <si>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</si>
  <si>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</si>
  <si>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</si>
  <si>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</si>
  <si>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</si>
  <si>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</si>
  <si>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</si>
  <si>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</si>
  <si>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</si>
  <si>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</si>
  <si>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Svislé a kompletní konstrukce</t>
  </si>
  <si>
    <t>K</t>
  </si>
  <si>
    <t>310235251</t>
  </si>
  <si>
    <t>Zazdívka otvorů ve zdivu nadzákladovém cihlami pálenými plochy do 0,0225 m2, ve zdi tl. přes 300 do 450 mm</t>
  </si>
  <si>
    <t>kus</t>
  </si>
  <si>
    <t>CS ÚRS 2025 02</t>
  </si>
  <si>
    <t>Online PSC</t>
  </si>
  <si>
    <t>https://podminky.urs.cz/item/CS_URS_2025_02/310235251</t>
  </si>
  <si>
    <t>VV</t>
  </si>
  <si>
    <t xml:space="preserve">12 "  Z10  15/15" </t>
  </si>
  <si>
    <t>310236251</t>
  </si>
  <si>
    <t>Zazdívka otvorů ve zdivu nadzákladovém cihlami pálenými plochy přes 0,0225 m2 do 0,09 m2, ve zdi tl. přes 300 do 450 mm</t>
  </si>
  <si>
    <t>https://podminky.urs.cz/item/CS_URS_2025_02/310236251</t>
  </si>
  <si>
    <t xml:space="preserve">8 "  Z11  30/15" </t>
  </si>
  <si>
    <t>310278842</t>
  </si>
  <si>
    <t>Zazdívka otvorů ve zdivu nadzákladovém nepálenými tvárnicemi plochy přes 0,25 m2 do 1 m2 , ve zdi tl. do 300 mm</t>
  </si>
  <si>
    <t>m3</t>
  </si>
  <si>
    <t>6</t>
  </si>
  <si>
    <t>https://podminky.urs.cz/item/CS_URS_2025_02/310278842</t>
  </si>
  <si>
    <t>1.35*0.15*0.3*12</t>
  </si>
  <si>
    <t>0.85*0.25*0.3*8</t>
  </si>
  <si>
    <t>1.35*0.25*0.3*4</t>
  </si>
  <si>
    <t>Mezisoučet-balkony</t>
  </si>
  <si>
    <t>Součet</t>
  </si>
  <si>
    <t>Úpravy povrchů, podlahy a osazování výplní</t>
  </si>
  <si>
    <t>62999101/R</t>
  </si>
  <si>
    <t>Zakrytí vnitřních ploch před znečištěním včetně pozdějšího odkrytí výplní otvorů a svislých ploch fólií přilepenou lepící páskou</t>
  </si>
  <si>
    <t>m2</t>
  </si>
  <si>
    <t>345423274</t>
  </si>
  <si>
    <t>Oprava stěn po výměně výplní</t>
  </si>
  <si>
    <t>2.NP</t>
  </si>
  <si>
    <t>2,1*1,8*8</t>
  </si>
  <si>
    <t>1,25*1,5*8</t>
  </si>
  <si>
    <t>0,85*2,2*8</t>
  </si>
  <si>
    <t>1,35*2,2*4</t>
  </si>
  <si>
    <t>1,35*1,5*2</t>
  </si>
  <si>
    <t>Mezisoučet</t>
  </si>
  <si>
    <t>3.NP</t>
  </si>
  <si>
    <t>1,35*2,3*4</t>
  </si>
  <si>
    <t>2,1*1,5*8</t>
  </si>
  <si>
    <t>4.NP</t>
  </si>
  <si>
    <t>"dtto 3.NP" 71,91</t>
  </si>
  <si>
    <t>5.NP</t>
  </si>
  <si>
    <t>6.NP</t>
  </si>
  <si>
    <t>1,5*1,5*4</t>
  </si>
  <si>
    <t>1,35*1,5*6</t>
  </si>
  <si>
    <t>619991001</t>
  </si>
  <si>
    <t>Zakrytí vnitřních ploch před znečištěním PE fólií včetně pozdějšího odkrytí podlah</t>
  </si>
  <si>
    <t>-1852575008</t>
  </si>
  <si>
    <t>https://podminky.urs.cz/item/CS_URS_2025_02/619991001</t>
  </si>
  <si>
    <t>(3,95+3,9+3,4+3,4+3,525+4,075+1,75+3,3+1,75+4,075+3,525+3,525+4,125+1,75+3,3+1,75+4,075+3,525+3,4+3,4+3,9+3,95)*2</t>
  </si>
  <si>
    <t>"dtto 3.NP" 146,7</t>
  </si>
  <si>
    <t>(3,025+0,525+3,3+3,525+4,075+1,75+3,3+1,75+4,075+3,525+3,525+4,125+1,75+3,3+1,75+4,075+3,525)*2</t>
  </si>
  <si>
    <t>612325411</t>
  </si>
  <si>
    <t>Oprava vápenocementové omítky vnitřních ploch hladké, tl. do 20 mm stěn, v rozsahu opravované plochy do 10%</t>
  </si>
  <si>
    <t>116470673</t>
  </si>
  <si>
    <t>https://podminky.urs.cz/item/CS_URS_2025_02/612325411</t>
  </si>
  <si>
    <t>(3,95+3,9+3,4+3,4+3,525+4,075+1,75+3,3+1,75+4,075+3,525+3,525+4,125+1,75+3,3+1,75+4,075+3,525+3,4+3,4+3,9+3,95)*2,75</t>
  </si>
  <si>
    <t>-2,1*1,8*8</t>
  </si>
  <si>
    <t>-1,25*1,5*8</t>
  </si>
  <si>
    <t>-0,85*2,2*8</t>
  </si>
  <si>
    <t>-1,35*2,2*4</t>
  </si>
  <si>
    <t>-1,35*1,5*2</t>
  </si>
  <si>
    <t>(2,1*8+1,8*16+1,25*8+0,85*8+2,2*16+1,35*4+2,2*8+1,35*2+1,5*4)*0,4</t>
  </si>
  <si>
    <t>-1,35*2,3*4</t>
  </si>
  <si>
    <t>-2,1*1,5*8</t>
  </si>
  <si>
    <t>(2,1*8+1,8*16+1,35*4+2,3*8+1,35*2+1,5*4+2,1*8+1,5*16)*0,4</t>
  </si>
  <si>
    <t>"dtto 3.NP" 177,363</t>
  </si>
  <si>
    <t>(3,025+0,525+3,3+3,525+4,075+1,75+3,3+1,75+4,075+3,525+3,525+4,125+1,75+3,3+1,75+4,075+3,525)*2,75</t>
  </si>
  <si>
    <t>-1,5*1,5*4</t>
  </si>
  <si>
    <t>-1,35*1,5*6</t>
  </si>
  <si>
    <t>(1,5*12+2,1*8+1,5*16+1,35*6+1,5*12)*0,4</t>
  </si>
  <si>
    <t>7</t>
  </si>
  <si>
    <t>612131121</t>
  </si>
  <si>
    <t>Podkladní a spojovací vrstva vnitřních omítaných ploch penetrace disperzní nanášená ručně stěn</t>
  </si>
  <si>
    <t>1457541737</t>
  </si>
  <si>
    <t>https://podminky.urs.cz/item/CS_URS_2025_02/612131121</t>
  </si>
  <si>
    <t>Pod perlinku s lepidlem</t>
  </si>
  <si>
    <t>836,977</t>
  </si>
  <si>
    <t>Pod štuk</t>
  </si>
  <si>
    <t>8</t>
  </si>
  <si>
    <t>612142001</t>
  </si>
  <si>
    <t>Pletivo vnitřních ploch v ploše nebo pruzích, na plném podkladu sklovláknité vtlačené do tmelu včetně tmelu stěn</t>
  </si>
  <si>
    <t>517459335</t>
  </si>
  <si>
    <t>https://podminky.urs.cz/item/CS_URS_2025_02/612142001</t>
  </si>
  <si>
    <t>9</t>
  </si>
  <si>
    <t>622143003</t>
  </si>
  <si>
    <t>Montáž omítkových profilů plastových, pozinkovaných nebo dřevěných upevněných vtlačením do podkladní vrstvy nebo přibitím rohových s tkaninou</t>
  </si>
  <si>
    <t>m</t>
  </si>
  <si>
    <t>754434860</t>
  </si>
  <si>
    <t>https://podminky.urs.cz/item/CS_URS_2025_02/622143003</t>
  </si>
  <si>
    <t>PSC</t>
  </si>
  <si>
    <t xml:space="preserve">Poznámka k souboru cen:_x000d_
Poznámka k souboru cen: 1. V cenách jsou započteny náklady na montáž profilů včetně úchytného materiálu. 2. V cenách nejsou započteny náklady na dodávku profilů, tyto se oceňují ve specifikaci, ztratné lze stanovit ve výši 5%. 3. V ceně -3004 nejsou započteny náklady na ochrannou fólii pro okna a dveře; tyto se oceňují cenou 629 99-1012 podle příslušné plochy otvoru. </t>
  </si>
  <si>
    <t>Vnitřní strana výplní</t>
  </si>
  <si>
    <t>2,1*8+1,8*16+1,25*8+0,85*8+2,2*16+1,35*4+2,2*8+1,35*2+1,5*4</t>
  </si>
  <si>
    <t>2,1*8+1,8*16+1,35*4+2,3*8+1,35*2+1,5*4+2,1*8+1,5*16</t>
  </si>
  <si>
    <t>"dtto 3.NP" 118,9</t>
  </si>
  <si>
    <t>1,5*12+2,1*8+1,5*16+1,35*6+1,5*12</t>
  </si>
  <si>
    <t>10</t>
  </si>
  <si>
    <t>M</t>
  </si>
  <si>
    <t>63127416</t>
  </si>
  <si>
    <t>profil rohový PVC s výztužnou tkaninou š 100/100mm</t>
  </si>
  <si>
    <t>43699829</t>
  </si>
  <si>
    <t>570,9*1,15 'Přepočtené koeficientem množství</t>
  </si>
  <si>
    <t>11</t>
  </si>
  <si>
    <t>622143004</t>
  </si>
  <si>
    <t>Montáž omítkových profilů plastových, pozinkovaných nebo dřevěných upevněných vtlačením do podkladní vrstvy nebo přibitím začišťovacích samolepících pro vytvoření dilatujícího spoje s okenním rámem</t>
  </si>
  <si>
    <t>2117193563</t>
  </si>
  <si>
    <t>https://podminky.urs.cz/item/CS_URS_2025_02/622143004</t>
  </si>
  <si>
    <t>59051476</t>
  </si>
  <si>
    <t>profil napojovací okenní PVC s výztužnou tkaninou 9mm</t>
  </si>
  <si>
    <t>1944315677</t>
  </si>
  <si>
    <t>13</t>
  </si>
  <si>
    <t>612311131</t>
  </si>
  <si>
    <t>Vápenný štuk vnitřních ploch tloušťky do 3 mm svislých konstrukcí stěn</t>
  </si>
  <si>
    <t>-983347470</t>
  </si>
  <si>
    <t>https://podminky.urs.cz/item/CS_URS_2025_02/612311131</t>
  </si>
  <si>
    <t>14</t>
  </si>
  <si>
    <t>612325211</t>
  </si>
  <si>
    <t>Vápenocementová omítka jednotlivých malých ploch hladká na stěnách, plochy jednotlivě do 0,09 m2</t>
  </si>
  <si>
    <t>16</t>
  </si>
  <si>
    <t>https://podminky.urs.cz/item/CS_URS_2025_02/612325211</t>
  </si>
  <si>
    <t>(20+24)*2</t>
  </si>
  <si>
    <t>Mezisoučet vně i uvnitř</t>
  </si>
  <si>
    <t>15</t>
  </si>
  <si>
    <t>61999500R</t>
  </si>
  <si>
    <t>Začištění /vyčištění větracích otvorů poz.č. Z10</t>
  </si>
  <si>
    <t>22</t>
  </si>
  <si>
    <t xml:space="preserve">Poznámka k souboru cen:_x000d_
Poznámka k souboru cen: 1. Cenu -5001 lze použít pouze v případě provádění opravy nebo osazování nových oken, dveří, obkladů, podlah apod.; nelze ji použít v případech provádění opravy omítek nebo nové omítky v celé ploše. </t>
  </si>
  <si>
    <t>P</t>
  </si>
  <si>
    <t>Poznámka k položce:_x000d_
Začištění /vyčištění větracích otvorů vč.dodávky materialu-omítka hladká</t>
  </si>
  <si>
    <t>12 " 150/150"</t>
  </si>
  <si>
    <t>61999501R</t>
  </si>
  <si>
    <t>Začištění /vyčištění větracích otvorů poz.č.Z11+23+30</t>
  </si>
  <si>
    <t>24</t>
  </si>
  <si>
    <t>32 " 300/150</t>
  </si>
  <si>
    <t>17</t>
  </si>
  <si>
    <t>619996115</t>
  </si>
  <si>
    <t>Ochrana stavebních konstrukcí a samostatných prvků včetně pozdějšího odstranění obedněním z řeziva podlahy</t>
  </si>
  <si>
    <t>26</t>
  </si>
  <si>
    <t>https://podminky.urs.cz/item/CS_URS_2025_02/619996115</t>
  </si>
  <si>
    <t xml:space="preserve">Poznámka k souboru cen:_x000d_
Poznámka k souboru cen: 1. Množství měrných jednotek se určuje v m2 rozvinuté plochy. </t>
  </si>
  <si>
    <t>Poznámka k položce:_x000d_
Poznámka k položce: vč.dod. a položení latí</t>
  </si>
  <si>
    <t xml:space="preserve">77,22*2 " terasy - 2x obratovost" </t>
  </si>
  <si>
    <t>18</t>
  </si>
  <si>
    <t>61999614R</t>
  </si>
  <si>
    <t>Ochrana konstrukcí nebo samostatných prvků nepromokavou plachtou vč.odstranění</t>
  </si>
  <si>
    <t>28</t>
  </si>
  <si>
    <t>Poznámka k položce:_x000d_
Ochrana stavebních konstrukcí a samostatných prvků včetně pozdějšího odstranění obalením nepromokavou plachtou samostatných konstrukcí a prvků</t>
  </si>
  <si>
    <t>19</t>
  </si>
  <si>
    <t>621142001</t>
  </si>
  <si>
    <t>Potažení vnějších ploch pletivem v ploše nebo pruzích, na plném podkladu sklovláknitým vtlačením do tmelu podhledů</t>
  </si>
  <si>
    <t>30</t>
  </si>
  <si>
    <t>https://podminky.urs.cz/item/CS_URS_2025_02/621142001</t>
  </si>
  <si>
    <t xml:space="preserve">Poznámka k souboru cen:_x000d_
Poznámka k souboru cen: 1. V cenách -2001 jsou započteny i náklady na tmel. </t>
  </si>
  <si>
    <t xml:space="preserve">Poznámka k položce:_x000d_
Poznámka k položce:  poz.Z.09</t>
  </si>
  <si>
    <t xml:space="preserve">169,6*1.0  "dle graf.progr  římsy Z.09" </t>
  </si>
  <si>
    <t>20</t>
  </si>
  <si>
    <t>621221011</t>
  </si>
  <si>
    <t>Montáž kontaktního zateplení lepením a mechanickým kotvením z desek z minerální vlny s podélnou orientací vláken na vnější podhledy, tloušťky desek přes 40 do 80 mm</t>
  </si>
  <si>
    <t>32</t>
  </si>
  <si>
    <t>https://podminky.urs.cz/item/CS_URS_2025_02/621221011</t>
  </si>
  <si>
    <t xml:space="preserve">Poznámka k souboru cen:_x000d_
Poznámka k souboru cen: 1. V cenách jsou započteny náklady na: a) upevnění desek lepením a talířovými hmoždinkami, b) přestěrkování izolačních desek, c) vložení sklovláknité výztužné tkaniny, d) uzavření otvorů po kotvách lešení. 2. V cenách nejsou započteny náklady na: a) dodávku desek tepelné izolace; tyto se ocení ve specifikaci, ztratné lze stanovit ve výši 5%, b) provedení konečné povrchové úpravy: - vrchní tenkovrstvou omítkou, tyto se ocení příslušnými cenami této části katalogu - nátěrem; tyto se ocení příslušnými cenami části A07 katalogu 800-783 - keramickým obkladem; tyto se ocení příslušnými cenami souboru cen části A01 katalogu 800-781 Obklady keramické, c) osazení profilů, tyto se ocení příslušnými cenami této části katalogu. 3. V cenách 621 25-1101 až -1107 jsou započteny náklady na osazení a dodávku tepelněizolačních zátek v počtu 10 ks/m2 pro podhledy. 4. V cenách 622 25-1101 až -1107 jsou započteny náklady na osazení a dodávku tepelněizolačních zátek v počtu 8 ks/m2 pro stěny. 5. Kombinovaná deska je např. sendvičově uspořádaná deska tvořena izolačním jádrem z grafitového polystyrenu a krycí deskou z minerální vlny. </t>
  </si>
  <si>
    <t>141 "římsa- pdhled dle graf.progr."</t>
  </si>
  <si>
    <t>31,89 "balkony -podhled"</t>
  </si>
  <si>
    <t>63142021</t>
  </si>
  <si>
    <t>deska tepelně izolační minerální kontaktních fasád podélné vlákno λ=0,035-0,036 tl 50mm</t>
  </si>
  <si>
    <t>-528752350</t>
  </si>
  <si>
    <t>172,89*1.02</t>
  </si>
  <si>
    <t>621251105</t>
  </si>
  <si>
    <t>Montáž kontaktního zateplení lepením a mechanickým kotvením Příplatek k cenám za zápustnou montáž kotev s použitím tepelněizolačních zátek na vnější podhledy z minerální vlny</t>
  </si>
  <si>
    <t>-1701419611</t>
  </si>
  <si>
    <t>https://podminky.urs.cz/item/CS_URS_2025_02/621251105</t>
  </si>
  <si>
    <t>23</t>
  </si>
  <si>
    <t>622131321</t>
  </si>
  <si>
    <t>Podkladní a spojovací vrstva vnějších omítaných ploch penetrace akrylát-silikonová nanášená strojně stěn</t>
  </si>
  <si>
    <t>36</t>
  </si>
  <si>
    <t>https://podminky.urs.cz/item/CS_URS_2025_02/622131321</t>
  </si>
  <si>
    <t xml:space="preserve">1050,21*1,03+169,6*1,03-34,3*1,03 "  podkl.-spoj.vrstva stáv.fasáda " </t>
  </si>
  <si>
    <t>622211011</t>
  </si>
  <si>
    <t>Montáž kontaktního zateplení lepením a mechanickým kotvením z polystyrenových desek nebo z kombinovaných desek na vnější stěny, tloušťky desek přes 40 do 80 mm</t>
  </si>
  <si>
    <t>40</t>
  </si>
  <si>
    <t>https://podminky.urs.cz/item/CS_URS_2025_02/622211011</t>
  </si>
  <si>
    <t>22,67 "boky balk. dle graf.progr."</t>
  </si>
  <si>
    <t>25</t>
  </si>
  <si>
    <t>28376379</t>
  </si>
  <si>
    <t>deska XPS hrana polodrážková a hladký povrch 500kPA λ=0,035 tl 50mm</t>
  </si>
  <si>
    <t>42</t>
  </si>
  <si>
    <t>22,67*1.1 "parapet dle proj."</t>
  </si>
  <si>
    <t>622211031</t>
  </si>
  <si>
    <t>Montáž kontaktního zateplení lepením a mechanickým kotvením z polystyrenových desek nebo z kombinovaných desek na vnější stěny, tloušťky desek přes 120 do 160 mm</t>
  </si>
  <si>
    <t>44</t>
  </si>
  <si>
    <t>https://podminky.urs.cz/item/CS_URS_2025_02/622211031</t>
  </si>
  <si>
    <t>42,09 "stěny nad teras. balkony a nad ploch.str 1+2np dle graf.progr."</t>
  </si>
  <si>
    <t>27</t>
  </si>
  <si>
    <t>28376425</t>
  </si>
  <si>
    <t>deska XPS hrana polodrážková a hladký povrch 300kPA λ=0,035 tl 160mm</t>
  </si>
  <si>
    <t>46</t>
  </si>
  <si>
    <t>42,09*1.1</t>
  </si>
  <si>
    <t>622251101</t>
  </si>
  <si>
    <t>Montáž kontaktního zateplení lepením a mechanickým kotvením Příplatek k cenám za zápustnou montáž kotev s použitím tepelněizolačních zátek na vnější stěny z polystyrenu</t>
  </si>
  <si>
    <t>-1953180816</t>
  </si>
  <si>
    <t>https://podminky.urs.cz/item/CS_URS_2025_02/622251101</t>
  </si>
  <si>
    <t>22,67+42,09</t>
  </si>
  <si>
    <t>29</t>
  </si>
  <si>
    <t>622221031</t>
  </si>
  <si>
    <t>Montáž kontaktního zateplení lepením a mechanickým kotvením z desek z minerální vlny s podélnou orientací vláken na vnější stěny, tloušťky desek přes 120 do 160 mm</t>
  </si>
  <si>
    <t>52</t>
  </si>
  <si>
    <t>https://podminky.urs.cz/item/CS_URS_2025_02/622221031</t>
  </si>
  <si>
    <t xml:space="preserve">Poznámka k položce:_x000d_
Poznámka k položce: upev.desek lepením+talíř.hmoždinky vč.přídav.rozšiřovacích talířů průměr 90mm pro zápustnou montáž +přeštěrkov.desek+sklovlak.tkanina  dle výpisu skladeb</t>
  </si>
  <si>
    <t xml:space="preserve">1058,23" dle graf.progr.vč.přetažení " </t>
  </si>
  <si>
    <t>63151538</t>
  </si>
  <si>
    <t>deska tepelně izolační minerální kontaktních fasád podélné vlákno λ=0,036 tl 160mm</t>
  </si>
  <si>
    <t>CS ÚRS 2020 02</t>
  </si>
  <si>
    <t>54</t>
  </si>
  <si>
    <t>1058,53*1.02</t>
  </si>
  <si>
    <t>31</t>
  </si>
  <si>
    <t>62225110R</t>
  </si>
  <si>
    <t>Montáž kontaktního zateplení lepením a mechanickým kotvením Příplatek k cenám za zápustnou montáž kotev s použitím tepelněizolačních zátek na vnější stěny z minerální vlny</t>
  </si>
  <si>
    <t>62</t>
  </si>
  <si>
    <t>https://podminky.urs.cz/item/CS_URS_2025_02/62225110R</t>
  </si>
  <si>
    <t>Poznámka k položce:_x000d_
Poznámka k položce: přídav.rozšiřovacích talířů průměr 90mm pro zápustnou montáž</t>
  </si>
  <si>
    <t>1058,23</t>
  </si>
  <si>
    <t>621151011</t>
  </si>
  <si>
    <t>Penetrační nátěr vnějších pastovitých tenkovrstvých omítek silikátový podhledů</t>
  </si>
  <si>
    <t>-1515568631</t>
  </si>
  <si>
    <t>https://podminky.urs.cz/item/CS_URS_2025_02/621151011</t>
  </si>
  <si>
    <t>141 "římsa- pdhled"</t>
  </si>
  <si>
    <t>31,89+22,67 "balkony -pdhled+boky balkonu"</t>
  </si>
  <si>
    <t>33</t>
  </si>
  <si>
    <t>621521012</t>
  </si>
  <si>
    <t>Omítka tenkovrstvá silikátová vnějších ploch probarvená bez penetrace zatíraná (škrábaná ), zrnitost 1,5 mm podhledů</t>
  </si>
  <si>
    <t>-948376226</t>
  </si>
  <si>
    <t>https://podminky.urs.cz/item/CS_URS_2025_02/621521012</t>
  </si>
  <si>
    <t>34</t>
  </si>
  <si>
    <t>622325202</t>
  </si>
  <si>
    <t>Oprava vápenocementové omítky vnějších ploch stupně členitosti 1 štukové stěn, v rozsahu opravované plochy přes 10 do 30%</t>
  </si>
  <si>
    <t>66</t>
  </si>
  <si>
    <t>https://podminky.urs.cz/item/CS_URS_2025_02/622325202</t>
  </si>
  <si>
    <t xml:space="preserve">1050,21*1,03+169,6*1,03-34,3*1,03 </t>
  </si>
  <si>
    <t>35</t>
  </si>
  <si>
    <t>622151011</t>
  </si>
  <si>
    <t>Penetrační nátěr vnějších pastovitých tenkovrstvých omítek silikátový stěn</t>
  </si>
  <si>
    <t>282187796</t>
  </si>
  <si>
    <t>https://podminky.urs.cz/item/CS_URS_2025_02/622151011</t>
  </si>
  <si>
    <t>1058,53+42,09 "steny "</t>
  </si>
  <si>
    <t>91,34 "osteni"</t>
  </si>
  <si>
    <t>622521012</t>
  </si>
  <si>
    <t>Omítka tenkovrstvá silikátová vnějších ploch probarvená bez penetrace zatíraná (škrábaná ), zrnitost 1,5 mm stěn</t>
  </si>
  <si>
    <t>1549167557</t>
  </si>
  <si>
    <t>https://podminky.urs.cz/item/CS_URS_2025_02/622521012</t>
  </si>
  <si>
    <t>37</t>
  </si>
  <si>
    <t>72</t>
  </si>
  <si>
    <t>Poznámka k položce:_x000d_
Poznámka k položce: vnitřní -včetně kotvení</t>
  </si>
  <si>
    <t xml:space="preserve">570,9 " Z.05" </t>
  </si>
  <si>
    <t>38</t>
  </si>
  <si>
    <t>19416052</t>
  </si>
  <si>
    <t>profil rohový Al s výztužnou tkaninou š 100/150mm</t>
  </si>
  <si>
    <t>-1041677773</t>
  </si>
  <si>
    <t>570,9*1.05 "Z.05"</t>
  </si>
  <si>
    <t xml:space="preserve">Mezisoučet  rohová lišta pro vnitř,omítky"</t>
  </si>
  <si>
    <t>39</t>
  </si>
  <si>
    <t>622252002</t>
  </si>
  <si>
    <t>Montáž profilů kontaktního zateplení ostatních stěnových, dilatačních apod. lepených do tmelu</t>
  </si>
  <si>
    <t>76</t>
  </si>
  <si>
    <t>https://podminky.urs.cz/item/CS_URS_2025_02/622252002</t>
  </si>
  <si>
    <t xml:space="preserve">Poznámka k souboru cen:_x000d_
Poznámka k souboru cen: 1. V cenách jsou započteny náklady na osazení lišt. 2. V cenách nejsou započteny náklady dodávku lišt; tyto se ocení ve specifikaci. Ztratné lze stanovit ve výši 5%. 3. Položku -2002 nelze použít v případě montáže lišt kontaktního zateplení ostění nebo nadpraží, kde jsou náklady na osazení rohovníků již započteny. </t>
  </si>
  <si>
    <t>74,89 "Z01"</t>
  </si>
  <si>
    <t>Mezisoučet dilatační</t>
  </si>
  <si>
    <t>570,9 "Z.02 "</t>
  </si>
  <si>
    <t xml:space="preserve">Mezisoučet  začištovací APU</t>
  </si>
  <si>
    <t>493,06 " Z.04"</t>
  </si>
  <si>
    <t>Mezisoučet rohová</t>
  </si>
  <si>
    <t>187,7 "poz. Z.6"</t>
  </si>
  <si>
    <t>Mezisoučet parap připoj.profil.</t>
  </si>
  <si>
    <t>187,7 "Z.07"</t>
  </si>
  <si>
    <t>Mezisoučet nadoken.připoj.s okapničkou</t>
  </si>
  <si>
    <t>250 "Z.08"</t>
  </si>
  <si>
    <t>Mezisoučet připoj.pro oplech.</t>
  </si>
  <si>
    <t>28342204</t>
  </si>
  <si>
    <t>profil dilatační stěnový/rohový PVC s výztužnou tkaninou</t>
  </si>
  <si>
    <t>78</t>
  </si>
  <si>
    <t xml:space="preserve">74,89*1.05 " Z.01" </t>
  </si>
  <si>
    <t>41</t>
  </si>
  <si>
    <t>-1190821418</t>
  </si>
  <si>
    <t xml:space="preserve">570,9*1.05  "Z.02 "</t>
  </si>
  <si>
    <t>-6448638</t>
  </si>
  <si>
    <t>493,06*1.05 " Z.04"</t>
  </si>
  <si>
    <t>43</t>
  </si>
  <si>
    <t>59051512</t>
  </si>
  <si>
    <t>profil napojovací parapetní PVC s okapnicí a výztužnou tkaninou</t>
  </si>
  <si>
    <t>86</t>
  </si>
  <si>
    <t>59051510</t>
  </si>
  <si>
    <t>profil napojovací nadokenní PVC s okapnicí s výztužnou tkaninou</t>
  </si>
  <si>
    <t>88</t>
  </si>
  <si>
    <t>187,7*1.05 "poz. Z.07 "</t>
  </si>
  <si>
    <t>45</t>
  </si>
  <si>
    <t>2834103/R</t>
  </si>
  <si>
    <t>profil ukončovací PVC s výztužnou tkaninou pro napojení oplechování</t>
  </si>
  <si>
    <t>-487730412</t>
  </si>
  <si>
    <t xml:space="preserve">250*1.05  "Z.08"</t>
  </si>
  <si>
    <t>625681012</t>
  </si>
  <si>
    <t>Ochrana proti holubům hrotový systém dvouřadý, účinná šíře 15 cm</t>
  </si>
  <si>
    <t>92</t>
  </si>
  <si>
    <t>https://podminky.urs.cz/item/CS_URS_2025_02/625681012</t>
  </si>
  <si>
    <t>Poznámka k položce:_x000d_
Poznámka k položce: poz.Z13</t>
  </si>
  <si>
    <t xml:space="preserve">92,4*1.05 " Z.13" </t>
  </si>
  <si>
    <t>47</t>
  </si>
  <si>
    <t>629135102</t>
  </si>
  <si>
    <t>Vyrovnávací vrstva z cementové malty pod klempířskými prvky šířky přes 150 do 300 mm</t>
  </si>
  <si>
    <t>94</t>
  </si>
  <si>
    <t>https://podminky.urs.cz/item/CS_URS_2025_02/629135102</t>
  </si>
  <si>
    <t>187,7</t>
  </si>
  <si>
    <t>48</t>
  </si>
  <si>
    <t>629991011</t>
  </si>
  <si>
    <t>Zakrytí vnějších ploch před znečištěním včetně pozdějšího odkrytí výplní otvorů a svislých ploch fólií přilepenou lepící páskou</t>
  </si>
  <si>
    <t>96</t>
  </si>
  <si>
    <t>https://podminky.urs.cz/item/CS_URS_2025_02/629991011</t>
  </si>
  <si>
    <t xml:space="preserve">Poznámka k souboru cen:_x000d_
Poznámka k souboru cen: 1. V ceně -1012 nejsou započteny náklady na dodávku a montáž začišťovací lišty; tyto se oceňují cenou 622 14-3004 této části katalogu a materiálem ve specifikaci. </t>
  </si>
  <si>
    <t>359,22</t>
  </si>
  <si>
    <t>49</t>
  </si>
  <si>
    <t>629995101</t>
  </si>
  <si>
    <t>Očištění vnějších ploch tlakovou vodou omytím</t>
  </si>
  <si>
    <t>98</t>
  </si>
  <si>
    <t>https://podminky.urs.cz/item/CS_URS_2025_02/629995101</t>
  </si>
  <si>
    <t xml:space="preserve">1050,21*1,03+169,6*1,03-34,3*1,03 " stáv.fasáda " </t>
  </si>
  <si>
    <t>50</t>
  </si>
  <si>
    <t>006-x1</t>
  </si>
  <si>
    <t>D+M+PH Ukončení zateplení v rámci etapizace zatažením hrany do tmele síťovinou vč. orohování s utěsněním silikonovým tmelem - spec. dle detailu</t>
  </si>
  <si>
    <t>402913416</t>
  </si>
  <si>
    <t>12,32*4+3,56*2</t>
  </si>
  <si>
    <t>51</t>
  </si>
  <si>
    <t>632451031</t>
  </si>
  <si>
    <t>Potěr cementový vyrovnávací z malty (MC-15) v ploše o průměrné (střední) tl. od 10 do 20 mm</t>
  </si>
  <si>
    <t>100</t>
  </si>
  <si>
    <t>https://podminky.urs.cz/item/CS_URS_2025_02/632451031</t>
  </si>
  <si>
    <t xml:space="preserve">Poznámka k souboru cen:_x000d_
Poznámka k souboru cen: 1. Užití cen –1021 až –1024 – viz poznámka č. 1 souboru cen 632 45-01. 2. Užití cen –1031 až –1034 – viz poznámka č. 2 a 3 souboru cen 632 45-01. 3. V cenách jsou započteny i náklady na základní stržení povrchu potěru s urovnáním vibrační lištou nebo dřevěným hladítkem. </t>
  </si>
  <si>
    <t>Poznámka k položce:_x000d_
Poznámka k položce: skl.D1</t>
  </si>
  <si>
    <t>1.05*50.4*1.03</t>
  </si>
  <si>
    <t>Mezisoučet střška K1 ve spádu</t>
  </si>
  <si>
    <t>63245104R</t>
  </si>
  <si>
    <t>Vyrovnání-vyspravení stáv.ŽB desky cemen.správkovou hmotou mrazuvzdornou - potěr tl do 20 mm</t>
  </si>
  <si>
    <t>102</t>
  </si>
  <si>
    <t xml:space="preserve">31,89 " balkony" </t>
  </si>
  <si>
    <t>53</t>
  </si>
  <si>
    <t>63245251R</t>
  </si>
  <si>
    <t>Cementový rychletuhnoucí potěr ze suchých směsí tl do 50 mm vyztužený vlákny,nenasákavý mrazuvzdorný -balkony</t>
  </si>
  <si>
    <t>104</t>
  </si>
  <si>
    <t xml:space="preserve">Poznámka k souboru cen:_x000d_
Poznámka k souboru cen: 1. V cenách jsou započteny i náklady na základní stržení povrchu potěru s urovnáním vibrační lištou nebo dřevěným hladítkem. </t>
  </si>
  <si>
    <t>31,89</t>
  </si>
  <si>
    <t>Mezisoučet balkony</t>
  </si>
  <si>
    <t>631351101</t>
  </si>
  <si>
    <t>Bednění v podlahách rýh a hran zřízení</t>
  </si>
  <si>
    <t>106</t>
  </si>
  <si>
    <t>https://podminky.urs.cz/item/CS_URS_2025_02/631351101</t>
  </si>
  <si>
    <t>(1.1*2+2.3)*12*0.05 "balkony"</t>
  </si>
  <si>
    <t>55</t>
  </si>
  <si>
    <t>631351102</t>
  </si>
  <si>
    <t>Bednění v podlahách rýh a hran odstranění</t>
  </si>
  <si>
    <t>108</t>
  </si>
  <si>
    <t>https://podminky.urs.cz/item/CS_URS_2025_02/631351102</t>
  </si>
  <si>
    <t>2,7</t>
  </si>
  <si>
    <t>56</t>
  </si>
  <si>
    <t>632902111</t>
  </si>
  <si>
    <t>Příprava zatvrdlého povrchu betonových mazanin pro cementový potěr cementovým mlékem</t>
  </si>
  <si>
    <t>110</t>
  </si>
  <si>
    <t>https://podminky.urs.cz/item/CS_URS_2025_02/632902111</t>
  </si>
  <si>
    <t xml:space="preserve">54.5" stř.K1" </t>
  </si>
  <si>
    <t>57</t>
  </si>
  <si>
    <t>644941111</t>
  </si>
  <si>
    <t>Montáž průvětrníků nebo mřížek odvětrávacích velikosti do 150 x 200 mm</t>
  </si>
  <si>
    <t>116</t>
  </si>
  <si>
    <t>https://podminky.urs.cz/item/CS_URS_2025_02/644941111</t>
  </si>
  <si>
    <t xml:space="preserve">Poznámka k souboru cen:_x000d_
Poznámka k souboru cen: 1. V cenách nejsou započteny náklady na dodávku průvětrníku nebo mřížky, tyto se oceňují ve specifikaci. </t>
  </si>
  <si>
    <t>Poznámka k položce:_x000d_
Poznámka k položce: poz.Z10</t>
  </si>
  <si>
    <t xml:space="preserve">12*2 "  Z10 150/150" </t>
  </si>
  <si>
    <t>58</t>
  </si>
  <si>
    <t>56245611</t>
  </si>
  <si>
    <t>mřížka větrací hranatá plast se síťovinou 150x150mm</t>
  </si>
  <si>
    <t>118</t>
  </si>
  <si>
    <t xml:space="preserve">24*1.01 </t>
  </si>
  <si>
    <t>59</t>
  </si>
  <si>
    <t>644941112</t>
  </si>
  <si>
    <t>Montáž průvětrníků nebo mřížek odvětrávacích velikosti přes 150 x 200 do 300 x 300 mm</t>
  </si>
  <si>
    <t>120</t>
  </si>
  <si>
    <t>https://podminky.urs.cz/item/CS_URS_2025_02/644941112</t>
  </si>
  <si>
    <t xml:space="preserve">Poznámka k položce:_x000d_
Poznámka k položce:  poz.Z11+30</t>
  </si>
  <si>
    <t xml:space="preserve">24*2+8*2 " Z11  300/150 "</t>
  </si>
  <si>
    <t>60</t>
  </si>
  <si>
    <t>5624561R</t>
  </si>
  <si>
    <t>mřížka větrací hranatá plast se síťovinou 300x150mm</t>
  </si>
  <si>
    <t>122</t>
  </si>
  <si>
    <t>64*1.01</t>
  </si>
  <si>
    <t>Ostatní konstrukce a práce-bourání</t>
  </si>
  <si>
    <t>61</t>
  </si>
  <si>
    <t>009-x1</t>
  </si>
  <si>
    <t>Demontáž vnitřního zateplení výplní vč. likvidace odpadu</t>
  </si>
  <si>
    <t>soubor</t>
  </si>
  <si>
    <t>1325534605</t>
  </si>
  <si>
    <t>009-x2</t>
  </si>
  <si>
    <t>Demontáž keramických obkladů na stěnách s měněnými okny, likvidace, dodávka a montáž nových obkladů s olištováním kovovými profily a silikonováním</t>
  </si>
  <si>
    <t>-2034084249</t>
  </si>
  <si>
    <t>63</t>
  </si>
  <si>
    <t>009-x3</t>
  </si>
  <si>
    <t>Demontáž soklíků podlah, uschování, zpětná montáž po dokončení oprav vnitřních stěn</t>
  </si>
  <si>
    <t>1774696277</t>
  </si>
  <si>
    <t>64</t>
  </si>
  <si>
    <t>941111122</t>
  </si>
  <si>
    <t>Montáž lešení řadového trubkového lehkého pracovního s podlahami s provozním zatížením tř. 3 do 200 kg/m2 šířky tř. W09 přes 0,9 do 1,2 m, výšky přes 10 do 25 m</t>
  </si>
  <si>
    <t>134</t>
  </si>
  <si>
    <t>https://podminky.urs.cz/item/CS_URS_2025_02/941111122</t>
  </si>
  <si>
    <t xml:space="preserve">Poznámka k souboru cen:_x000d_
Poznámka k souboru cen: 1. V ceně jsou započteny i náklady na kotvení lešení. 2. Montáž lešení řadového trubkového lehkého výšky přes 25 m se oceňuje individuálně. 3. Šířkou se rozumí půdorysná vzdálenost, měřená od vnitřního líce sloupků zábradlí k protilehlému volnému okraji podlahy nebo mezi vnitřními líci. </t>
  </si>
  <si>
    <t>2228</t>
  </si>
  <si>
    <t>65</t>
  </si>
  <si>
    <t>941111222</t>
  </si>
  <si>
    <t>Montáž lešení řadového trubkového lehkého pracovního s podlahami s provozním zatížením tř. 3 do 200 kg/m2 Příplatek za první a každý další den použití lešení k ceně -1122</t>
  </si>
  <si>
    <t>136</t>
  </si>
  <si>
    <t>https://podminky.urs.cz/item/CS_URS_2025_02/941111222</t>
  </si>
  <si>
    <t>2228*120</t>
  </si>
  <si>
    <t>941111822</t>
  </si>
  <si>
    <t>Demontáž lešení řadového trubkového lehkého pracovního s podlahami s provozním zatížením tř. 3 do 200 kg/m2 šířky tř. W09 přes 0,9 do 1,2 m, výšky přes 10 do 25 m</t>
  </si>
  <si>
    <t>138</t>
  </si>
  <si>
    <t>https://podminky.urs.cz/item/CS_URS_2025_02/941111822</t>
  </si>
  <si>
    <t xml:space="preserve">Poznámka k souboru cen:_x000d_
Poznámka k souboru cen: 1. Demontáž lešení řadového trubkového lehkého výšky přes 25 m se oceňuje individuálně. </t>
  </si>
  <si>
    <t>67</t>
  </si>
  <si>
    <t>944511111</t>
  </si>
  <si>
    <t>Montáž ochranné sítě zavěšené na konstrukci lešení z textilie z umělých vláken</t>
  </si>
  <si>
    <t>140</t>
  </si>
  <si>
    <t>https://podminky.urs.cz/item/CS_URS_2025_02/944511111</t>
  </si>
  <si>
    <t xml:space="preserve">Poznámka k souboru cen:_x000d_
Poznámka k souboru cen: 1. V cenách nejsou započteny náklady na lešení potřebné pro zavěšení sítí; toto lešení se oceňuje příslušnými cenami lešení. </t>
  </si>
  <si>
    <t>68</t>
  </si>
  <si>
    <t>95250510</t>
  </si>
  <si>
    <t>nájem za den sítě ochranné z plastové textilie</t>
  </si>
  <si>
    <t>142</t>
  </si>
  <si>
    <t>69</t>
  </si>
  <si>
    <t>944511211</t>
  </si>
  <si>
    <t>Montáž ochranné sítě Příplatek za první a každý další den použití sítě k ceně -1111</t>
  </si>
  <si>
    <t>144</t>
  </si>
  <si>
    <t>https://podminky.urs.cz/item/CS_URS_2025_02/944511211</t>
  </si>
  <si>
    <t>70</t>
  </si>
  <si>
    <t>944511811</t>
  </si>
  <si>
    <t>Demontáž ochranné sítě zavěšené na konstrukci lešení z textilie z umělých vláken</t>
  </si>
  <si>
    <t>146</t>
  </si>
  <si>
    <t>https://podminky.urs.cz/item/CS_URS_2025_02/944511811</t>
  </si>
  <si>
    <t>71</t>
  </si>
  <si>
    <t>949101111</t>
  </si>
  <si>
    <t>Lešení pomocné pracovní pro objekty pozemních staveb pro zatížení do 150 kg/m2, o výšce lešeňové podlahy do 1,9 m</t>
  </si>
  <si>
    <t>148</t>
  </si>
  <si>
    <t>https://podminky.urs.cz/item/CS_URS_2025_02/949101111</t>
  </si>
  <si>
    <t xml:space="preserve">Poznámka k souboru cen:_x000d_
Poznámka k souboru cen: 1. V ceně jsou započteny i náklady na montáž, opotřebení a demontáž lešení. 2. V ceně nejsou započteny náklady na manipulaci s lešením; tyto jsou již zahrnuty v cenách příslušných stavebních prací. 3. Množství měrných jednotek se určuje m2 podlahové plochy, na které se práce provádí. </t>
  </si>
  <si>
    <t>Fasáda</t>
  </si>
  <si>
    <t>10,51*1.2*2</t>
  </si>
  <si>
    <t>(3,95+3,9+3,4+3,4+3,525+4,075+1,75+3,3+1,75+4,075+3,525+3,525+4,125+1,75+3,3+1,75+4,075+3,525+3,4+3,4+3,9+3,95)*1</t>
  </si>
  <si>
    <t>"dtto 3.NP" 73,35</t>
  </si>
  <si>
    <t>(3,025+0,525+3,3+3,525+4,075+1,75+3,3+1,75+4,075+3,525+3,525+4,125+1,75+3,3+1,75+4,075+3,525)*1</t>
  </si>
  <si>
    <t>952901114</t>
  </si>
  <si>
    <t>Vyčištění budov nebo objektů před předáním do užívání budov bytové nebo občanské výstavby, světlé výšky podlaží přes 4 m</t>
  </si>
  <si>
    <t>150</t>
  </si>
  <si>
    <t>https://podminky.urs.cz/item/CS_URS_2025_02/952901114</t>
  </si>
  <si>
    <t xml:space="preserve">Poznámka k souboru cen:_x000d_
Poznámka k souboru cen: 1. Cenu -1111 lze použít i pro vyčištění půdy a rovné střechy budov, pokud definitivní úprava umožňuje, aby se ploché střechy používalo jako terasy, nebo tehdy, když je nutno čistit konstrukce na těchto střechách (světlíky, dveře apod.). Do výměry se započítávají jednou třetinou plochy. 2. Střešní plochy hal se světlíky nebo okny se oceňují jako podlaží cenou -1221. 3. Množství měrných jednotek se určuje v m2 půdorysné plochy každého podlaží, dané vnějším obrysem podlaží budovy. Plochy balkonů se přičítají. 4. v ceně -1111 a -1114 jsou započteny náklady na zametení a umytí podlah, dlažeb, obkladů, schodů v místnostech, chodbách a schodištích, vyčištění a umytí oken, dveří s rámy, zárubněmi, umytí a vyčištění jiných zasklených a natíraných ploch a zařizovacích předmětů. 5. V ceně -1221 jsou započteny náklady na zametení podlahy, umytí dlažeb nebo keramických podlah v přilehlých místnostech, chodbách a schodištích, umytí obkladů, schodů, vyčištění a umytí oken a dveří s rámy a zárubněmi, umytí a vyčištění jiných zasklených a natíraných ploch a zařizovacích předmětů. 6. V ceně -1311 jsou započteny náklady na zametení a čištění dlažeb, umytí, vyčištění okenních a dveřních rámů a zařizovacích předmětů. 7. V ceně -1411 jsou započteny náklady na vynesení zbytků stavebního rumu, kropení a 2x zametení podlah, oprášení stěn a výplní otvorů. </t>
  </si>
  <si>
    <t xml:space="preserve">220.3*2 " terasy-náměstí" </t>
  </si>
  <si>
    <t xml:space="preserve">Mezisoučet skl.D </t>
  </si>
  <si>
    <t>73</t>
  </si>
  <si>
    <t>95394311R</t>
  </si>
  <si>
    <t>Osazování výrobků do 1 kg/kus do vysekaných kapes zdiva vč.dodávky viz.detail č.3 kotva 40/4 dl.250mm+upevnění na chemickou kotvu</t>
  </si>
  <si>
    <t>152</t>
  </si>
  <si>
    <t xml:space="preserve">Poznámka k souboru cen:_x000d_
Poznámka k souboru cen: 1. V cenách nejsou započteny náklady na dodávku kovových předmětů; tyto se oceňují ve specifikaci. Ztratné se nestanoví. 2. Cenu -2841 lze použít pro osazení rámu pod pružinový (roštový) ocelový základ např. domovních praček, odstředivek, ždímaček, motorových zařízení, ventilátorů apod. 3. Cena -2851 je určena pro zednické osazení zábradlí ze samostatných dílů nevyžadující samostatnou montáž. 4. Ceny platí za každé zalití. </t>
  </si>
  <si>
    <t>Poznámka k položce:_x000d_
Osazování výrobků do 1 kg/kus do vysekaných kapes zdiva vč.dodávky viz.detail č.3 kotva 40/4 dl.250mm+upevnění na chemickou kotvu_x000d_
Poznámka k položce: do stávající zdiva</t>
  </si>
  <si>
    <t>74</t>
  </si>
  <si>
    <t>96508122R</t>
  </si>
  <si>
    <t>Bourání podlah z dlaždic keramických tl přes 10 mm plochy přes 1 m2 vč,vytažení do soklu u balk.dveří</t>
  </si>
  <si>
    <t>160</t>
  </si>
  <si>
    <t xml:space="preserve">Poznámka k souboru cen:_x000d_
Poznámka k souboru cen: 1. Odsekání soklíků se oceňuje cenami souboru cen 965 08. </t>
  </si>
  <si>
    <t xml:space="preserve">0.5*0.85*8*1,03+0.6*1.35*12*1,03+0.5*1.35*4*1,03  "0.10+0.11+0.12"</t>
  </si>
  <si>
    <t>Mezisoučet vytažení do soklu</t>
  </si>
  <si>
    <t>1.05*50.4*1,03+1.1*2.3*12*1,03</t>
  </si>
  <si>
    <t>Mezisoučet balkony+sříška</t>
  </si>
  <si>
    <t>75</t>
  </si>
  <si>
    <t>968062375</t>
  </si>
  <si>
    <t>Vybourání dřevěných rámů oken s křídly, dveřních zárubní, vrat, stěn, ostění nebo obkladů rámů oken s křídly zdvojených, plochy do 2 m2</t>
  </si>
  <si>
    <t>168</t>
  </si>
  <si>
    <t>https://podminky.urs.cz/item/CS_URS_2025_02/968062375</t>
  </si>
  <si>
    <t xml:space="preserve">Poznámka k souboru cen:_x000d_
Poznámka k souboru cen: 1. V cenách -2244 až -2747 jsou započteny i náklady na vyvěšení křídel. </t>
  </si>
  <si>
    <t>1.25*1.5*8 "0.10"</t>
  </si>
  <si>
    <t>968062376</t>
  </si>
  <si>
    <t>Vybourání dřevěných rámů oken s křídly, dveřních zárubní, vrat, stěn, ostění nebo obkladů rámů oken s křídly zdvojených, plochy do 4 m2</t>
  </si>
  <si>
    <t>170</t>
  </si>
  <si>
    <t>https://podminky.urs.cz/item/CS_URS_2025_02/968062376</t>
  </si>
  <si>
    <t>2.1*1.5*32 "0.01"</t>
  </si>
  <si>
    <t>2.1*1.8*32 "0.02"</t>
  </si>
  <si>
    <t>1.35*1.5*14 "0.04"</t>
  </si>
  <si>
    <t>1.5*1.5*4 "0.08"</t>
  </si>
  <si>
    <t>77</t>
  </si>
  <si>
    <t>968062455</t>
  </si>
  <si>
    <t>Vybourání dřevěných rámů oken s křídly, dveřních zárubní, vrat, stěn, ostění nebo obkladů dveřních zárubní, plochy do 2 m2</t>
  </si>
  <si>
    <t>172</t>
  </si>
  <si>
    <t>https://podminky.urs.cz/item/CS_URS_2025_02/968062455</t>
  </si>
  <si>
    <t>0.85*2.2*8 "0.10"</t>
  </si>
  <si>
    <t>968062456</t>
  </si>
  <si>
    <t>Vybourání dřevěných rámů oken s křídly, dveřních zárubní, vrat, stěn, ostění nebo obkladů dveřních zárubní, plochy přes 2 m2</t>
  </si>
  <si>
    <t>174</t>
  </si>
  <si>
    <t>https://podminky.urs.cz/item/CS_URS_2025_02/968062456</t>
  </si>
  <si>
    <t>1.35*2.45*12 "0.11"</t>
  </si>
  <si>
    <t>1.35*2.45*4 "0.12"</t>
  </si>
  <si>
    <t>79</t>
  </si>
  <si>
    <t>971033351</t>
  </si>
  <si>
    <t>Vybourání otvorů ve zdivu základovém nebo nadzákladovém z cihel, tvárnic, příčkovek z cihel pálených na maltu vápennou nebo vápenocementovou plochy do 0,09 m2, tl. do 450 mm</t>
  </si>
  <si>
    <t>178</t>
  </si>
  <si>
    <t>https://podminky.urs.cz/item/CS_URS_2025_02/971033351</t>
  </si>
  <si>
    <t xml:space="preserve">8 " 30/15  Z11" </t>
  </si>
  <si>
    <t>80</t>
  </si>
  <si>
    <t>978013121</t>
  </si>
  <si>
    <t>Otlučení vápenných nebo vápenocementových omítek vnitřních ploch stěn s vyškrabáním spar, s očištěním zdiva, v rozsahu přes 5 do 10 %</t>
  </si>
  <si>
    <t>-523697743</t>
  </si>
  <si>
    <t>https://podminky.urs.cz/item/CS_URS_2025_02/978013121</t>
  </si>
  <si>
    <t>81</t>
  </si>
  <si>
    <t>978015341</t>
  </si>
  <si>
    <t>Otlučení vápenných nebo vápenocementových omítek vnějších ploch s vyškrabáním spar a s očištěním zdiva stupně členitosti 1 a 2, v rozsahu přes 10 do 30 %</t>
  </si>
  <si>
    <t>182</t>
  </si>
  <si>
    <t>https://podminky.urs.cz/item/CS_URS_2025_02/978015341</t>
  </si>
  <si>
    <t>1050,21*1,03 "fasáda dle gr.progr.bez oken-bez.přetaž."</t>
  </si>
  <si>
    <t>169,6*1,03 "římsa- pdhled dle graf.progr."</t>
  </si>
  <si>
    <t xml:space="preserve">-34.3*1,03 " obklad" </t>
  </si>
  <si>
    <t>82</t>
  </si>
  <si>
    <t>978015391</t>
  </si>
  <si>
    <t>Otlučení vápenných nebo vápenocementových omítek vnějších ploch s vyškrabáním spar a s očištěním zdiva stupně členitosti 1 a 2, v rozsahu přes 80 do 100 %</t>
  </si>
  <si>
    <t>186</t>
  </si>
  <si>
    <t>https://podminky.urs.cz/item/CS_URS_2025_02/978015391</t>
  </si>
  <si>
    <t>22,67 "boky balk."</t>
  </si>
  <si>
    <t xml:space="preserve">31,89  "podhl.-balkony"</t>
  </si>
  <si>
    <t>83</t>
  </si>
  <si>
    <t>978059641</t>
  </si>
  <si>
    <t>Odsekání obkladů stěn včetně otlučení podkladní omítky až na zdivo z obkládaček vnějších, z jakýchkoliv materiálů, plochy přes 1 m2</t>
  </si>
  <si>
    <t>188</t>
  </si>
  <si>
    <t>https://podminky.urs.cz/item/CS_URS_2025_02/978059641</t>
  </si>
  <si>
    <t>0.8*41.6*1.03 "terasa"</t>
  </si>
  <si>
    <t>34.3</t>
  </si>
  <si>
    <t>84</t>
  </si>
  <si>
    <t>985112122</t>
  </si>
  <si>
    <t>Odsekání degradovaného betonu líce kleneb a podhledů, tloušťky přes 10 do 30 mm</t>
  </si>
  <si>
    <t>190</t>
  </si>
  <si>
    <t>https://podminky.urs.cz/item/CS_URS_2025_02/985112122</t>
  </si>
  <si>
    <t xml:space="preserve">Poznámka k souboru cen:_x000d_
Poznámka k souboru cen: 1. V ceně -2111 až -2133 jsou započteny i náklady na odstranění degradovaného betonu ručním pneumatickým kladivem s dočištěním k obnažení betonářské výztuže a jejím ručním očištěním. </t>
  </si>
  <si>
    <t>dle TZ - 15%</t>
  </si>
  <si>
    <t>(((1.1*2.3)*2+(1.1*2+2.3)*0.26)*12)*0,15</t>
  </si>
  <si>
    <t>85</t>
  </si>
  <si>
    <t>985112193</t>
  </si>
  <si>
    <t>Odsekání degradovaného betonu Příplatek k cenám za plochu do 10 m2 jednotlivě</t>
  </si>
  <si>
    <t>192</t>
  </si>
  <si>
    <t>https://podminky.urs.cz/item/CS_URS_2025_02/985112193</t>
  </si>
  <si>
    <t>985121201</t>
  </si>
  <si>
    <t>Tryskání degradovaného betonu líce kleneb a podhledů křemičitým pískem sušeným</t>
  </si>
  <si>
    <t>194</t>
  </si>
  <si>
    <t>https://podminky.urs.cz/item/CS_URS_2025_02/985121201</t>
  </si>
  <si>
    <t xml:space="preserve">Poznámka k souboru cen:_x000d_
Poznámka k souboru cen: 1. V cenách jsou započteny i náklady na dodání vody a písku. 2. V cenách tryskání pískem jsou započteny i náklady na smetení písku na hromady nebo naložení na dopravní prostředek. 3. V cenách tryskání pískem nejsou započteny náklady na odvoz písku, které se oceňují cenami odvozu suti příslušného katalogu pro objekt, na kterém se tryskání provádí. </t>
  </si>
  <si>
    <t>87</t>
  </si>
  <si>
    <t>985121912</t>
  </si>
  <si>
    <t>Tryskání degradovaného betonu Příplatek k cenám za plochu do 10 m2 jednotlivě</t>
  </si>
  <si>
    <t>196</t>
  </si>
  <si>
    <t>https://podminky.urs.cz/item/CS_URS_2025_02/985121912</t>
  </si>
  <si>
    <t>985132311R</t>
  </si>
  <si>
    <t>Očištění ploch boky+ podhled+vrch balkonu ruční dočištění ocelovými kartáči</t>
  </si>
  <si>
    <t>198</t>
  </si>
  <si>
    <t xml:space="preserve">Poznámka k souboru cen:_x000d_
Poznámka k souboru cen: 1. V cenách jsou započteny i náklady na dodání všech hmot. 2. V cenách očištění ploch pískem jsou započteny i náklady smetení písku dohromady nebo naložení na dopravní prostředek. 3. V cenách očištění ploch pískem nejsou započteny náklady na odvoz písku, které se oceňují cenami odvozu suti příslušného katalogu pro objekt, na kterém se práce provádí. </t>
  </si>
  <si>
    <t>89</t>
  </si>
  <si>
    <t>985139112</t>
  </si>
  <si>
    <t>Očištění ploch Příplatek k cenám za plochu do 10 m2 jednotlivě</t>
  </si>
  <si>
    <t>200</t>
  </si>
  <si>
    <t>https://podminky.urs.cz/item/CS_URS_2025_02/985139112</t>
  </si>
  <si>
    <t>90</t>
  </si>
  <si>
    <t>98523211R</t>
  </si>
  <si>
    <t>Vyfrézovani a vyčištění drážky vč.vlepení helikální výztuže -tmel mrazuvzdorný 5 %</t>
  </si>
  <si>
    <t>202</t>
  </si>
  <si>
    <t xml:space="preserve">Poznámka k souboru cen:_x000d_
Poznámka k souboru cen: 1. Ceny jsou určeny pro spárování cihelného nebo kamenného zdiva. 2. V cenách jsou započteny i náklady na: a) dodání potřebných hmot, b) vypáchnutí spár vodou před spárováním a očištění okolního zdiva po spárování. 3. V cenách nejsou započteny náklady na: a) vysekání a vyčištění spár; tyto práce se oceňují cenami souboru cen 985 14-2 Vysekání spojovací hmoty ze spár zdiva, b) úpravu spár po provedeném spárování; tyto práce se oceňují cenami souboru cen 985 23-3. 4. Délce spáry na 1 m2 upravované plochy odpovídají tyto počty kamenů: a) do 6 m - do 10 kusů na 1 m2, b) přes 6 do 12 m - přes 10 do 35 kusů na 1 m2, c) přes 12 m - přes 35 kusů na 1 m2. </t>
  </si>
  <si>
    <t>dle TZ -5%</t>
  </si>
  <si>
    <t>(((1.1*2.3)*2+(1.1*2+2.3)*0.26)*12)*0,05</t>
  </si>
  <si>
    <t>91</t>
  </si>
  <si>
    <t>985311213R</t>
  </si>
  <si>
    <t>Reprofilace betonu sanačními maltami na cementové bázi ručně boky+ podhled+vrch balkonu tloušťky přes 20 do 30 mm</t>
  </si>
  <si>
    <t>204</t>
  </si>
  <si>
    <t xml:space="preserve">Poznámka k souboru cen:_x000d_
Poznámka k souboru cen: 1. Ceny pro danou tloušťku jsou určeny pro nanášení sanačních malt v jakémkoliv počtu vrstev. 2. V cenách nejsou započteny náklady na: a) odstranění degradovaného betonu, které se oceňují cenami souborů cen 985 11-21 Odsekání degradovaného betonu a 985 12-1 Tryskání degradovaného betonu, b) očištění povrchu betonu, které se oceňují cenami souboru cen 985 13 Očištění ploch, c) ochranný nátěr povrchu reprofilovaného betonu, které se oceňují cenami souboru cen 985 32-4 Ochranný nátěr betonu, d) uzavírací stěrku; tyto náklady se oceňují cenami souboru cen 985 31-21 Stěrka k vyrovnání ploch reprofilovaného betonu, e) případné vyztužení reprofilovaných vrstev svařovanými sítěmi, které se oceňují cenami souboru cen 985 56-2 Výztuž stříkaného betonu ze svařovaných sítí. </t>
  </si>
  <si>
    <t>985311912</t>
  </si>
  <si>
    <t>Reprofilace betonu sanačními maltami na cementové bázi ručně Příplatek k cenám za plochu do 10 m2 jednotlivě</t>
  </si>
  <si>
    <t>206</t>
  </si>
  <si>
    <t>https://podminky.urs.cz/item/CS_URS_2025_02/985311912</t>
  </si>
  <si>
    <t>93</t>
  </si>
  <si>
    <t>985312111</t>
  </si>
  <si>
    <t>Stěrka k vyrovnání ploch reprofilovaného betonu stěn, tloušťky do 2 mm</t>
  </si>
  <si>
    <t>208</t>
  </si>
  <si>
    <t>https://podminky.urs.cz/item/CS_URS_2025_02/985312111</t>
  </si>
  <si>
    <t xml:space="preserve">Poznámka k souboru cen:_x000d_
Poznámka k souboru cen: 1. V cenách nejsou započteny náklady na ochranný nátěr, které se oceňují souborem cen 985 32-4 Ochranný nátěr betonu. </t>
  </si>
  <si>
    <t>985312192</t>
  </si>
  <si>
    <t>Stěrka k vyrovnání ploch reprofilovaného betonu Příplatek k cenám za plochu do 10 m2 jednotlivě</t>
  </si>
  <si>
    <t>210</t>
  </si>
  <si>
    <t>https://podminky.urs.cz/item/CS_URS_2025_02/985312192</t>
  </si>
  <si>
    <t>95</t>
  </si>
  <si>
    <t>985321111</t>
  </si>
  <si>
    <t>Ochranný nátěr betonářské výztuže 1 vrstva tloušťky 1 mm na cementové bázi stěn, líce kleneb a podhledů</t>
  </si>
  <si>
    <t>212</t>
  </si>
  <si>
    <t>https://podminky.urs.cz/item/CS_URS_2025_02/985321111</t>
  </si>
  <si>
    <t xml:space="preserve">Poznámka k souboru cen:_x000d_
Poznámka k souboru cen: 1. Množství měrných jednotek se určuje v m2 rozvinuté betonové plochy, na které se výztuž ošetřuje. Je uvažováno 10 bm výztuže na 1 m2 plochy. </t>
  </si>
  <si>
    <t>985321912</t>
  </si>
  <si>
    <t>Ochranný nátěr betonářské výztuže Příplatek k cenám za plochu do 10 m2 jednotlivě</t>
  </si>
  <si>
    <t>214</t>
  </si>
  <si>
    <t>https://podminky.urs.cz/item/CS_URS_2025_02/985321912</t>
  </si>
  <si>
    <t>97</t>
  </si>
  <si>
    <t>985323111</t>
  </si>
  <si>
    <t>Spojovací můstek reprofilovaného betonu na cementové bázi, tloušťky 1 mm</t>
  </si>
  <si>
    <t>216</t>
  </si>
  <si>
    <t>https://podminky.urs.cz/item/CS_URS_2025_02/985323111</t>
  </si>
  <si>
    <t>985323912</t>
  </si>
  <si>
    <t>Spojovací můstek reprofilovaného betonu Příplatek k cenám za plochu do 10 m2 jednotlivě</t>
  </si>
  <si>
    <t>218</t>
  </si>
  <si>
    <t>https://podminky.urs.cz/item/CS_URS_2025_02/985323912</t>
  </si>
  <si>
    <t>99</t>
  </si>
  <si>
    <t>985324221</t>
  </si>
  <si>
    <t>Ochranný nátěr betonu akrylátový dvojnásobný se stěrkou (OS-C)</t>
  </si>
  <si>
    <t>220</t>
  </si>
  <si>
    <t>https://podminky.urs.cz/item/CS_URS_2025_02/985324221</t>
  </si>
  <si>
    <t>985324912</t>
  </si>
  <si>
    <t>Ochranný nátěr betonu Příplatek k cenám za plochu do 10 m2 jednotlivě</t>
  </si>
  <si>
    <t>222</t>
  </si>
  <si>
    <t>https://podminky.urs.cz/item/CS_URS_2025_02/985324912</t>
  </si>
  <si>
    <t>997</t>
  </si>
  <si>
    <t>Přesun sutě</t>
  </si>
  <si>
    <t>101</t>
  </si>
  <si>
    <t>997013118</t>
  </si>
  <si>
    <t>Vnitrostaveništní doprava suti a vybouraných hmot vodorovně do 50 m svisle s použitím mechanizace pro budovy a haly výšky přes 24 do 27 m</t>
  </si>
  <si>
    <t>t</t>
  </si>
  <si>
    <t>-453637470</t>
  </si>
  <si>
    <t>https://podminky.urs.cz/item/CS_URS_2025_02/997013118</t>
  </si>
  <si>
    <t xml:space="preserve">Poznámka k souboru cen:_x000d_
Poznámka k souboru cen: 1. V cenách -3111 až -3217 jsou započteny i náklady na: a) vodorovnou dopravu na uvedenou vzdálenost, b) svislou dopravu pro uvedenou výšku budovy, c) naložení na vodorovný dopravní prostředek pro odvoz na skládku nebo meziskládku, d) náklady na rozhrnutí a urovnání suti na dopravním prostředku. 2. Jestliže se pro svislý přesun použije shoz nebo zařízení investora (např. výtah v budově), užijí se pro ocenění vodorovné dopravy suti ceny -3111, 3151 a -3211 pro budovy a haly výšky do 6 m. 3. Montáž, demontáž a pronájem shozu se ocení cenami souboru cen 997 01-33 Shoz suti. 4. Ceny -3151 až -3162 lze použít v případě, kdy dochází ke ztížení dopravy suti např. tím, že není možné instalovat jeřáb. </t>
  </si>
  <si>
    <t>997013313</t>
  </si>
  <si>
    <t>Doprava suti shozem montáž a demontáž shozu výšky přes 20 do 30 m</t>
  </si>
  <si>
    <t>-1185556051</t>
  </si>
  <si>
    <t>https://podminky.urs.cz/item/CS_URS_2025_02/997013313</t>
  </si>
  <si>
    <t>103</t>
  </si>
  <si>
    <t>997013501</t>
  </si>
  <si>
    <t>Odvoz suti a vybouraných hmot na skládku nebo meziskládku se složením, na vzdálenost do 1 km</t>
  </si>
  <si>
    <t>226</t>
  </si>
  <si>
    <t>https://podminky.urs.cz/item/CS_URS_2025_02/997013501</t>
  </si>
  <si>
    <t xml:space="preserve">Poznámka k souboru cen:_x000d_
Poznámka k souboru cen: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t>
  </si>
  <si>
    <t>997013509</t>
  </si>
  <si>
    <t>Odvoz suti a vybouraných hmot na skládku nebo meziskládku se složením, na vzdálenost Příplatek k ceně za každý další i započatý 1 km přes 1 km</t>
  </si>
  <si>
    <t>228</t>
  </si>
  <si>
    <t>https://podminky.urs.cz/item/CS_URS_2025_02/997013509</t>
  </si>
  <si>
    <t>62,512*19</t>
  </si>
  <si>
    <t>105</t>
  </si>
  <si>
    <t>997013609</t>
  </si>
  <si>
    <t>Poplatek za uložení stavebního odpadu na skládce (skládkovné) ze směsí nebo oddělených frakcí betonu, cihel a keramických výrobků zatříděného do Katalogu odpadů pod kódem 17 01 07</t>
  </si>
  <si>
    <t>230</t>
  </si>
  <si>
    <t>https://podminky.urs.cz/item/CS_URS_2025_02/997013609</t>
  </si>
  <si>
    <t xml:space="preserve">Poznámka k souboru cen:_x000d_
Poznámka k souboru cen: 1. Ceny uvedené v souboru cen je doporučeno upravit podle aktuálních cen místně příslušné skládky odpadů.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</si>
  <si>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62,512</t>
  </si>
  <si>
    <t>998</t>
  </si>
  <si>
    <t>Přesun hmot</t>
  </si>
  <si>
    <t>998011004</t>
  </si>
  <si>
    <t>Přesun hmot pro budovy občanské výstavby, bydlení, výrobu a služby s nosnou svislou konstrukcí zděnou z cihel, tvárnic nebo kamene vodorovná dopravní vzdálenost do 100 m pro budovy výšky přes 24 do 36 m</t>
  </si>
  <si>
    <t>-1624317339</t>
  </si>
  <si>
    <t>https://podminky.urs.cz/item/CS_URS_2025_02/998011004</t>
  </si>
  <si>
    <t xml:space="preserve">Poznámka k souboru cen:_x000d_
Poznámka k souboru cen: 1. Ceny -7001 až -7006 lze použít v případě, kdy dochází ke ztížení přesunu např. tím, že není možné instalovat jeřáb. 2. K cenám -7001 až -7006 lze použít příplatky za zvětšený přesun -1014 až -1019, -2034 až -2039 nebo -2114 až 2119. 3. Jestliže pro svislý přesun používá zařízení investora (např. výtah v budově), užijí se pro ocenění přesunu hmot ceny stanovené pro nejmenší výšku, tj. 6 m. </t>
  </si>
  <si>
    <t>PSV</t>
  </si>
  <si>
    <t>Práce a dodávky PSV</t>
  </si>
  <si>
    <t>711</t>
  </si>
  <si>
    <t>Izolace proti vodě, vlhkosti a plynům</t>
  </si>
  <si>
    <t>107</t>
  </si>
  <si>
    <t>711111001</t>
  </si>
  <si>
    <t>Provedení izolace proti zemní vlhkosti natěradly a tmely za studena na ploše vodorovné V nátěrem penetračním</t>
  </si>
  <si>
    <t>234</t>
  </si>
  <si>
    <t>https://podminky.urs.cz/item/CS_URS_2025_02/711111001</t>
  </si>
  <si>
    <t xml:space="preserve">Poznámka k souboru cen:_x000d_
Poznámka k souboru cen: 1. Izolace plochy jednotlivě do 10 m2 se oceňují skladebně cenou příslušné izolace a cenou 711 19-9095 Příplatek za plochu do 10 m2. </t>
  </si>
  <si>
    <t>Mezisoučet střška skl.K1</t>
  </si>
  <si>
    <t>711112001</t>
  </si>
  <si>
    <t>Provedení izolace proti zemní vlhkosti natěradly a tmely za studena na ploše svislé S nátěrem penetračním</t>
  </si>
  <si>
    <t>236</t>
  </si>
  <si>
    <t>https://podminky.urs.cz/item/CS_URS_2025_02/711112001</t>
  </si>
  <si>
    <t>8,64 "stěny nad teras. balkony a nad ploch.str 1+2np dle graf.progr."</t>
  </si>
  <si>
    <t>109</t>
  </si>
  <si>
    <t>11163150</t>
  </si>
  <si>
    <t>lak penetrační asfaltový</t>
  </si>
  <si>
    <t>238</t>
  </si>
  <si>
    <t>54,508*0.0003</t>
  </si>
  <si>
    <t>8,64*0.00035</t>
  </si>
  <si>
    <t>711141559</t>
  </si>
  <si>
    <t>Provedení izolace proti zemní vlhkosti pásy přitavením NAIP na ploše vodorovné V</t>
  </si>
  <si>
    <t>240</t>
  </si>
  <si>
    <t>https://podminky.urs.cz/item/CS_URS_2025_02/711141559</t>
  </si>
  <si>
    <t xml:space="preserve">Poznámka k souboru cen:_x000d_
Poznámka k souboru cen: 1. Izolace plochy jednotlivě do 10 m2 se oceňují skladebně cenou příslušné izolace a cenou 711 19-9097 Příplatek za plochu do 10 m2. </t>
  </si>
  <si>
    <t>Mezisoučet střška K1</t>
  </si>
  <si>
    <t>111</t>
  </si>
  <si>
    <t>62856010</t>
  </si>
  <si>
    <t>pás asfaltový natavitelný modifikovaný SBS s vložkou z hliníkové fólie s textilií a spalitelnou PE fólií nebo jemnozrnným minerálním posypem na horním povrchu tl 3,5mm</t>
  </si>
  <si>
    <t>-990213299</t>
  </si>
  <si>
    <t>54,508*1.15</t>
  </si>
  <si>
    <t>112</t>
  </si>
  <si>
    <t>711131811</t>
  </si>
  <si>
    <t>Odstranění izolace proti zemní vlhkosti na ploše vodorovné V</t>
  </si>
  <si>
    <t>250</t>
  </si>
  <si>
    <t xml:space="preserve">Poznámka k souboru cen:_x000d_
Poznámka k souboru cen: 1. Ceny se používají pro odstranění hydroizolačních pásů a folií bez rozlišení tloušťky a počtu vrstev. </t>
  </si>
  <si>
    <t xml:space="preserve">Poznámka k položce:_x000d_
Poznámka k položce:  skl.D-skelná rohož s papír.vložkou skl,K -hydroizolace</t>
  </si>
  <si>
    <t>54.5</t>
  </si>
  <si>
    <t>113</t>
  </si>
  <si>
    <t>711142559</t>
  </si>
  <si>
    <t>Provedení izolace proti zemní vlhkosti pásy přitavením NAIP na ploše svislé S</t>
  </si>
  <si>
    <t>252</t>
  </si>
  <si>
    <t>https://podminky.urs.cz/item/CS_URS_2025_02/711142559</t>
  </si>
  <si>
    <t>114</t>
  </si>
  <si>
    <t>62856011</t>
  </si>
  <si>
    <t>pás asfaltový natavitelný modifikovaný SBS s vložkou z hliníkové fólie s textilií a spalitelnou PE fólií nebo jemnozrnným minerálním posypem na horním povrchu tl 4,0mm</t>
  </si>
  <si>
    <t>-218286659</t>
  </si>
  <si>
    <t xml:space="preserve">8,64*1.2 " stěny" </t>
  </si>
  <si>
    <t>115</t>
  </si>
  <si>
    <t>71119210R</t>
  </si>
  <si>
    <t>Provedení izolace hydroizolační stěrkou tl.3mm svislé na zdivu, vč.dodávky -stěrka izolační minerální odolná tlakové vodě</t>
  </si>
  <si>
    <t>256</t>
  </si>
  <si>
    <t xml:space="preserve">Poznámka k souboru cen:_x000d_
Poznámka k souboru cen: 1. V cenách nejsou započteny náklady na dodávku materiálu, tyto se oceňují ve specifikaci. </t>
  </si>
  <si>
    <t>711199101</t>
  </si>
  <si>
    <t>Provedení izolace proti zemní vlhkosti hydroizolační stěrkou doplňků vodotěsné těsnící pásky pro dilatační a styčné spáry</t>
  </si>
  <si>
    <t>258</t>
  </si>
  <si>
    <t>https://podminky.urs.cz/item/CS_URS_2025_02/711199101</t>
  </si>
  <si>
    <t>Poznámka k položce:_x000d_
Poznámka k položce: - stěna</t>
  </si>
  <si>
    <t>(50.4+27,6)*1.03</t>
  </si>
  <si>
    <t xml:space="preserve">"striška 2np+balkony+terasy" </t>
  </si>
  <si>
    <t>117</t>
  </si>
  <si>
    <t>28355021</t>
  </si>
  <si>
    <t>páska pružná těsnící hydroizolační š do 100mm</t>
  </si>
  <si>
    <t>260</t>
  </si>
  <si>
    <t>80,34*1.05</t>
  </si>
  <si>
    <t>71119910R</t>
  </si>
  <si>
    <t>Provedení izolace proti zemní vlhkosti hydroizolační stěrkou doplňků vodotěsné těsnící pásky pro vnější a vnitřní roh</t>
  </si>
  <si>
    <t>264</t>
  </si>
  <si>
    <t>https://podminky.urs.cz/item/CS_URS_2025_02/71119910R</t>
  </si>
  <si>
    <t>119</t>
  </si>
  <si>
    <t>5905424R</t>
  </si>
  <si>
    <t>hydroizolační bandáž rohová -sitovina š 300mm</t>
  </si>
  <si>
    <t>266</t>
  </si>
  <si>
    <t>71131100R</t>
  </si>
  <si>
    <t>Tmelení trvale pružným tmelem pro exteriér</t>
  </si>
  <si>
    <t>270</t>
  </si>
  <si>
    <t>80,34</t>
  </si>
  <si>
    <t xml:space="preserve">50.4*1.03 "stříška u okap." </t>
  </si>
  <si>
    <t>(1.1*2+2.3)*1.03*12 "u balkonu"</t>
  </si>
  <si>
    <t>121</t>
  </si>
  <si>
    <t>998711103</t>
  </si>
  <si>
    <t>Přesun hmot pro izolace proti vodě, vlhkosti a plynům stanovený z hmotnosti přesunovaného materiálu vodorovná dopravní vzdálenost do 50 m v objektech výšky přes 12 do 60 m</t>
  </si>
  <si>
    <t>272</t>
  </si>
  <si>
    <t>https://podminky.urs.cz/item/CS_URS_2025_02/998711103</t>
  </si>
  <si>
    <t xml:space="preserve">Poznámka k souboru cen:_x000d_
Poznámka k souboru cen: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 </t>
  </si>
  <si>
    <t>713</t>
  </si>
  <si>
    <t>Izolace tepelné</t>
  </si>
  <si>
    <t>71311112R</t>
  </si>
  <si>
    <t>Montáž izolace tepelné vrchem lepením celoplošně rohoží, pásů, dílců, desek</t>
  </si>
  <si>
    <t>290</t>
  </si>
  <si>
    <t>Poznámka k položce:_x000d_
Poznámka k položce: vysoce přídržná lepící hmota na bazi cementu</t>
  </si>
  <si>
    <t>Mezisoučet balkony 50mm</t>
  </si>
  <si>
    <t xml:space="preserve">54.5 " stříška  K1" </t>
  </si>
  <si>
    <t>Mezisoučet 100mm</t>
  </si>
  <si>
    <t>123</t>
  </si>
  <si>
    <t>28376440</t>
  </si>
  <si>
    <t>deska XPS hrana rovná a strukturovaný povrch 300kPA λ=0,035 tl 50mm</t>
  </si>
  <si>
    <t>292</t>
  </si>
  <si>
    <t>31,89*1.02</t>
  </si>
  <si>
    <t>124</t>
  </si>
  <si>
    <t>28376443</t>
  </si>
  <si>
    <t>deska XPS hrana rovná a strukturovaný povrch 300kPA λ=0,035 tl 100mm</t>
  </si>
  <si>
    <t>294</t>
  </si>
  <si>
    <t>Poznámka k položce:_x000d_
Poznámka k položce: skl K1</t>
  </si>
  <si>
    <t xml:space="preserve">54.5*1.02 " stříška" </t>
  </si>
  <si>
    <t>125</t>
  </si>
  <si>
    <t>998713104</t>
  </si>
  <si>
    <t>Přesun hmot pro izolace tepelné stanovený z hmotnosti přesunovaného materiálu vodorovná dopravní vzdálenost do 50 m v objektech výšky přes 24 m do 36 m</t>
  </si>
  <si>
    <t>-2129130126</t>
  </si>
  <si>
    <t>https://podminky.urs.cz/item/CS_URS_2025_02/998713104</t>
  </si>
  <si>
    <t xml:space="preserve">Poznámka k souboru cen:_x000d_
Poznámka k souboru cen: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 </t>
  </si>
  <si>
    <t>762</t>
  </si>
  <si>
    <t>Konstrukce tesařské</t>
  </si>
  <si>
    <t>126</t>
  </si>
  <si>
    <t>762341210</t>
  </si>
  <si>
    <t>Bednění a laťování montáž bednění střech rovných a šikmých sklonu do 60° s vyřezáním otvorů z prken hrubých na sraz tl. do 32 mm</t>
  </si>
  <si>
    <t>330</t>
  </si>
  <si>
    <t>https://podminky.urs.cz/item/CS_URS_2025_02/762341210</t>
  </si>
  <si>
    <t xml:space="preserve">Poznámka k souboru cen:_x000d_
Poznámka k souboru cen: 1. V cenách -1011 až -1149 bednění střech z desek dřevoštěpkových a cementotřískových jsou započteny i náklady na dodávku spojovacích prostředků, na tyto položky se nevztahuje ocenění dodávky spojovacích prostředků položka 762 39-5000. </t>
  </si>
  <si>
    <t>127</t>
  </si>
  <si>
    <t>6051108R</t>
  </si>
  <si>
    <t>řezivo jehličnaté středové smrk tl 18-32m vč.impregnace proti hmyzu</t>
  </si>
  <si>
    <t>332</t>
  </si>
  <si>
    <t>0.025*55*1.08</t>
  </si>
  <si>
    <t>128</t>
  </si>
  <si>
    <t>762395000</t>
  </si>
  <si>
    <t>Spojovací prostředky krovů, bednění a laťování, nadstřešních konstrukcí svory, prkna, hřebíky, pásová ocel, vruty</t>
  </si>
  <si>
    <t>340</t>
  </si>
  <si>
    <t>https://podminky.urs.cz/item/CS_URS_2025_02/762395000</t>
  </si>
  <si>
    <t xml:space="preserve">Poznámka k souboru cen:_x000d_
Poznámka k souboru cen: 1. Cena je určena pro montážní ceny souborů cen: a) 762 33- Montáž vázaných konstrukcí krovů, b) 762 34- Bednění a laťování, ceny -1210 až -2441, c) 762 35- Montáž nadstřešních konstrukcí, d) 762 36- Montáž spádových klínů. 2. Ochrana konstrukce se oceňuje samostatně, např. položkami 762 08-3 Impregnace řeziva tohoto katalogu nebo příslušnými položkami katalogu 800-783 Nátěry. </t>
  </si>
  <si>
    <t>1.485</t>
  </si>
  <si>
    <t>129</t>
  </si>
  <si>
    <t>76236111R</t>
  </si>
  <si>
    <t>Montáž spádových klínů -vazník pro rovné střechy s připojením na nosnou konstrukci z řeziva průřezové plochy do 120 cm2</t>
  </si>
  <si>
    <t>342</t>
  </si>
  <si>
    <t>1.0*51</t>
  </si>
  <si>
    <t>130</t>
  </si>
  <si>
    <t>6051212R</t>
  </si>
  <si>
    <t>sbíjený vazník dl1.0m -stavební řezivo prkna +spojovací prostř. vč.impregnace proti hmyzu</t>
  </si>
  <si>
    <t>344</t>
  </si>
  <si>
    <t>51 "0.004m3"</t>
  </si>
  <si>
    <t>131</t>
  </si>
  <si>
    <t>998762104</t>
  </si>
  <si>
    <t>Přesun hmot pro konstrukce tesařské stanovený z hmotnosti přesunovaného materiálu vodorovná dopravní vzdálenost do 50 m v objektech výšky přes 24 do 36 m</t>
  </si>
  <si>
    <t>360</t>
  </si>
  <si>
    <t>https://podminky.urs.cz/item/CS_URS_2025_02/998762104</t>
  </si>
  <si>
    <t xml:space="preserve">Poznámka k souboru cen:_x000d_
Poznámka k souboru cen: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-2181 pro přesun prováděný bez použití mechanizace, tj. za ztížených podmínek, lze použít pouze pro hmotnost materiálu, která se tímto způsobem skutečně přemísťuje. </t>
  </si>
  <si>
    <t>764</t>
  </si>
  <si>
    <t>Konstrukce klempířské</t>
  </si>
  <si>
    <t>132</t>
  </si>
  <si>
    <t>76400111R</t>
  </si>
  <si>
    <t>Montáž a dodávka difúzní folie</t>
  </si>
  <si>
    <t>362</t>
  </si>
  <si>
    <t>1.5*50.4 " střířka 2np"</t>
  </si>
  <si>
    <t>133</t>
  </si>
  <si>
    <t>764002851</t>
  </si>
  <si>
    <t>Demontáž klempířských konstrukcí oplechování parapetů do suti</t>
  </si>
  <si>
    <t>370</t>
  </si>
  <si>
    <t>https://podminky.urs.cz/item/CS_URS_2025_02/764002851</t>
  </si>
  <si>
    <t xml:space="preserve">187,7 " K.01" </t>
  </si>
  <si>
    <t>764002861</t>
  </si>
  <si>
    <t>Demontáž klempířských konstrukcí oplechování říms do suti</t>
  </si>
  <si>
    <t>372</t>
  </si>
  <si>
    <t>https://podminky.urs.cz/item/CS_URS_2025_02/764002861</t>
  </si>
  <si>
    <t xml:space="preserve">92,4 " K10" </t>
  </si>
  <si>
    <t xml:space="preserve">42 "K14" </t>
  </si>
  <si>
    <t xml:space="preserve">51,7 "K16" </t>
  </si>
  <si>
    <t>135</t>
  </si>
  <si>
    <t>764004861</t>
  </si>
  <si>
    <t>Demontáž klempířských konstrukcí svodu do suti</t>
  </si>
  <si>
    <t>-1425928257</t>
  </si>
  <si>
    <t>https://podminky.urs.cz/item/CS_URS_2025_02/764004861</t>
  </si>
  <si>
    <t>112,89 " K.11+12"</t>
  </si>
  <si>
    <t>764111671</t>
  </si>
  <si>
    <t>Krytina ze svitků nebo z taškových tabulí z pozinkovaného plechu s povrchovou úpravou s úpravou u okapů, prostupů a výčnělků desek železobetonových (vstupní stříška)</t>
  </si>
  <si>
    <t>378</t>
  </si>
  <si>
    <t>https://podminky.urs.cz/item/CS_URS_2025_02/764111671</t>
  </si>
  <si>
    <t xml:space="preserve">50.4*1.5 "nad 2np oplechování " </t>
  </si>
  <si>
    <t>137</t>
  </si>
  <si>
    <t>764212665</t>
  </si>
  <si>
    <t>Oplechování střešních prvků z pozinkovaného plechu s povrchovou úpravou okapu okapovým plechem střechy rovné rš 400 mm</t>
  </si>
  <si>
    <t>386</t>
  </si>
  <si>
    <t>https://podminky.urs.cz/item/CS_URS_2025_02/764212665</t>
  </si>
  <si>
    <t xml:space="preserve">Poznámka k souboru cen:_x000d_
Poznámka k souboru cen: 1. V cenách 764 21-1605 až - 3642 nejsou započteny náklady na podkladní plech, tento se oceňuje cenami souboru cen 764 01-16.. Podkladní plech z pozinkovaného plechu s upraveným povrchem v rozvinuté šířce dle rš střešního prvku. </t>
  </si>
  <si>
    <t xml:space="preserve">Poznámka k položce:_x000d_
Poznámka k položce: podklad-epoxid.nátěr+vsyp křemič.pískem dle proj.  poz.K,15</t>
  </si>
  <si>
    <t>57 " K.15"</t>
  </si>
  <si>
    <t>764216606</t>
  </si>
  <si>
    <t>Oplechování parapetů z pozinkovaného plechu s povrchovou úpravou rovných mechanicky kotvené, bez rohů rš 500 mm</t>
  </si>
  <si>
    <t>394</t>
  </si>
  <si>
    <t>https://podminky.urs.cz/item/CS_URS_2025_02/764216606</t>
  </si>
  <si>
    <t>Poznámka k položce:_x000d_
Poznámka k položce: dle proj.rš.450mm</t>
  </si>
  <si>
    <t>139</t>
  </si>
  <si>
    <t>764218604</t>
  </si>
  <si>
    <t>Oplechování říms a ozdobných prvků z pozinkovaného plechu s povrchovou úpravou rovných, bez rohů mechanicky kotvené rš 330 mm</t>
  </si>
  <si>
    <t>396</t>
  </si>
  <si>
    <t>https://podminky.urs.cz/item/CS_URS_2025_02/764218604</t>
  </si>
  <si>
    <t xml:space="preserve">Poznámka k souboru cen:_x000d_
Poznámka k souboru cen: 1. Ceny lze použít pro ocenění oplechování římsy pod nadřímsovým žlabem. </t>
  </si>
  <si>
    <t>Poznámka k položce:_x000d_
Poznámka k položce: poz.K.10+K.16</t>
  </si>
  <si>
    <t>92,4 " K 10"</t>
  </si>
  <si>
    <t>51,7 " K 16"</t>
  </si>
  <si>
    <t>764218607</t>
  </si>
  <si>
    <t>Oplechování říms a ozdobných prvků z pozinkovaného plechu s povrchovou úpravou rovných, bez rohů mechanicky kotvené rš 670 mm</t>
  </si>
  <si>
    <t>398</t>
  </si>
  <si>
    <t>https://podminky.urs.cz/item/CS_URS_2025_02/764218607</t>
  </si>
  <si>
    <t xml:space="preserve">Poznámka k položce:_x000d_
Poznámka k položce:  poz. K.14</t>
  </si>
  <si>
    <t>42 "k.14"</t>
  </si>
  <si>
    <t>141</t>
  </si>
  <si>
    <t>764511642</t>
  </si>
  <si>
    <t>Žlab podokapní z pozinkovaného plechu s povrchovou úpravou kotlík oválný (trychtýřový), rš žlabu/průměr svodu 330/100 mm</t>
  </si>
  <si>
    <t>1794979379</t>
  </si>
  <si>
    <t>https://podminky.urs.cz/item/CS_URS_2025_02/764511642</t>
  </si>
  <si>
    <t>764518622</t>
  </si>
  <si>
    <t>Svod z pozinkovaného plechu s upraveným povrchem včetně objímek, kolen a odskoků kruhový, průměru 100 mm</t>
  </si>
  <si>
    <t>-902796397</t>
  </si>
  <si>
    <t>https://podminky.urs.cz/item/CS_URS_2025_02/764518622</t>
  </si>
  <si>
    <t xml:space="preserve">Poznámka k položce:_x000d_
Poznámka k položce:  poz. K.12</t>
  </si>
  <si>
    <t xml:space="preserve">19,9 " K.12" </t>
  </si>
  <si>
    <t>143</t>
  </si>
  <si>
    <t>764518623</t>
  </si>
  <si>
    <t>Svod z pozinkovaného plechu s upraveným povrchem včetně objímek, kolen a odskoků kruhový, průměru 120 mm</t>
  </si>
  <si>
    <t>-93629633</t>
  </si>
  <si>
    <t>https://podminky.urs.cz/item/CS_URS_2025_02/764518623</t>
  </si>
  <si>
    <t xml:space="preserve">Poznámka k položce:_x000d_
Poznámka k položce:  poz. K.11</t>
  </si>
  <si>
    <t>92,99 " K.11"</t>
  </si>
  <si>
    <t>998764104</t>
  </si>
  <si>
    <t>Přesun hmot pro konstrukce klempířské stanovený z hmotnosti přesunovaného materiálu vodorovná dopravní vzdálenost do 50 m v objektech výšky přes 24 do 36 m</t>
  </si>
  <si>
    <t>406</t>
  </si>
  <si>
    <t>https://podminky.urs.cz/item/CS_URS_2025_02/998764104</t>
  </si>
  <si>
    <t xml:space="preserve">Poznámka k souboru cen:_x000d_
Poznámka k souboru cen: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-4181 pro přesun prováděný bez použití mechanizace, tj. za ztížených podmínek, lze použít pouze pro hmotnost materiálu, která se tímto způsobem skutečně přemísťuje. </t>
  </si>
  <si>
    <t>766</t>
  </si>
  <si>
    <t>Konstrukce truhlářské</t>
  </si>
  <si>
    <t>145</t>
  </si>
  <si>
    <t>766691811</t>
  </si>
  <si>
    <t>Demontáž parapetních desek šířky do 300 mm</t>
  </si>
  <si>
    <t>-1611053671</t>
  </si>
  <si>
    <t>https://podminky.urs.cz/item/CS_URS_2025_02/766691811</t>
  </si>
  <si>
    <t>2,1*32+1,35*14+1,5*4+2,1*32+1,25*8</t>
  </si>
  <si>
    <t>766622131</t>
  </si>
  <si>
    <t>Montáž oken plastových včetně montáže rámu plochy přes 1 m2 otevíravých do zdiva, výšky do 1,5 m</t>
  </si>
  <si>
    <t>412</t>
  </si>
  <si>
    <t>https://podminky.urs.cz/item/CS_URS_2025_02/766622131</t>
  </si>
  <si>
    <t xml:space="preserve">Poznámka k souboru cen:_x000d_
Poznámka k souboru cen: 1. V cenách montáže oken jsou započteny i náklady na zaměření, vyklínování, horizontální i vertikální vyrovnání okenního rámu, ukotvení a vyplnění spáry mezi rámem a ostěním polyuretanovou pěnou, včetně zednického začištění. 2. Cenami montáže oken otevíravých lze ocenit i montáže oken kyvných a otočných. 3. Tepelnou izolaci mezi ostěním a rámem okna je možné ocenit položkami 766 62 - 9 . . Příplatek k cenám za tepelnou izolaci mezi ostěním a rámem okna jsou započteny náklady na izolaci vnější i vnitřní. 4. Délka izolace se určuje v metrech délky rámu okna. </t>
  </si>
  <si>
    <t>2.1*1.5*32 " 0.01"</t>
  </si>
  <si>
    <t>1.35*1.5*14 " 0.04"</t>
  </si>
  <si>
    <t>1.5*1.5*4 " 0.08"</t>
  </si>
  <si>
    <t>147</t>
  </si>
  <si>
    <t>6113200R</t>
  </si>
  <si>
    <t>okno plastové otvíravé a sklápěcí 210 x 150 cm, vč.těsnění a kování-zaskl.izol. trojskl. zvuková izol. okna min.34dB poz.č. 0,01 vč.rámu vnittřní konstr.barva bílá vnější barva zlatý dub</t>
  </si>
  <si>
    <t>414</t>
  </si>
  <si>
    <t>Poznámka k položce:_x000d_
Poznámka k položce: -včetně distančního pásku provedeného v odstínu rámu okna</t>
  </si>
  <si>
    <t>32 " O.01"</t>
  </si>
  <si>
    <t>6113201R</t>
  </si>
  <si>
    <t>okno plastové otvíravé a sklápěcí 135 x 150 cm, vč.těsnění a kování-zaskl.izol. trojskl. zvuková izol. okna min.34dB poz.č. 0,04 vč.rámu vnittřní konstr.barva bílá vnější barva zlatý dub</t>
  </si>
  <si>
    <t>416</t>
  </si>
  <si>
    <t>149</t>
  </si>
  <si>
    <t>6113204R</t>
  </si>
  <si>
    <t>okno plastové otvíravé a sklápěcí 150 x 150 cm, vč.těsnění a kování-zaskl.izol. trojskl. zvuková izol. okna min.34dB poz.č. 0,08 vč.rámu vnittřní konstr.barva bílá vnější barva zlatý dub</t>
  </si>
  <si>
    <t>422</t>
  </si>
  <si>
    <t>766622132</t>
  </si>
  <si>
    <t>Montáž oken plastových včetně montáže rámu plochy přes 1 m2 otevíravých do zdiva, výšky přes 1,5 do 2,5 m</t>
  </si>
  <si>
    <t>426</t>
  </si>
  <si>
    <t>https://podminky.urs.cz/item/CS_URS_2025_02/766622132</t>
  </si>
  <si>
    <t>2.1*1.8*32 " 0.02"</t>
  </si>
  <si>
    <t>151</t>
  </si>
  <si>
    <t>6113224R</t>
  </si>
  <si>
    <t>okno plastové otvíravé a sklápěcí 210 x 180 cm, vč.těsnění a kování-zaskl.izol. trojskl. zvuková izol. okna min.34dB poz.č. 0,02 vč.rámu vnittřní konstr.barva bílá vnější barva zlatý dub</t>
  </si>
  <si>
    <t>428</t>
  </si>
  <si>
    <t>766629214</t>
  </si>
  <si>
    <t>Montáž oken dřevěných Příplatek k cenám za tepelnou izolaci mezi ostěním a rámem okna při rovném ostění, připojovací spára tl. do 15 mm, páska</t>
  </si>
  <si>
    <t>438</t>
  </si>
  <si>
    <t>https://podminky.urs.cz/item/CS_URS_2025_02/766629214</t>
  </si>
  <si>
    <t xml:space="preserve">Poznámka k souboru cen:_x000d_
Poznámka k souboru cen: 1. V cenách montáže oken jsou započteny i náklady na zaměření, vyklínování, horizontální i vertikální vyrovnání okenního rámu, ukotvení a vyplnění spáry mezi rámem a ostěním polyuretanovou pěnou, včetně zednického začištění. 2. Cenami montáže oken otevíravých lze ocenit i montáže oken kyvných a otočných. 3. V cenách 766 62 - 9 . . Příplatek k cenám za tepelnou izolaci mezi ostěním a rámem okna jsou započteny náklady na izolaci vnější i vnitřní. 4. Délka izolace se určuje v metrech délky rámu okna. </t>
  </si>
  <si>
    <t>(2.1+1.5)*2*32*1,05+(2.1+1.8)*2*32*1,05+(1.35+1.5)*2*14*1,05</t>
  </si>
  <si>
    <t>(1.5*4)*4*1,05</t>
  </si>
  <si>
    <t>(2.1+2.2)*2*8*1,05</t>
  </si>
  <si>
    <t>(1.35+2.3)*2*12*1,05+(1.35+2.2)*2*4*1,05</t>
  </si>
  <si>
    <t>153</t>
  </si>
  <si>
    <t>76664113R</t>
  </si>
  <si>
    <t>Montáž balkónových dveří zdvojených jednokřídlových bez nadsvětlíku včetně rámu +okno plastové otvíravé a sklápěcí do zdiva</t>
  </si>
  <si>
    <t>440</t>
  </si>
  <si>
    <t xml:space="preserve">Poznámka k souboru cen:_x000d_
Poznámka k souboru cen: 1. V cenách montáže dveří jsou započteny i náklady na zaměření, vyklínování, horizontální i vertikální vyrovnání dveřního rámu, ukotvení a vyplnění spáry mezi rámem a ostěním polyuretanovou pěnou, včetně zednického začištění. </t>
  </si>
  <si>
    <t xml:space="preserve">8 " 0.10  vel. 85/220+125/150"</t>
  </si>
  <si>
    <t>154</t>
  </si>
  <si>
    <t>6114006R</t>
  </si>
  <si>
    <t xml:space="preserve">dveře plastové balkonové jednokřídlové trojsklo 85/220+okno plastové otvíravé a sklápěcí 125 x 150 cm, vč.těsnění a kování-zaskl.izol. trojskl. zvuková izol  okna a dveří min.34dB poz.č. 0,10 vč.rámu vnittřní konstr.barva bílá vnější barva hnědé</t>
  </si>
  <si>
    <t>442</t>
  </si>
  <si>
    <t>155</t>
  </si>
  <si>
    <t>766641161</t>
  </si>
  <si>
    <t>Montáž balkónových dveří dřevěných nebo plastových včetně rámu zdvojených do zdiva dvoukřídlových bez nadsvětlíku</t>
  </si>
  <si>
    <t>444</t>
  </si>
  <si>
    <t>https://podminky.urs.cz/item/CS_URS_2025_02/766641161</t>
  </si>
  <si>
    <t xml:space="preserve">12 " 0.11  vel. 135/230"</t>
  </si>
  <si>
    <t xml:space="preserve">4 " 0.12  vel. 135/220"</t>
  </si>
  <si>
    <t>156</t>
  </si>
  <si>
    <t>6111002R</t>
  </si>
  <si>
    <t>dveře plastové balkonové dvoukřídlové trojsklo 135/230, vč.těsnění a kování-zaskl.izol. trojskl. zvuková izol. dveří min.34dB poz.č. 0,11 vč.rám.zárub. vnittřní konstr.barva bílá vnější barva hnědé</t>
  </si>
  <si>
    <t>446</t>
  </si>
  <si>
    <t>157</t>
  </si>
  <si>
    <t>6111003R</t>
  </si>
  <si>
    <t xml:space="preserve">dveře plastové balkonové dvoukřídlové trojsklo 135/220, vč.těsnění a kování-zaskl.izol. trojskl. zvuková izol. dveří min.34dB poz.č. 0,12  vnittřní konstr.barva bílá vnější barva hnědé</t>
  </si>
  <si>
    <t>448</t>
  </si>
  <si>
    <t>158</t>
  </si>
  <si>
    <t>766694126</t>
  </si>
  <si>
    <t>Montáž ostatních truhlářských konstrukcí parapetních desek dřevěných nebo plastových šířky přes 300 mm</t>
  </si>
  <si>
    <t>-1232015268</t>
  </si>
  <si>
    <t>https://podminky.urs.cz/item/CS_URS_2025_02/766694126</t>
  </si>
  <si>
    <t>159</t>
  </si>
  <si>
    <t>6079410/R</t>
  </si>
  <si>
    <t>parapet dřevotřískový vnitřní povrch laminátový š 430mm</t>
  </si>
  <si>
    <t>-455176876</t>
  </si>
  <si>
    <t>169,3*1,05 'Přepočtené koeficientem množství</t>
  </si>
  <si>
    <t>60794121</t>
  </si>
  <si>
    <t>koncovka PVC k parapetním dřevotřískovým deskám 600mm</t>
  </si>
  <si>
    <t>-126394150</t>
  </si>
  <si>
    <t>161</t>
  </si>
  <si>
    <t>998766104</t>
  </si>
  <si>
    <t>Přesun hmot pro konstrukce truhlářské stanovený z hmotnosti přesunovaného materiálu vodorovná dopravní vzdálenost do 50 m v objektech výšky přes 24 do 36 m</t>
  </si>
  <si>
    <t>466</t>
  </si>
  <si>
    <t>https://podminky.urs.cz/item/CS_URS_2025_02/998766104</t>
  </si>
  <si>
    <t xml:space="preserve">Poznámka k souboru cen:_x000d_
Poznámka k souboru cen: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-6181 pro přesun prováděný bez použití mechanizace, tj. za ztížených podmínek, lze použít pouze pro hmotnost materiálu, která se tímto způsobem skutečně přemísťuje. </t>
  </si>
  <si>
    <t>767</t>
  </si>
  <si>
    <t>Konstrukce zámečnické</t>
  </si>
  <si>
    <t>162</t>
  </si>
  <si>
    <t>767163101</t>
  </si>
  <si>
    <t>Montáž kompletního kovového zábradlí přímého z dílců v rovině (na rovné ploše) kotveného do zdiva nebo lehčeného betonu</t>
  </si>
  <si>
    <t>468</t>
  </si>
  <si>
    <t>https://podminky.urs.cz/item/CS_URS_2025_02/767163101</t>
  </si>
  <si>
    <t xml:space="preserve">Poznámka k souboru cen:_x000d_
Poznámka k souboru cen: 1. Ceny nelze použít pro montáž zábradlí svařovaného na místě. Tyto práce se oceňují cenami souboru cen 767 22 - Montáž zábradlí. </t>
  </si>
  <si>
    <t>Poznámka k položce:_x000d_
Poznámka k položce: poz.Z17</t>
  </si>
  <si>
    <t>0.85*8+1.35*4 " z.17"</t>
  </si>
  <si>
    <t>163</t>
  </si>
  <si>
    <t>5534203R</t>
  </si>
  <si>
    <t xml:space="preserve">Dod.zábradlí Pz,-replika stávajícího vč,kotev+povrch.úprava-hnědá poz.Z17- š. 0.85m včetně dodávky kotevních prvků  poz.Z17</t>
  </si>
  <si>
    <t>470</t>
  </si>
  <si>
    <t>Poznámka k položce:_x000d_
Poznámka k položce: detail 3</t>
  </si>
  <si>
    <t>8 "z17"</t>
  </si>
  <si>
    <t xml:space="preserve">"kotev.úhel. -plochá ocel  25/5 dl.100mm +kotva nerez M12-150mm -č.3-4x  do předvr.otvoru  do zdi utěsnění +přivaření "</t>
  </si>
  <si>
    <t>164</t>
  </si>
  <si>
    <t>5534204R</t>
  </si>
  <si>
    <t xml:space="preserve">Dod.zábradlí Pz,-replika stávajícího vč,kotev+povrch.úprava-hnědá poz.Z17- š. 1.35m včetně dodávky kotevních prvků  poz.Z17</t>
  </si>
  <si>
    <t>472</t>
  </si>
  <si>
    <t>4 "z17"</t>
  </si>
  <si>
    <t>165</t>
  </si>
  <si>
    <t>767161813</t>
  </si>
  <si>
    <t>Demontáž zábradlí do suti rovného nerozebíratelný spoj hmotnosti 1 m zábradlí do 20 kg</t>
  </si>
  <si>
    <t>474</t>
  </si>
  <si>
    <t>https://podminky.urs.cz/item/CS_URS_2025_02/767161813</t>
  </si>
  <si>
    <t>Poznámka k položce:_x000d_
Poznámka k položce: 2np</t>
  </si>
  <si>
    <t>50.4 " 2np "</t>
  </si>
  <si>
    <t>166</t>
  </si>
  <si>
    <t>767161834</t>
  </si>
  <si>
    <t>Demontáž zábradlí k dalšímu použití rovného nerozebíratelný spoj hmotnosti 1 m zábradlí přes 20 kg</t>
  </si>
  <si>
    <t>476</t>
  </si>
  <si>
    <t>https://podminky.urs.cz/item/CS_URS_2025_02/767161834</t>
  </si>
  <si>
    <t>Poznámka k položce:_x000d_
Poznámka k položce: poz.Z16</t>
  </si>
  <si>
    <t xml:space="preserve">4.3*12 "balkony  Z16" </t>
  </si>
  <si>
    <t>167</t>
  </si>
  <si>
    <t>76716211R</t>
  </si>
  <si>
    <t>Montáž stávaj. ocel. zábradlí balkónového rovného s výplní včetně dodávky kotevních prvků délky přes 4,0 do 5,0 m poz.Z16</t>
  </si>
  <si>
    <t>478</t>
  </si>
  <si>
    <t>Poznámka k položce:_x000d_
Poznámka k položce: detail 2</t>
  </si>
  <si>
    <t xml:space="preserve">12 "balkony  Z16  -detail 2 " </t>
  </si>
  <si>
    <t xml:space="preserve">"kotev.plech 100/150/10 +kotva nerez M12-300mm -č.2-2x  do předvr.otvoru  do zdi utěsnění +přivaření "</t>
  </si>
  <si>
    <t xml:space="preserve">"kotev.plech 100/150/10 +kotva nerez M12-150mm +tahová kotva nerez HZA-R-M12-300nn -č.1-6x  do předvr.otvoru do ŽB desky balkonu +utěsnění+přivaření</t>
  </si>
  <si>
    <t>"kotva zábradlí do boku desky -přivařit -uzavř.profil 25/25/2mm dl 500mm č.1-6x!"</t>
  </si>
  <si>
    <t>767810811</t>
  </si>
  <si>
    <t>Demontáž větracích mřížek ocelových čtyřhranných neho kruhových</t>
  </si>
  <si>
    <t>496</t>
  </si>
  <si>
    <t>https://podminky.urs.cz/item/CS_URS_2025_02/767810811</t>
  </si>
  <si>
    <t xml:space="preserve">12*2+24*2+8*2 " Z10+11" </t>
  </si>
  <si>
    <t>169</t>
  </si>
  <si>
    <t>998767104</t>
  </si>
  <si>
    <t>Přesun hmot pro zámečnické konstrukce stanovený z hmotnosti přesunovaného materiálu vodorovná dopravní vzdálenost do 50 m v objektech výšky přes 24 do 36 m</t>
  </si>
  <si>
    <t>502</t>
  </si>
  <si>
    <t>https://podminky.urs.cz/item/CS_URS_2025_02/998767104</t>
  </si>
  <si>
    <t xml:space="preserve">Poznámka k souboru cen:_x000d_
Poznámka k souboru cen: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-7181 pro přesun prováděný bez použití mechanizace, tj. za ztížených podmínek, lze použít pouze pro hmotnost materiálu, která se tímto způsobem skutečně přemísťuje. </t>
  </si>
  <si>
    <t>771</t>
  </si>
  <si>
    <t>Podlahy z dlaždic</t>
  </si>
  <si>
    <t>77112101R</t>
  </si>
  <si>
    <t>Potěrová hmota adhézní-spojovací na podlahu</t>
  </si>
  <si>
    <t>504</t>
  </si>
  <si>
    <t xml:space="preserve">Poznámka k souboru cen:_x000d_
Poznámka k souboru cen: 1. V cenách 771 12-1011 až 771 12-1015 jsou započteny i náklady na dodání nátěru. 2. V cenách 771 15-1011 až 771 15-1026 jsou započteny i náklady na dodání stěrky. 3. V cenách 771 16-1011 až -1023 nejsou započteny náklady na materiál, tyto se oceňují ve specifikaci. </t>
  </si>
  <si>
    <t xml:space="preserve">0.5*0.85*8+0.6*1.35*12+0.5*1.35*4  "0.10+0.11+0.12"</t>
  </si>
  <si>
    <t>1.1*2.3*12*2</t>
  </si>
  <si>
    <t>171</t>
  </si>
  <si>
    <t>771574576</t>
  </si>
  <si>
    <t>Montáž podlah z dlaždic keramických lepených cementovým flexibilním rychletuhnoucím lepidlem pro vysoké mechanické zatížení, tloušťky přes 10 mm přes 9 do 12 ks/m2</t>
  </si>
  <si>
    <t>-893828750</t>
  </si>
  <si>
    <t>https://podminky.urs.cz/item/CS_URS_2025_02/771574576</t>
  </si>
  <si>
    <t>0.5*0.85*8*1,03+0.6*1.35*12*1,03+0.5*1.35*4*1,03 "0.10+0.11+0.12"</t>
  </si>
  <si>
    <t>1.1*2.3*12*1,03</t>
  </si>
  <si>
    <t>59761409</t>
  </si>
  <si>
    <t>dlažba keramická slinutá protiskluzná do interiéru i exteriéru pro vysoké mechanické namáhání přes 9 do 12ks/m2</t>
  </si>
  <si>
    <t>508</t>
  </si>
  <si>
    <t>47,566*1.1</t>
  </si>
  <si>
    <t>173</t>
  </si>
  <si>
    <t>771577221</t>
  </si>
  <si>
    <t>Montáž podlah z dlaždic keramických lepených cementovým flexibilním rychletuhnoucím lepidlem Příplatek k cenám za plochu do 5 m2 jednotlivě</t>
  </si>
  <si>
    <t>-614526958</t>
  </si>
  <si>
    <t>https://podminky.urs.cz/item/CS_URS_2025_02/771577221</t>
  </si>
  <si>
    <t>47,566</t>
  </si>
  <si>
    <t>77157712R</t>
  </si>
  <si>
    <t>Příplatek k montáži podlah keramických za spárovácí cementovou maltou flex.hydraulicky tuhnoucí odolnou proti vodě dle proj.</t>
  </si>
  <si>
    <t>512</t>
  </si>
  <si>
    <t xml:space="preserve">Poznámka k souboru cen:_x000d_
Poznámka k souboru cen: 1. Položky jsou určeny pro všechny druhy povrchových úprav. </t>
  </si>
  <si>
    <t>175</t>
  </si>
  <si>
    <t>77157713R</t>
  </si>
  <si>
    <t>Příplatek k montáži podlah keramických lepených- vysoce elastické tenkovrstvé mrazuvzdurné lepidlo</t>
  </si>
  <si>
    <t>514</t>
  </si>
  <si>
    <t>176</t>
  </si>
  <si>
    <t>771591112</t>
  </si>
  <si>
    <t>Izolace podlahy pod dlažbu nátěrem nebo stěrkou ve dvou vrstvách</t>
  </si>
  <si>
    <t>516</t>
  </si>
  <si>
    <t>https://podminky.urs.cz/item/CS_URS_2025_02/771591112</t>
  </si>
  <si>
    <t xml:space="preserve">Poznámka k souboru cen:_x000d_
Poznámka k souboru cen: 1. V ceně 771 59-1112 jsou započteny i náklady na materiál. 2. Položka 771 59-1112 se použije pro izolaci podlah zatížené přechodnou vlhkostí. 3. V ceně 771 59-1112 až -1212 jsou započteny i náklady na materiál. 4. V cenách 77159-1227, 77159-1217, 77159-1237, 77159-1247, 77159-1257 nejsou započteny náklady na materiál, tyto se oceňují ve specifikaci. </t>
  </si>
  <si>
    <t>Poznámka k položce:_x000d_
Poznámka k položce: hydroizolační stěrka pro bezesparé hydroizol. v exteriéru</t>
  </si>
  <si>
    <t>177</t>
  </si>
  <si>
    <t>998771104</t>
  </si>
  <si>
    <t>Přesun hmot pro podlahy z dlaždic stanovený z hmotnosti přesunovaného materiálu vodorovná dopravní vzdálenost do 50 m v objektech výšky přes 24 do 36 m</t>
  </si>
  <si>
    <t>518</t>
  </si>
  <si>
    <t>https://podminky.urs.cz/item/CS_URS_2025_02/998771104</t>
  </si>
  <si>
    <t>783</t>
  </si>
  <si>
    <t>Dokončovací práce - nátěry</t>
  </si>
  <si>
    <t>783301303</t>
  </si>
  <si>
    <t>Příprava podkladu zámečnických konstrukcí před provedením nátěru odrezivění odrezovačem bezoplachovým</t>
  </si>
  <si>
    <t>520</t>
  </si>
  <si>
    <t>https://podminky.urs.cz/item/CS_URS_2025_02/783301303</t>
  </si>
  <si>
    <t xml:space="preserve">2*(1.65+0.1)*(0.9+2*0.1)*4+1.5*4 "vnitřní dveře+schody  poz. č.0.15"</t>
  </si>
  <si>
    <t xml:space="preserve">4.3*1.1*12 " z16" </t>
  </si>
  <si>
    <t>179</t>
  </si>
  <si>
    <t>783322101</t>
  </si>
  <si>
    <t>Tmelení zámečnických konstrukcí včetně přebroušení tmelených míst, tmelem disperzním akrylátovým nebo latexovým</t>
  </si>
  <si>
    <t>522</t>
  </si>
  <si>
    <t>https://podminky.urs.cz/item/CS_URS_2025_02/783322101</t>
  </si>
  <si>
    <t>180</t>
  </si>
  <si>
    <t>783314201</t>
  </si>
  <si>
    <t>Základní antikorozní nátěr zámečnických konstrukcí jednonásobný syntetický standardní</t>
  </si>
  <si>
    <t>524</t>
  </si>
  <si>
    <t>https://podminky.urs.cz/item/CS_URS_2025_02/783314201</t>
  </si>
  <si>
    <t>78,16</t>
  </si>
  <si>
    <t>181</t>
  </si>
  <si>
    <t>783317101</t>
  </si>
  <si>
    <t>Krycí nátěr (email) zámečnických konstrukcí jednonásobný syntetický standardní</t>
  </si>
  <si>
    <t>526</t>
  </si>
  <si>
    <t>https://podminky.urs.cz/item/CS_URS_2025_02/783317101</t>
  </si>
  <si>
    <t xml:space="preserve">78,16*2 " dle proj.2x  " </t>
  </si>
  <si>
    <t>78382742R</t>
  </si>
  <si>
    <t>Krycí nátěr minerální omítek stupně členitosti 1 a 2-nátěr fasádní barvou s vysokou prodyšností pro vodní páry a CO2 se světlo stálýmni anorgat.pigmenty dle proj.</t>
  </si>
  <si>
    <t>528</t>
  </si>
  <si>
    <t>141"římsa- pdhled"</t>
  </si>
  <si>
    <t>31,89+22,67"balkony -pdhled+boky balkonu"</t>
  </si>
  <si>
    <t>Mezisoučet podhledy</t>
  </si>
  <si>
    <t>1058,53+42,09 "stěny "</t>
  </si>
  <si>
    <t>91,34 "ostění"</t>
  </si>
  <si>
    <t>Mezisoučet steny+osteni</t>
  </si>
  <si>
    <t>183</t>
  </si>
  <si>
    <t>783897615</t>
  </si>
  <si>
    <t>Krycí (ochranný ) nátěr omítek Příplatek k cenám za provádění barevného nátěru v odstínu sytém dvojnásobného</t>
  </si>
  <si>
    <t>530</t>
  </si>
  <si>
    <t>https://podminky.urs.cz/item/CS_URS_2025_02/783897615</t>
  </si>
  <si>
    <t>1387,52</t>
  </si>
  <si>
    <t>784</t>
  </si>
  <si>
    <t>Dokončovací práce - malby a tapety</t>
  </si>
  <si>
    <t>184</t>
  </si>
  <si>
    <t>784121001</t>
  </si>
  <si>
    <t>Oškrabání malby v místnostech výšky do 3,80 m</t>
  </si>
  <si>
    <t>1784301309</t>
  </si>
  <si>
    <t>https://podminky.urs.cz/item/CS_URS_2025_02/784121001</t>
  </si>
  <si>
    <t>185</t>
  </si>
  <si>
    <t>784161411</t>
  </si>
  <si>
    <t>Celoplošné vyrovnání podkladu sádrovou stěrkou, tloušťky do 3 mm vyrovnáním v místnostech výšky do 3,80 m</t>
  </si>
  <si>
    <t>430353425</t>
  </si>
  <si>
    <t>https://podminky.urs.cz/item/CS_URS_2025_02/784161411</t>
  </si>
  <si>
    <t>Vyspravení po EL.kabelech fakt.dle skutec.</t>
  </si>
  <si>
    <t>784181111</t>
  </si>
  <si>
    <t>Penetrace podkladu jednonásobná základní silikátová v místnostech výšky do 3,80 m</t>
  </si>
  <si>
    <t>-647174521</t>
  </si>
  <si>
    <t>https://podminky.urs.cz/item/CS_URS_2025_02/784181111</t>
  </si>
  <si>
    <t>836.977</t>
  </si>
  <si>
    <t>187</t>
  </si>
  <si>
    <t>784221101</t>
  </si>
  <si>
    <t>Malby z malířských směsí otěruvzdorných za sucha dvojnásobné, bílé za sucha otěruvzdorné dobře v místnostech výšky do 3,80 m</t>
  </si>
  <si>
    <t>-574981709</t>
  </si>
  <si>
    <t>https://podminky.urs.cz/item/CS_URS_2025_02/784221101</t>
  </si>
  <si>
    <t>786</t>
  </si>
  <si>
    <t>Dokončovací práce - čalounické úpravy</t>
  </si>
  <si>
    <t>786624121</t>
  </si>
  <si>
    <t>Montáž zastiňujících žaluzií lamelových do oken zdvojených otevíravých, sklápěcích nebo vyklápěcích kovových</t>
  </si>
  <si>
    <t>536</t>
  </si>
  <si>
    <t>https://podminky.urs.cz/item/CS_URS_2025_02/786624121</t>
  </si>
  <si>
    <t xml:space="preserve">Poznámka k souboru cen:_x000d_
Poznámka k souboru cen: 1. Cenu-3111 lze použít pro jakýkoli rozměr žaluzie. </t>
  </si>
  <si>
    <t>(1.25*1.5+0.85*2.2)*8 "0.10"</t>
  </si>
  <si>
    <t>1.35*2.3*12 "0.11"</t>
  </si>
  <si>
    <t>1.35*2.2*4 "0.12"</t>
  </si>
  <si>
    <t>189</t>
  </si>
  <si>
    <t>61124345R</t>
  </si>
  <si>
    <t>žaluzie hliníková interiérová stříbrný elox</t>
  </si>
  <si>
    <t>538</t>
  </si>
  <si>
    <t>338,21*1,05</t>
  </si>
  <si>
    <t>998786103</t>
  </si>
  <si>
    <t>Přesun hmot pro čalounické úpravy stanovený z hmotnosti přesunovaného materiálu vodorovná dopravní vzdálenost do 50 m v objektech výšky (hloubky) přes 12 do 24 m</t>
  </si>
  <si>
    <t>540</t>
  </si>
  <si>
    <t>https://podminky.urs.cz/item/CS_URS_2025_02/998786103</t>
  </si>
  <si>
    <t>HZS</t>
  </si>
  <si>
    <t>Hodinové zúčtovací sazby</t>
  </si>
  <si>
    <t>191</t>
  </si>
  <si>
    <t>HZS2222</t>
  </si>
  <si>
    <t>Hodinové zúčtovací sazby profesí PSV provádění stavebních instalací elektrikář odborný</t>
  </si>
  <si>
    <t>hod</t>
  </si>
  <si>
    <t>262144</t>
  </si>
  <si>
    <t>-1636125900</t>
  </si>
  <si>
    <t>https://podminky.urs.cz/item/CS_URS_2025_02/HZS2222</t>
  </si>
  <si>
    <t xml:space="preserve">" demont. + zpětná montáž  EL  na fasádě" </t>
  </si>
  <si>
    <t>" zajiš stávaj. kabelú - přetažení zatepl.systémem"</t>
  </si>
  <si>
    <t xml:space="preserve">" demont. antén vč.přemístění a likvidace zák.způsobem" </t>
  </si>
  <si>
    <t xml:space="preserve">" demont.hromosvodu vč.odvozu demon.mater." </t>
  </si>
  <si>
    <t xml:space="preserve">20 "  Demont.+zpětná montáž stáv. EL zařízeních na fasádě" </t>
  </si>
  <si>
    <t>HZS2491</t>
  </si>
  <si>
    <t>Hodinové zúčtovací sazby profesí PSV zednické výpomoci a pomocné práce PSV dělník zednických výpomocí</t>
  </si>
  <si>
    <t>544</t>
  </si>
  <si>
    <t>https://podminky.urs.cz/item/CS_URS_2025_02/HZS2491</t>
  </si>
  <si>
    <t>120*2</t>
  </si>
  <si>
    <t>Mezisoučet dodatečně okna</t>
  </si>
  <si>
    <t>2 - Fasáda přízemí</t>
  </si>
  <si>
    <t xml:space="preserve">    9 - Ostatní konstrukce a práce, bourání</t>
  </si>
  <si>
    <t>62212111R</t>
  </si>
  <si>
    <t>Zatření spár vnějších povrchů vápennou -cementovou maltou, ploch stěn z cihel</t>
  </si>
  <si>
    <t xml:space="preserve">109,69+438,54 " o+m" </t>
  </si>
  <si>
    <t xml:space="preserve">109,69+438,54 </t>
  </si>
  <si>
    <t>622142001</t>
  </si>
  <si>
    <t>Pletivo vnějších ploch v ploše nebo pruzích, na plném podkladu sklovláknité vtlačené do tmelu stěn</t>
  </si>
  <si>
    <t>-769212677</t>
  </si>
  <si>
    <t>https://podminky.urs.cz/item/CS_URS_2025_02/622142001</t>
  </si>
  <si>
    <t>-572974730</t>
  </si>
  <si>
    <t>Z.02</t>
  </si>
  <si>
    <t>2,85+4,8*2+2,85+1,15*5+1,75+2,5*2+1,65+1,2+4,49*2+2,85+4,49*2+2,85+4,7*2+2,4+4,49*2+1,75+2,5*2+2,4+3,7*2+2,85*2+3,7*4+2,78+3,7*2+2,78*2+4,3*2</t>
  </si>
  <si>
    <t>2,4+3,7*2+1,75+2,5*2+2,4+3,5*2+1,65+1,2+2,2*2+2,78+3,5*2+2,85+3,5*2+1,75+2,5*2+2,85+1,25*2+2,85+3,5*2</t>
  </si>
  <si>
    <t>Z.04</t>
  </si>
  <si>
    <t>5,4*4+5,33*4+5,25*4+5,25*4+5,17*4+3,83*4+3,87*4+3,92*4+4,1*4+4,05*4+2,4*8+3*16+82,5+3*4+5*2</t>
  </si>
  <si>
    <t>Z.6</t>
  </si>
  <si>
    <t>44,898</t>
  </si>
  <si>
    <t>Z7</t>
  </si>
  <si>
    <t>44,898+2,85+1,75+1,1+2,85+1,75+2,78+1,75+1,1+1,75+2,85 "Z.07"</t>
  </si>
  <si>
    <t>1312051259</t>
  </si>
  <si>
    <t xml:space="preserve">211,26*1.05  "Z.02 "</t>
  </si>
  <si>
    <t>59051486</t>
  </si>
  <si>
    <t>profil rohový PVC 15x15mm s výztužnou tkaninou š 100mm pro ETICS</t>
  </si>
  <si>
    <t>-2114980000</t>
  </si>
  <si>
    <t>567,64*1.05 " Z.04"</t>
  </si>
  <si>
    <t>-473488396</t>
  </si>
  <si>
    <t>44,898*1,05 "poz. Z.6"</t>
  </si>
  <si>
    <t>135225012</t>
  </si>
  <si>
    <t>65,428*1.05 "poz. Z.07 "</t>
  </si>
  <si>
    <t>622321321</t>
  </si>
  <si>
    <t>Omítka vápenocementová vnějších ploch nanášená strojně jednovrstvá, tloušťky do 15 mm hladká stěn</t>
  </si>
  <si>
    <t>https://podminky.urs.cz/item/CS_URS_2025_02/622321321</t>
  </si>
  <si>
    <t xml:space="preserve">Poznámka k souboru cen:_x000d_
Poznámka k souboru cen: 1. Pro ocenění nanášení omítky v tloušťce jádrové omítky přes 15 mm se použije příplatek za každých dalších i započatých 5 mm. 2. Podkladní a spojovací vrstvy se oceňují cenami souboru cen 62.13-1... této části katalogu. </t>
  </si>
  <si>
    <t xml:space="preserve">438,54 " m" </t>
  </si>
  <si>
    <t>622321341</t>
  </si>
  <si>
    <t>Omítka vápenocementová vnějších ploch nanášená strojně dvouvrstvá, tloušťky jádrové omítky do 15 mm a tloušťky štuku do 3 mm štuková stěn</t>
  </si>
  <si>
    <t>https://podminky.urs.cz/item/CS_URS_2025_02/622321341</t>
  </si>
  <si>
    <t>Poznámka k položce:_x000d_
Poznámka k položce: vč.ostění</t>
  </si>
  <si>
    <t>109,69*1.03 "omítka vč.ostění "</t>
  </si>
  <si>
    <t>62232132R</t>
  </si>
  <si>
    <t>Potažení hladké omítky hydroizolační stěrkou na bázi cementu na svislé ploše</t>
  </si>
  <si>
    <t xml:space="preserve">438,54" pod marmolit -tl.3mm" </t>
  </si>
  <si>
    <t>622151021</t>
  </si>
  <si>
    <t>Penetrační nátěr vnějších pastovitých tenkovrstvých omítek mozaikových akrylátový stěn</t>
  </si>
  <si>
    <t>298077933</t>
  </si>
  <si>
    <t>https://podminky.urs.cz/item/CS_URS_2025_02/622151021</t>
  </si>
  <si>
    <t>438,54 "marm."</t>
  </si>
  <si>
    <t>622511112</t>
  </si>
  <si>
    <t>Omítka tenkovrstvá akrylátová vnějších ploch probarvená bez penetrace mozaiková střednězrnná stěn</t>
  </si>
  <si>
    <t>-798573296</t>
  </si>
  <si>
    <t>https://podminky.urs.cz/item/CS_URS_2025_02/622511112</t>
  </si>
  <si>
    <t>42,76</t>
  </si>
  <si>
    <t>62999101R</t>
  </si>
  <si>
    <t>https://podminky.urs.cz/item/CS_URS_2025_02/62999101R</t>
  </si>
  <si>
    <t>Poznámka k položce:_x000d_
Poznámka k položce: vč.zvýšené pracnosti-zařízení na fasádě</t>
  </si>
  <si>
    <t>216,72 " dle proj."</t>
  </si>
  <si>
    <t>64494111R</t>
  </si>
  <si>
    <t>Montáž průvětrníků nebo mřížek odvětrávacích velikosti - D 100</t>
  </si>
  <si>
    <t xml:space="preserve">3 "  D 100" </t>
  </si>
  <si>
    <t>56245648</t>
  </si>
  <si>
    <t>mřížka větrací kruhová plast se síťovinou 100mm</t>
  </si>
  <si>
    <t xml:space="preserve">3  " 200/200 "</t>
  </si>
  <si>
    <t>1 " 250/300 "</t>
  </si>
  <si>
    <t>56245603</t>
  </si>
  <si>
    <t>mřížka větrací hranatá plast se síťovinou 200x200mm</t>
  </si>
  <si>
    <t>3*1.01</t>
  </si>
  <si>
    <t>56245601</t>
  </si>
  <si>
    <t>mřížka větrací hranatá plast se síťovinou 300x300mm</t>
  </si>
  <si>
    <t>1*1,01</t>
  </si>
  <si>
    <t>64494112R</t>
  </si>
  <si>
    <t>Montáž průvětrníků nebo mřížek odvětrávacích velikost do 400 x 300 mm</t>
  </si>
  <si>
    <t xml:space="preserve">1 "  400/260 "</t>
  </si>
  <si>
    <t>2 " 200/400 "</t>
  </si>
  <si>
    <t>5624560R</t>
  </si>
  <si>
    <t>mřížka větrací hranatá plast se síťovinou 400x200mm</t>
  </si>
  <si>
    <t>2*1,01</t>
  </si>
  <si>
    <t>56245603R</t>
  </si>
  <si>
    <t>mřížka větrací hranatá plast se síťovinou 400x260mm</t>
  </si>
  <si>
    <t>64494114R</t>
  </si>
  <si>
    <t>Montáž průvětrníků nebo mřížek odvětrávacích velikosti 600 x 300 mm</t>
  </si>
  <si>
    <t xml:space="preserve">1 "   600/300 "</t>
  </si>
  <si>
    <t>5624563R</t>
  </si>
  <si>
    <t>mřížka větrací hranatá plast se síťovinou 600x300mm</t>
  </si>
  <si>
    <t>Ostatní konstrukce a práce, bourání</t>
  </si>
  <si>
    <t>941111121</t>
  </si>
  <si>
    <t>Montáž lešení řadového trubkového lehkého pracovního s podlahami s provozním zatížením tř. 3 do 200 kg/m2 šířky tř. W09 přes 0,9 do 1,2 m, výšky do 10 m</t>
  </si>
  <si>
    <t>https://podminky.urs.cz/item/CS_URS_2025_02/941111121</t>
  </si>
  <si>
    <t>714</t>
  </si>
  <si>
    <t>941111221</t>
  </si>
  <si>
    <t>Montáž lešení řadového trubkového lehkého pracovního s podlahami s provozním zatížením tř. 3 do 200 kg/m2 Příplatek za první a každý další den použití lešení k ceně -1121</t>
  </si>
  <si>
    <t>https://podminky.urs.cz/item/CS_URS_2025_02/941111221</t>
  </si>
  <si>
    <t>714*60</t>
  </si>
  <si>
    <t>941111821</t>
  </si>
  <si>
    <t>Demontáž lešení řadového trubkového lehkého pracovního s podlahami s provozním zatížením tř. 3 do 200 kg/m2 šířky tř. W09 přes 0,9 do 1,2 m, výšky do 10 m</t>
  </si>
  <si>
    <t>https://podminky.urs.cz/item/CS_URS_2025_02/941111821</t>
  </si>
  <si>
    <t xml:space="preserve">109,69*1.03 " dle proj. vč.ostění" </t>
  </si>
  <si>
    <t>97805964R</t>
  </si>
  <si>
    <t>https://podminky.urs.cz/item/CS_URS_2025_02/97805964R</t>
  </si>
  <si>
    <t>Poznámka k položce:_x000d_
Poznámka k položce: vč otlučení dekorat.omítky -.překrytí kabřince</t>
  </si>
  <si>
    <t xml:space="preserve">438,54*1.03" dle proj." </t>
  </si>
  <si>
    <t>985131211</t>
  </si>
  <si>
    <t>Očištění ploch stěn, rubu kleneb a podlah tryskání pískem sušeným</t>
  </si>
  <si>
    <t>https://podminky.urs.cz/item/CS_URS_2025_02/985131211</t>
  </si>
  <si>
    <t>997013111</t>
  </si>
  <si>
    <t>Vnitrostaveništní doprava suti a vybouraných hmot vodorovně do 50 m svisle s použitím mechanizace pro budovy a haly výšky do 6 m</t>
  </si>
  <si>
    <t>https://podminky.urs.cz/item/CS_URS_2025_02/997013111</t>
  </si>
  <si>
    <t>Odvoz suti a vybouraných hmot na skládku nebo meziskládku se složením, na vzdálenost Příplatek k ceně za každý další započatý 1 km přes 1 km</t>
  </si>
  <si>
    <t>-2094389520</t>
  </si>
  <si>
    <t>73,263*19</t>
  </si>
  <si>
    <t>73,263</t>
  </si>
  <si>
    <t>998011001</t>
  </si>
  <si>
    <t>Přesun hmot pro budovy občanské výstavby, bydlení, výrobu a služby s nosnou svislou konstrukcí zděnou z cihel, tvárnic nebo kamene vodorovná dopravní vzdálenost do 100 m pro budovy výšky do 6 m</t>
  </si>
  <si>
    <t>https://podminky.urs.cz/item/CS_URS_2025_02/998011001</t>
  </si>
  <si>
    <t>42,76*1,05</t>
  </si>
  <si>
    <t>Poznámka k položce:_x000d_
Poznámka k položce: dle proj .rš.450</t>
  </si>
  <si>
    <t>998764101</t>
  </si>
  <si>
    <t>Přesun hmot pro konstrukce klempířské stanovený z hmotnosti přesunovaného materiálu vodorovná dopravní vzdálenost do 50 m v objektech výšky do 6 m</t>
  </si>
  <si>
    <t>https://podminky.urs.cz/item/CS_URS_2025_02/998764101</t>
  </si>
  <si>
    <t>783817421</t>
  </si>
  <si>
    <t>Krycí (ochranný ) nátěr omítek dvojnásobný hladkých omítek hladkých, zrnitých tenkovrstvých nebo štukových stupně členitosti 1 a 2 syntetický</t>
  </si>
  <si>
    <t>https://podminky.urs.cz/item/CS_URS_2025_02/783817421</t>
  </si>
  <si>
    <t>109,69"o"</t>
  </si>
  <si>
    <t>HZS2492</t>
  </si>
  <si>
    <t>Hodinové zúčtovací sazby profesí PSV zednické výpomoci a pomocné práce PSV pomocný dělník PSV</t>
  </si>
  <si>
    <t>https://podminky.urs.cz/item/CS_URS_2025_02/HZS2492</t>
  </si>
  <si>
    <t xml:space="preserve">6*2 " demontáž+zpětná montáž cedulí na fasádě" </t>
  </si>
  <si>
    <t>3 - Elektro materiál</t>
  </si>
  <si>
    <t>MAT.1 - hromosvod a uzemnění</t>
  </si>
  <si>
    <t>MAT.2 - topení</t>
  </si>
  <si>
    <t>MAT.3 - kabely a vodiče</t>
  </si>
  <si>
    <t>MAT.4 - montážní materiál</t>
  </si>
  <si>
    <t>MAT.5 - topné kabely a jejich příslušenství</t>
  </si>
  <si>
    <t>MAT.6 - polní přístroje</t>
  </si>
  <si>
    <t>MAT.7 - ostatní</t>
  </si>
  <si>
    <t>MAT.1</t>
  </si>
  <si>
    <t>hromosvod a uzemnění</t>
  </si>
  <si>
    <t>354411914</t>
  </si>
  <si>
    <t xml:space="preserve">Vodič AlMgSi o 8  jímací</t>
  </si>
  <si>
    <t>354411099</t>
  </si>
  <si>
    <t>Vodič AlMgSi o 10</t>
  </si>
  <si>
    <t>354321299</t>
  </si>
  <si>
    <t>Podpěra vedení do zateplení</t>
  </si>
  <si>
    <t>354411312</t>
  </si>
  <si>
    <t>Svorka zkušební Sz</t>
  </si>
  <si>
    <t>354411342</t>
  </si>
  <si>
    <t xml:space="preserve">Ochranný úhelník OU  FeZn</t>
  </si>
  <si>
    <t>354411349</t>
  </si>
  <si>
    <t>Držák ochranného úhelníku</t>
  </si>
  <si>
    <t>354411398</t>
  </si>
  <si>
    <t>Označení svodu - štítek</t>
  </si>
  <si>
    <t>348444171</t>
  </si>
  <si>
    <t>Gumoasfaltový nátěr</t>
  </si>
  <si>
    <t>kg</t>
  </si>
  <si>
    <t>MAT.2</t>
  </si>
  <si>
    <t>topení</t>
  </si>
  <si>
    <t>344136143</t>
  </si>
  <si>
    <t>Jistič 20/1/B doplnění rozvaděče RS</t>
  </si>
  <si>
    <t>345128001</t>
  </si>
  <si>
    <t>Rozvaděč RT1 - nástěnný rozvaděč š=370,v=520,h=150mm,požární odolnost EI 30 DP1, přístrojová náplň dle výkresu č.06</t>
  </si>
  <si>
    <t>MAT.3</t>
  </si>
  <si>
    <t>kabely a vodiče</t>
  </si>
  <si>
    <t>341581063</t>
  </si>
  <si>
    <t xml:space="preserve">Kabel silový Cu, PVC izolace 600V/1kV, -40ºC - +70ºC, 1-CYKY  3Bx4 mm2 odolnost proti šíření plamene dle ČSN EN 60332-1</t>
  </si>
  <si>
    <t>341581059</t>
  </si>
  <si>
    <t>Kabel silový Cu, PVC izolace 600V/1kV, -40ºC - +70ºC, 1-CYKY 3Cx2,5mm2 odolnost proti šíření plamene dle ČSN EN 60332-1</t>
  </si>
  <si>
    <t>341581087</t>
  </si>
  <si>
    <t>Kabel silový Cu, PVC izolace 600V/1kV, -40ºC - +70ºC, 1-CYKY 4Dx1,5mm2 odolnost proti šíření plamene dle ČSN EN 60332-1</t>
  </si>
  <si>
    <t>341581099</t>
  </si>
  <si>
    <t>Kabel silový Cu, PVC izolace 600V/1kV, -40ºC - +70ºC, 1-CYKY 5Dx1,5mm2 odolnost proti šíření plamene dle ČSN EN 60332-1</t>
  </si>
  <si>
    <t>341122101</t>
  </si>
  <si>
    <t xml:space="preserve">vodič 4 zž  - PVC izolovaný jednožilový vodič pro vnitřní vedení</t>
  </si>
  <si>
    <t>MAT.4</t>
  </si>
  <si>
    <t>montážní materiál</t>
  </si>
  <si>
    <t>345112911</t>
  </si>
  <si>
    <t>KOPOS NKZI 50x62x0.70S Kabelový žlab s kabelovou integrovanou spojkou včetně víka</t>
  </si>
  <si>
    <t>202851186</t>
  </si>
  <si>
    <t xml:space="preserve">Nosník kabelového žlabu 100  FeZn</t>
  </si>
  <si>
    <t>202851000</t>
  </si>
  <si>
    <t>Spojky (upřesnit při realizaci)</t>
  </si>
  <si>
    <t>211126000</t>
  </si>
  <si>
    <t>Ocelová nosná konstrukce všeobecně kg</t>
  </si>
  <si>
    <t>562810020</t>
  </si>
  <si>
    <t>Upevňovací bod hmoždinkou PVC</t>
  </si>
  <si>
    <t>314324118</t>
  </si>
  <si>
    <t>Upevňovací bod hmoždinkou kovovou</t>
  </si>
  <si>
    <t>342118800</t>
  </si>
  <si>
    <t>Kabelová oka komplet</t>
  </si>
  <si>
    <t>345711700</t>
  </si>
  <si>
    <t xml:space="preserve">Krabice ACIDUR se svorkovnicí  do 4mm2</t>
  </si>
  <si>
    <t>MAT.5</t>
  </si>
  <si>
    <t>topné kabely a jejich příslušenství</t>
  </si>
  <si>
    <t>341586140</t>
  </si>
  <si>
    <t xml:space="preserve">Topný kabel ADPSV 141,4m  2,750 kW/230V</t>
  </si>
  <si>
    <t>341586000</t>
  </si>
  <si>
    <t>Příslušenství k topným kabelům</t>
  </si>
  <si>
    <t>MAT.6</t>
  </si>
  <si>
    <t>polní přístroje</t>
  </si>
  <si>
    <t>321108122</t>
  </si>
  <si>
    <t>Čidlo vlhkosti</t>
  </si>
  <si>
    <t>321108129</t>
  </si>
  <si>
    <t>Čidlo teploty</t>
  </si>
  <si>
    <t>MAT.7</t>
  </si>
  <si>
    <t>ostatní</t>
  </si>
  <si>
    <t>341000000</t>
  </si>
  <si>
    <t xml:space="preserve">Drobný jednicový materiál, jehož podíl na celkových materiálových nákladech je malý, a proto se nespecifikuje, jako: vývodky spojky vodičové do průžezu 16 mm2. sponky, příchytky, drát vázací a svařovací, spojovací materiál,nýty, elektrody…   5% z nosného materiálu</t>
  </si>
  <si>
    <t>4 - Elektro montáž</t>
  </si>
  <si>
    <t>M.1 - hromosvod a uzemnění</t>
  </si>
  <si>
    <t>M.2 - topení</t>
  </si>
  <si>
    <t>M.3 - kabely a vodiče</t>
  </si>
  <si>
    <t>M.4 - ukončení celoplastových kabelů</t>
  </si>
  <si>
    <t>M.5 - montážní materiál</t>
  </si>
  <si>
    <t>M.6 - topné kabely a jejich příslušenství</t>
  </si>
  <si>
    <t>M.7 - polní přístroje</t>
  </si>
  <si>
    <t>M.8 - ostatní</t>
  </si>
  <si>
    <t>M.1</t>
  </si>
  <si>
    <t>741420001</t>
  </si>
  <si>
    <t>Montáž hromosvodného vedení svodových drátů nebo lan s podpěrami, Ø do 10 mm</t>
  </si>
  <si>
    <t>https://podminky.urs.cz/item/CS_URS_2025_02/741420001</t>
  </si>
  <si>
    <t>741420011</t>
  </si>
  <si>
    <t>Montáž hromosvodného vedení svodových drátů nebo lan bez podpěr, Ø do 10 mm</t>
  </si>
  <si>
    <t>https://podminky.urs.cz/item/CS_URS_2025_02/741420011</t>
  </si>
  <si>
    <t xml:space="preserve">Montáž podpěry vedení do zateplení </t>
  </si>
  <si>
    <t>741420022</t>
  </si>
  <si>
    <t>Montáž hromosvodného vedení svorek se 3 a více šrouby</t>
  </si>
  <si>
    <t>https://podminky.urs.cz/item/CS_URS_2025_02/741420022</t>
  </si>
  <si>
    <t>741420052</t>
  </si>
  <si>
    <t>Montáž hromosvodného vedení ochranných prvků úhelníků nebo trubek s držáky do dřeva</t>
  </si>
  <si>
    <t>https://podminky.urs.cz/item/CS_URS_2025_02/741420052</t>
  </si>
  <si>
    <t>741420083</t>
  </si>
  <si>
    <t>Montáž hromosvodného vedení doplňků štítků k označení svodů</t>
  </si>
  <si>
    <t>https://podminky.urs.cz/item/CS_URS_2025_02/741420083</t>
  </si>
  <si>
    <t>HZS.1</t>
  </si>
  <si>
    <t>Ochrana zemní svorky asfaltovým nátěrem</t>
  </si>
  <si>
    <t>741420082</t>
  </si>
  <si>
    <t>Montáž hromosvodného vedení doplňků napínacích šroubů s okem s vypnutím svodového vodiče</t>
  </si>
  <si>
    <t>https://podminky.urs.cz/item/CS_URS_2025_02/741420082</t>
  </si>
  <si>
    <t>741440031</t>
  </si>
  <si>
    <t>Montáž zemnicích desek a tyčí s připojením na svodové nebo uzemňovací vedení bez příslušenství tyčí, délky do 2 m</t>
  </si>
  <si>
    <t>https://podminky.urs.cz/item/CS_URS_2025_02/741440031</t>
  </si>
  <si>
    <t>M.2</t>
  </si>
  <si>
    <t>741320101</t>
  </si>
  <si>
    <t>Montáž jističů se zapojením vodičů jednopólových nn do 25 A bez krytu</t>
  </si>
  <si>
    <t>https://podminky.urs.cz/item/CS_URS_2025_02/741320101</t>
  </si>
  <si>
    <t>741210001</t>
  </si>
  <si>
    <t>Montáž rozvodnic oceloplechových nebo plastových bez zapojení vodičů běžných, hmotnosti do 20 kg</t>
  </si>
  <si>
    <t>https://podminky.urs.cz/item/CS_URS_2025_02/741210001</t>
  </si>
  <si>
    <t>M.3</t>
  </si>
  <si>
    <t>741122611</t>
  </si>
  <si>
    <t>Montáž kabelů měděných bez ukončení uložených pevně plných kulatých nebo bezhalogenových (např. CYKY) počtu a průřezu žil 3x1,5 až 6 mm2</t>
  </si>
  <si>
    <t>https://podminky.urs.cz/item/CS_URS_2025_02/741122611</t>
  </si>
  <si>
    <t>741122621</t>
  </si>
  <si>
    <t>Montáž kabelů měděných bez ukončení uložených pevně plných kulatých nebo bezhalogenových (např. CYKY) počtu a průřezu žil 4x1,5 až 4 mm2</t>
  </si>
  <si>
    <t>https://podminky.urs.cz/item/CS_URS_2025_02/741122621</t>
  </si>
  <si>
    <t>741122641</t>
  </si>
  <si>
    <t>Montáž kabelů měděných bez ukončení uložených pevně plných kulatých nebo bezhalogenových (např. CYKY) počtu a průřezu žil 5x1,5 až 2,5 mm2</t>
  </si>
  <si>
    <t>https://podminky.urs.cz/item/CS_URS_2025_02/741122641</t>
  </si>
  <si>
    <t>741120301</t>
  </si>
  <si>
    <t>Montáž vodičů izolovaných měděných bez ukončení uložených pevně plných a laněných s PVC pláštěm, bezhalogenových, ohniodolných (např. CY, CHAH-V) průřezu žíly 0,55 až 16 mm2</t>
  </si>
  <si>
    <t>https://podminky.urs.cz/item/CS_URS_2025_02/741120301</t>
  </si>
  <si>
    <t>M.4</t>
  </si>
  <si>
    <t>ukončení celoplastových kabelů</t>
  </si>
  <si>
    <t>741132128</t>
  </si>
  <si>
    <t>Ukončení kabelů smršťovací záklopkou nebo páskou se zapojením bez letování, počtu a průřezu žil 4x1,5 až 4 mm2</t>
  </si>
  <si>
    <t>https://podminky.urs.cz/item/CS_URS_2025_02/741132128</t>
  </si>
  <si>
    <t>741132145</t>
  </si>
  <si>
    <t>Ukončení kabelů smršťovací záklopkou nebo páskou se zapojením bez letování, počtu a průřezu žil 5x1,5 až 4 mm2</t>
  </si>
  <si>
    <t>https://podminky.urs.cz/item/CS_URS_2025_02/741132145</t>
  </si>
  <si>
    <t>741132103</t>
  </si>
  <si>
    <t>Ukončení kabelů smršťovací záklopkou nebo páskou se zapojením bez letování, počtu a průřezu žil 3x1,5 až 4 mm2</t>
  </si>
  <si>
    <t>https://podminky.urs.cz/item/CS_URS_2025_02/741132103</t>
  </si>
  <si>
    <t>HZS.2</t>
  </si>
  <si>
    <t xml:space="preserve">Zapojení topných kabelů </t>
  </si>
  <si>
    <t>M.5</t>
  </si>
  <si>
    <t>741910411</t>
  </si>
  <si>
    <t>Montáž žlabů bez stojiny a výložníků kovových s podpěrkami a příslušenstvím bez víka, šířky do 50 mm</t>
  </si>
  <si>
    <t>https://podminky.urs.cz/item/CS_URS_2025_02/741910411</t>
  </si>
  <si>
    <t>741910421</t>
  </si>
  <si>
    <t>Montáž žlabů bez stojiny a výložníků kovových s podpěrkami a příslušenstvím uzavření víkem</t>
  </si>
  <si>
    <t>https://podminky.urs.cz/item/CS_URS_2025_02/741910421</t>
  </si>
  <si>
    <t>HZS.3</t>
  </si>
  <si>
    <t xml:space="preserve">montáž spojky kabelovéh žlabu </t>
  </si>
  <si>
    <t>741910502</t>
  </si>
  <si>
    <t>Montáž kovových nosných a doplňkových konstrukcí se zhotovením pro rozvodny z profilů ocelových tenkostěnných</t>
  </si>
  <si>
    <t>https://podminky.urs.cz/item/CS_URS_2025_02/741910502</t>
  </si>
  <si>
    <t>460690031</t>
  </si>
  <si>
    <t>Osazení kotevních prvků hmoždinek včetně vyvrtání otvorů, pro upevnění elektroinstalací ve stěnách cihelných, vnějšího průměru do 8 mm</t>
  </si>
  <si>
    <t>https://podminky.urs.cz/item/CS_URS_2025_02/460690031</t>
  </si>
  <si>
    <t>460690041</t>
  </si>
  <si>
    <t>Osazení kotevních prvků hmoždinek včetně vyvrtání otvorů, pro upevnění elektroinstalací ve stěnách betonových nebo kamenných, vnějšího průměru do 8 mm</t>
  </si>
  <si>
    <t>https://podminky.urs.cz/item/CS_URS_2025_02/460690041</t>
  </si>
  <si>
    <t>741112111</t>
  </si>
  <si>
    <t>Montáž krabic elektroinstalačních bez napojení na trubky a lišty, demontáže a montáže víčka a přístroje rozvodek se zapojením vodičů na svorkovnici nástěnných plastových čtyřhranných pro vodiče Ø do 4 mm2</t>
  </si>
  <si>
    <t>https://podminky.urs.cz/item/CS_URS_2025_02/741112111</t>
  </si>
  <si>
    <t>M.6</t>
  </si>
  <si>
    <t>741124603</t>
  </si>
  <si>
    <t>Montáž kabelů měděných topných bez ukončení volné délky, uložených na konstrukci</t>
  </si>
  <si>
    <t>https://podminky.urs.cz/item/CS_URS_2025_02/741124603</t>
  </si>
  <si>
    <t>HZS.4</t>
  </si>
  <si>
    <t>Montáž příslušenství k topným kabelům</t>
  </si>
  <si>
    <t>M.7</t>
  </si>
  <si>
    <t>HZS.5</t>
  </si>
  <si>
    <t xml:space="preserve">Montáž čidel teploty a vlhkosti </t>
  </si>
  <si>
    <t>M.8</t>
  </si>
  <si>
    <t>HZS.6</t>
  </si>
  <si>
    <t>Uvedení soustavy do provozu, zaškolení obsluhy</t>
  </si>
  <si>
    <t>741810003</t>
  </si>
  <si>
    <t>Zkoušky a prohlídky elektrických rozvodů a zařízení celková prohlídka a vyhotovení revizní zprávy pro objem montážních prací přes 500 do 1000 tis. Kč</t>
  </si>
  <si>
    <t>https://podminky.urs.cz/item/CS_URS_2025_02/741810003</t>
  </si>
  <si>
    <t>HZS.7</t>
  </si>
  <si>
    <t>Práce nezahrnuté v cenících 21M,46M, 800-741, zapsané do montážního deníku a potvrzené investorem</t>
  </si>
  <si>
    <t>HZS.8</t>
  </si>
  <si>
    <t>Zakreslení skutečného stavu</t>
  </si>
  <si>
    <t>HZS.9</t>
  </si>
  <si>
    <t>Podíl prací jiných profesí než elektro , zámečnické, zednické výpomoce, zemní práce při instalaci hromosvodů</t>
  </si>
  <si>
    <t>HZS.10</t>
  </si>
  <si>
    <t>Napojení na stávající zemnící soustavu</t>
  </si>
  <si>
    <t>HZS.11</t>
  </si>
  <si>
    <t>Koordinace profesí</t>
  </si>
  <si>
    <t>210280211</t>
  </si>
  <si>
    <t>Měření zemních odporů zemniče prvního nebo samostatného</t>
  </si>
  <si>
    <t>https://podminky.urs.cz/item/CS_URS_2025_02/210280211</t>
  </si>
  <si>
    <t>210280215</t>
  </si>
  <si>
    <t>Měření zemních odporů zemniče Příplatek k ceně za každý další zemnič v síti</t>
  </si>
  <si>
    <t>https://podminky.urs.cz/item/CS_URS_2025_02/210280215</t>
  </si>
  <si>
    <t>HZS.12</t>
  </si>
  <si>
    <t>Kontrola stávající zemnící sítě</t>
  </si>
  <si>
    <t>5 - Vedlejší rozpočtové náklady</t>
  </si>
  <si>
    <t>VRN - Vedlejší rozpočtové náklady</t>
  </si>
  <si>
    <t xml:space="preserve">    VRN3 - Zařízení staveniště</t>
  </si>
  <si>
    <t xml:space="preserve">    VRN4 - Inženýrská činnost</t>
  </si>
  <si>
    <t xml:space="preserve">    VRN7 - Provozní vlivy</t>
  </si>
  <si>
    <t>VRN</t>
  </si>
  <si>
    <t>013254000</t>
  </si>
  <si>
    <t>Dokumentace skutečného provedení stavby</t>
  </si>
  <si>
    <t>kč</t>
  </si>
  <si>
    <t>VRN3</t>
  </si>
  <si>
    <t>Zařízení staveniště</t>
  </si>
  <si>
    <t>031002000</t>
  </si>
  <si>
    <t>Související práce pro zařízení staveniště</t>
  </si>
  <si>
    <t>032002000</t>
  </si>
  <si>
    <t>Vybavení staveniště</t>
  </si>
  <si>
    <t>033002000</t>
  </si>
  <si>
    <t>Připojení staveniště na inženýrské sítě</t>
  </si>
  <si>
    <t>034002000</t>
  </si>
  <si>
    <t>Zabezpečení staveniště</t>
  </si>
  <si>
    <t>035002000</t>
  </si>
  <si>
    <t>Pronájmy ploch, objektů</t>
  </si>
  <si>
    <t>039002000</t>
  </si>
  <si>
    <t>Zrušení zařízení staveniště</t>
  </si>
  <si>
    <t>VRN4</t>
  </si>
  <si>
    <t>Inženýrská činnost</t>
  </si>
  <si>
    <t>043194000</t>
  </si>
  <si>
    <t>Ostatní zkoušky -před provedením zateplení na stěnách-	viz přííloha B04</t>
  </si>
  <si>
    <t>Poznámka k položce:_x000d_
Poznámka k položce: v</t>
  </si>
  <si>
    <t>Před provedením zateplení na stěnách:</t>
  </si>
  <si>
    <t>"Zkouška přídržnosti lepicí stěrky k podkladu"</t>
  </si>
  <si>
    <t>"Tahová zkouška upevňovacích prvků ETICS"</t>
  </si>
  <si>
    <t>043194001</t>
  </si>
  <si>
    <t>Ostatní zkoušky - před provedením oprav balkonů -viz přííloha B04</t>
  </si>
  <si>
    <t>Před provedením oprav balkonů:</t>
  </si>
  <si>
    <t>"Vizuální kontrola případně odhalené výztuže"</t>
  </si>
  <si>
    <t>"Tvrdoměrná zkouška betonu"</t>
  </si>
  <si>
    <t>"Tahová zkouška ve zdivu pro kotvení"</t>
  </si>
  <si>
    <t>043194002</t>
  </si>
  <si>
    <t>Ostatní zkoušky -před provedením omítek v přízemí -viz přííloha B04</t>
  </si>
  <si>
    <t>Před provedením omítek v přízemí:</t>
  </si>
  <si>
    <t>"Měření vlhkosti a salinity zdiva"</t>
  </si>
  <si>
    <t>"Zkouška únosnosti podkladní vrstvy pod dekorativní omítky"</t>
  </si>
  <si>
    <t>043194004</t>
  </si>
  <si>
    <t>Ostatní zkoušky -před provedením hromosvodů a napojení vyhřívání okapů - viz přííloha B04</t>
  </si>
  <si>
    <t>Před provedením hromosvodů a napojení vyhřívání okapů:</t>
  </si>
  <si>
    <t>"Výchozí revize dle ČSN 33 2000-6 -61 ed.2"</t>
  </si>
  <si>
    <t>045002000</t>
  </si>
  <si>
    <t>Kompletační a koordinační činnost</t>
  </si>
  <si>
    <t>VRN7</t>
  </si>
  <si>
    <t>Provozní vlivy</t>
  </si>
  <si>
    <t>071002000</t>
  </si>
  <si>
    <t>Provoz investora, třetích osob</t>
  </si>
  <si>
    <t>072002000</t>
  </si>
  <si>
    <t>Silniční provoz</t>
  </si>
  <si>
    <t>073002000</t>
  </si>
  <si>
    <t>Ztížený pohyb vozidel v centrech měst</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</si>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</sst>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5">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0000A8"/>
      <name val="Arial CE"/>
    </font>
    <font>
      <sz val="8"/>
      <color rgb="FFFF0000"/>
      <name val="Arial CE"/>
    </font>
    <font>
      <sz val="8"/>
      <color rgb="FF80008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3" fillId="0" borderId="0" applyNumberFormat="0" applyFill="0" applyBorder="0" applyAlignment="0" applyProtection="0"/>
  </cellStyleXfs>
  <cellXfs count="392">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5" fillId="0" borderId="0" xfId="0"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8"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8"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9" fillId="0" borderId="6" xfId="0" applyFont="1" applyBorder="1" applyAlignment="1" applyProtection="1">
      <alignment horizontal="left" vertical="center"/>
    </xf>
    <xf numFmtId="0" fontId="0" fillId="0" borderId="6" xfId="0" applyFont="1" applyBorder="1" applyAlignment="1" applyProtection="1">
      <alignment vertical="center"/>
    </xf>
    <xf numFmtId="4" fontId="19"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4" xfId="0" applyFont="1" applyBorder="1" applyAlignment="1">
      <alignment vertical="center"/>
    </xf>
    <xf numFmtId="0" fontId="20"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9"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2" fillId="0" borderId="15"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2" fillId="0" borderId="15"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3" fillId="4" borderId="8" xfId="0" applyFont="1" applyFill="1" applyBorder="1" applyAlignment="1" applyProtection="1">
      <alignment horizontal="center" vertical="center"/>
    </xf>
    <xf numFmtId="0" fontId="23" fillId="4" borderId="8" xfId="0" applyFont="1" applyFill="1" applyBorder="1" applyAlignment="1" applyProtection="1">
      <alignment horizontal="right" vertical="center"/>
    </xf>
    <xf numFmtId="0" fontId="23" fillId="4" borderId="9" xfId="0" applyFont="1" applyFill="1" applyBorder="1" applyAlignment="1" applyProtection="1">
      <alignment horizontal="center" vertical="center"/>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1" fillId="0" borderId="15"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6"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horizontal="righ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0" fontId="30" fillId="0" borderId="0" xfId="1" applyFont="1" applyAlignment="1">
      <alignment horizontal="center" vertical="center"/>
    </xf>
    <xf numFmtId="0" fontId="7" fillId="0" borderId="0" xfId="0" applyFont="1" applyAlignment="1" applyProtection="1">
      <alignment vertical="center"/>
    </xf>
    <xf numFmtId="0" fontId="31"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4" fontId="1" fillId="0" borderId="20" xfId="0" applyNumberFormat="1" applyFont="1" applyBorder="1" applyAlignment="1" applyProtection="1">
      <alignment vertical="center"/>
    </xf>
    <xf numFmtId="4" fontId="1" fillId="0" borderId="21" xfId="0" applyNumberFormat="1" applyFont="1" applyBorder="1" applyAlignment="1" applyProtection="1">
      <alignment vertical="center"/>
    </xf>
    <xf numFmtId="166" fontId="1" fillId="0" borderId="21" xfId="0" applyNumberFormat="1" applyFont="1" applyBorder="1" applyAlignment="1" applyProtection="1">
      <alignment vertical="center"/>
    </xf>
    <xf numFmtId="4" fontId="1" fillId="0" borderId="22" xfId="0" applyNumberFormat="1" applyFont="1" applyBorder="1" applyAlignment="1" applyProtection="1">
      <alignment vertical="center"/>
    </xf>
    <xf numFmtId="0" fontId="0" fillId="0" borderId="2" xfId="0" applyBorder="1"/>
    <xf numFmtId="0" fontId="0" fillId="0" borderId="3" xfId="0" applyBorder="1"/>
    <xf numFmtId="0" fontId="15"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9"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5" fillId="0" borderId="0" xfId="0" applyNumberFormat="1" applyFont="1" applyAlignment="1" applyProtection="1"/>
    <xf numFmtId="0" fontId="0" fillId="0" borderId="13" xfId="0" applyBorder="1" applyAlignment="1" applyProtection="1">
      <alignment vertical="center"/>
    </xf>
    <xf numFmtId="166" fontId="34" fillId="0" borderId="13" xfId="0" applyNumberFormat="1" applyFont="1" applyBorder="1" applyAlignment="1" applyProtection="1"/>
    <xf numFmtId="166" fontId="34" fillId="0" borderId="14" xfId="0" applyNumberFormat="1" applyFont="1" applyBorder="1" applyAlignment="1" applyProtection="1"/>
    <xf numFmtId="4" fontId="35"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3" xfId="0" applyFont="1" applyBorder="1" applyAlignment="1" applyProtection="1">
      <alignment horizontal="center" vertical="center"/>
    </xf>
    <xf numFmtId="49" fontId="23" fillId="0" borderId="23" xfId="0" applyNumberFormat="1"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3" xfId="0" applyFont="1" applyBorder="1" applyAlignment="1" applyProtection="1">
      <alignment horizontal="center" vertical="center" wrapText="1"/>
    </xf>
    <xf numFmtId="167" fontId="23" fillId="0" borderId="23" xfId="0" applyNumberFormat="1" applyFont="1" applyBorder="1" applyAlignment="1" applyProtection="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pplyProtection="1">
      <alignment vertical="center"/>
    </xf>
    <xf numFmtId="0" fontId="24" fillId="2" borderId="15"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6"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8"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39" fillId="0" borderId="0" xfId="0" applyFont="1" applyAlignment="1" applyProtection="1">
      <alignment vertical="center" wrapText="1"/>
    </xf>
    <xf numFmtId="0" fontId="40" fillId="0" borderId="23" xfId="0" applyFont="1" applyBorder="1" applyAlignment="1" applyProtection="1">
      <alignment horizontal="center" vertical="center"/>
    </xf>
    <xf numFmtId="49" fontId="40" fillId="0" borderId="23" xfId="0" applyNumberFormat="1" applyFont="1" applyBorder="1" applyAlignment="1" applyProtection="1">
      <alignment horizontal="left" vertical="center" wrapText="1"/>
    </xf>
    <xf numFmtId="0" fontId="40" fillId="0" borderId="23" xfId="0" applyFont="1" applyBorder="1" applyAlignment="1" applyProtection="1">
      <alignment horizontal="left" vertical="center" wrapText="1"/>
    </xf>
    <xf numFmtId="0" fontId="40" fillId="0" borderId="23" xfId="0" applyFont="1" applyBorder="1" applyAlignment="1" applyProtection="1">
      <alignment horizontal="center" vertical="center" wrapText="1"/>
    </xf>
    <xf numFmtId="167" fontId="40" fillId="0" borderId="23" xfId="0" applyNumberFormat="1" applyFont="1" applyBorder="1" applyAlignment="1" applyProtection="1">
      <alignment vertical="center"/>
    </xf>
    <xf numFmtId="4" fontId="40" fillId="2" borderId="23" xfId="0" applyNumberFormat="1" applyFont="1" applyFill="1" applyBorder="1" applyAlignment="1" applyProtection="1">
      <alignment vertical="center"/>
      <protection locked="0"/>
    </xf>
    <xf numFmtId="4" fontId="40" fillId="0" borderId="23" xfId="0" applyNumberFormat="1" applyFont="1" applyBorder="1" applyAlignment="1" applyProtection="1">
      <alignment vertical="center"/>
    </xf>
    <xf numFmtId="0" fontId="41" fillId="0" borderId="4" xfId="0" applyFont="1" applyBorder="1" applyAlignment="1">
      <alignment vertical="center"/>
    </xf>
    <xf numFmtId="0" fontId="40" fillId="2" borderId="15" xfId="0" applyFont="1" applyFill="1" applyBorder="1" applyAlignment="1" applyProtection="1">
      <alignment horizontal="left" vertical="center"/>
      <protection locked="0"/>
    </xf>
    <xf numFmtId="0" fontId="40" fillId="0" borderId="0" xfId="0" applyFont="1" applyBorder="1" applyAlignment="1" applyProtection="1">
      <alignment horizontal="center" vertical="center"/>
    </xf>
    <xf numFmtId="0" fontId="11" fillId="0" borderId="20" xfId="0" applyFont="1" applyBorder="1" applyAlignment="1" applyProtection="1">
      <alignment vertical="center"/>
    </xf>
    <xf numFmtId="0" fontId="11" fillId="0" borderId="21" xfId="0" applyFont="1" applyBorder="1" applyAlignment="1" applyProtection="1">
      <alignment vertical="center"/>
    </xf>
    <xf numFmtId="0" fontId="11" fillId="0" borderId="22" xfId="0" applyFont="1" applyBorder="1" applyAlignment="1" applyProtection="1">
      <alignment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xf numFmtId="0" fontId="9" fillId="0" borderId="22" xfId="0" applyFont="1" applyBorder="1" applyAlignment="1" applyProtection="1">
      <alignment vertical="center"/>
    </xf>
    <xf numFmtId="0" fontId="40" fillId="2" borderId="20" xfId="0" applyFont="1" applyFill="1" applyBorder="1" applyAlignment="1" applyProtection="1">
      <alignment horizontal="left" vertical="center"/>
      <protection locked="0"/>
    </xf>
    <xf numFmtId="0" fontId="40"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4" fillId="0" borderId="21" xfId="0" applyNumberFormat="1" applyFont="1" applyBorder="1" applyAlignment="1" applyProtection="1">
      <alignment vertical="center"/>
    </xf>
    <xf numFmtId="166" fontId="24" fillId="0" borderId="22" xfId="0" applyNumberFormat="1" applyFont="1" applyBorder="1" applyAlignment="1" applyProtection="1">
      <alignment vertical="center"/>
    </xf>
    <xf numFmtId="0" fontId="24" fillId="2" borderId="20" xfId="0" applyFont="1" applyFill="1" applyBorder="1" applyAlignment="1" applyProtection="1">
      <alignment horizontal="left" vertical="center"/>
      <protection locked="0"/>
    </xf>
    <xf numFmtId="0" fontId="24" fillId="0" borderId="21" xfId="0" applyFont="1" applyBorder="1" applyAlignment="1" applyProtection="1">
      <alignment horizontal="center" vertical="center"/>
    </xf>
    <xf numFmtId="0" fontId="0" fillId="0" borderId="0" xfId="0" applyAlignment="1">
      <alignment vertical="top"/>
    </xf>
    <xf numFmtId="0" fontId="42" fillId="0" borderId="24" xfId="0" applyFont="1" applyBorder="1" applyAlignment="1">
      <alignment vertical="center" wrapText="1"/>
    </xf>
    <xf numFmtId="0" fontId="42" fillId="0" borderId="25" xfId="0" applyFont="1" applyBorder="1" applyAlignment="1">
      <alignment vertical="center" wrapText="1"/>
    </xf>
    <xf numFmtId="0" fontId="42" fillId="0" borderId="26" xfId="0" applyFont="1" applyBorder="1" applyAlignment="1">
      <alignment vertical="center" wrapText="1"/>
    </xf>
    <xf numFmtId="0" fontId="42" fillId="0" borderId="27" xfId="0" applyFont="1" applyBorder="1" applyAlignment="1">
      <alignment horizontal="center" vertical="center" wrapText="1"/>
    </xf>
    <xf numFmtId="0" fontId="43" fillId="0" borderId="1"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27" xfId="0" applyFont="1" applyBorder="1" applyAlignment="1">
      <alignment vertical="center" wrapText="1"/>
    </xf>
    <xf numFmtId="0" fontId="44" fillId="0" borderId="29" xfId="0" applyFont="1" applyBorder="1" applyAlignment="1">
      <alignment horizontal="left" wrapText="1"/>
    </xf>
    <xf numFmtId="0" fontId="42" fillId="0" borderId="28" xfId="0" applyFont="1" applyBorder="1" applyAlignment="1">
      <alignment vertical="center" wrapText="1"/>
    </xf>
    <xf numFmtId="0" fontId="44" fillId="0" borderId="1" xfId="0" applyFont="1" applyBorder="1" applyAlignment="1">
      <alignment horizontal="left" vertical="center" wrapText="1"/>
    </xf>
    <xf numFmtId="0" fontId="45" fillId="0" borderId="1" xfId="0" applyFont="1" applyBorder="1" applyAlignment="1">
      <alignment horizontal="left" vertical="center" wrapText="1"/>
    </xf>
    <xf numFmtId="0" fontId="46" fillId="0" borderId="27" xfId="0" applyFont="1" applyBorder="1" applyAlignment="1">
      <alignment vertical="center" wrapText="1"/>
    </xf>
    <xf numFmtId="0" fontId="45" fillId="0" borderId="1" xfId="0" applyFont="1" applyBorder="1" applyAlignment="1">
      <alignment vertical="center" wrapText="1"/>
    </xf>
    <xf numFmtId="0" fontId="45" fillId="0" borderId="1" xfId="0" applyFont="1" applyBorder="1" applyAlignment="1">
      <alignment horizontal="left" vertical="center"/>
    </xf>
    <xf numFmtId="0" fontId="45" fillId="0" borderId="1" xfId="0" applyFont="1" applyBorder="1" applyAlignment="1">
      <alignment vertical="center"/>
    </xf>
    <xf numFmtId="49" fontId="45" fillId="0" borderId="1" xfId="0" applyNumberFormat="1" applyFont="1" applyBorder="1" applyAlignment="1">
      <alignment horizontal="left" vertical="center" wrapText="1"/>
    </xf>
    <xf numFmtId="49" fontId="45" fillId="0" borderId="1" xfId="0" applyNumberFormat="1" applyFont="1" applyBorder="1" applyAlignment="1">
      <alignment vertical="center" wrapText="1"/>
    </xf>
    <xf numFmtId="0" fontId="42" fillId="0" borderId="30" xfId="0" applyFont="1" applyBorder="1" applyAlignment="1">
      <alignment vertical="center" wrapText="1"/>
    </xf>
    <xf numFmtId="0" fontId="47" fillId="0" borderId="29" xfId="0" applyFont="1" applyBorder="1" applyAlignment="1">
      <alignment vertical="center" wrapText="1"/>
    </xf>
    <xf numFmtId="0" fontId="42" fillId="0" borderId="31" xfId="0" applyFont="1" applyBorder="1" applyAlignment="1">
      <alignment vertical="center" wrapText="1"/>
    </xf>
    <xf numFmtId="0" fontId="42" fillId="0" borderId="1" xfId="0" applyFont="1" applyBorder="1" applyAlignment="1">
      <alignment vertical="top"/>
    </xf>
    <xf numFmtId="0" fontId="42" fillId="0" borderId="0" xfId="0" applyFont="1" applyAlignment="1">
      <alignment vertical="top"/>
    </xf>
    <xf numFmtId="0" fontId="42" fillId="0" borderId="24" xfId="0" applyFont="1" applyBorder="1" applyAlignment="1">
      <alignment horizontal="left" vertical="center"/>
    </xf>
    <xf numFmtId="0" fontId="42" fillId="0" borderId="25" xfId="0" applyFont="1" applyBorder="1" applyAlignment="1">
      <alignment horizontal="left" vertical="center"/>
    </xf>
    <xf numFmtId="0" fontId="42" fillId="0" borderId="26" xfId="0" applyFont="1" applyBorder="1" applyAlignment="1">
      <alignment horizontal="left" vertical="center"/>
    </xf>
    <xf numFmtId="0" fontId="42" fillId="0" borderId="27" xfId="0" applyFont="1" applyBorder="1" applyAlignment="1">
      <alignment horizontal="left" vertical="center"/>
    </xf>
    <xf numFmtId="0" fontId="43" fillId="0" borderId="1" xfId="0" applyFont="1" applyBorder="1" applyAlignment="1">
      <alignment horizontal="center" vertical="center"/>
    </xf>
    <xf numFmtId="0" fontId="42" fillId="0" borderId="28" xfId="0" applyFont="1" applyBorder="1" applyAlignment="1">
      <alignment horizontal="left" vertical="center"/>
    </xf>
    <xf numFmtId="0" fontId="44" fillId="0" borderId="1" xfId="0" applyFont="1" applyBorder="1" applyAlignment="1">
      <alignment horizontal="left" vertical="center"/>
    </xf>
    <xf numFmtId="0" fontId="48" fillId="0" borderId="0" xfId="0" applyFont="1" applyAlignment="1">
      <alignment horizontal="left" vertical="center"/>
    </xf>
    <xf numFmtId="0" fontId="44" fillId="0" borderId="29" xfId="0" applyFont="1" applyBorder="1" applyAlignment="1">
      <alignment horizontal="left" vertical="center"/>
    </xf>
    <xf numFmtId="0" fontId="44" fillId="0" borderId="29" xfId="0" applyFont="1" applyBorder="1" applyAlignment="1">
      <alignment horizontal="center" vertical="center"/>
    </xf>
    <xf numFmtId="0" fontId="48" fillId="0" borderId="29" xfId="0" applyFont="1" applyBorder="1" applyAlignment="1">
      <alignment horizontal="left" vertical="center"/>
    </xf>
    <xf numFmtId="0" fontId="49" fillId="0" borderId="1" xfId="0" applyFont="1" applyBorder="1" applyAlignment="1">
      <alignment horizontal="left" vertical="center"/>
    </xf>
    <xf numFmtId="0" fontId="46" fillId="0" borderId="0" xfId="0" applyFont="1" applyAlignment="1">
      <alignment horizontal="left" vertical="center"/>
    </xf>
    <xf numFmtId="0" fontId="50" fillId="0" borderId="1" xfId="0" applyFont="1" applyBorder="1" applyAlignment="1">
      <alignment horizontal="left" vertical="center"/>
    </xf>
    <xf numFmtId="0" fontId="45" fillId="0" borderId="1" xfId="0" applyFont="1" applyBorder="1" applyAlignment="1">
      <alignment horizontal="center" vertical="center"/>
    </xf>
    <xf numFmtId="0" fontId="45" fillId="0" borderId="0" xfId="0" applyFont="1" applyAlignment="1">
      <alignment horizontal="left" vertical="center"/>
    </xf>
    <xf numFmtId="0" fontId="46" fillId="0" borderId="27" xfId="0" applyFont="1" applyBorder="1" applyAlignment="1">
      <alignment horizontal="left" vertical="center"/>
    </xf>
    <xf numFmtId="0" fontId="45" fillId="0" borderId="1" xfId="0" applyFont="1" applyFill="1" applyBorder="1" applyAlignment="1">
      <alignment horizontal="left" vertical="center"/>
    </xf>
    <xf numFmtId="0" fontId="45" fillId="0" borderId="1" xfId="0" applyFont="1" applyFill="1" applyBorder="1" applyAlignment="1">
      <alignment horizontal="center" vertical="center"/>
    </xf>
    <xf numFmtId="0" fontId="42" fillId="0" borderId="30" xfId="0" applyFont="1" applyBorder="1" applyAlignment="1">
      <alignment horizontal="left" vertical="center"/>
    </xf>
    <xf numFmtId="0" fontId="47" fillId="0" borderId="29" xfId="0" applyFont="1" applyBorder="1" applyAlignment="1">
      <alignment horizontal="left" vertical="center"/>
    </xf>
    <xf numFmtId="0" fontId="42" fillId="0" borderId="31" xfId="0" applyFont="1" applyBorder="1" applyAlignment="1">
      <alignment horizontal="left" vertical="center"/>
    </xf>
    <xf numFmtId="0" fontId="42" fillId="0" borderId="1" xfId="0" applyFont="1" applyBorder="1" applyAlignment="1">
      <alignment horizontal="left" vertical="center"/>
    </xf>
    <xf numFmtId="0" fontId="47" fillId="0" borderId="1" xfId="0" applyFont="1" applyBorder="1" applyAlignment="1">
      <alignment horizontal="left" vertical="center"/>
    </xf>
    <xf numFmtId="0" fontId="48" fillId="0" borderId="1" xfId="0" applyFont="1" applyBorder="1" applyAlignment="1">
      <alignment horizontal="left" vertical="center"/>
    </xf>
    <xf numFmtId="0" fontId="46" fillId="0" borderId="29" xfId="0" applyFont="1" applyBorder="1" applyAlignment="1">
      <alignment horizontal="left" vertical="center"/>
    </xf>
    <xf numFmtId="0" fontId="42" fillId="0" borderId="1" xfId="0" applyFont="1" applyBorder="1" applyAlignment="1">
      <alignment horizontal="left" vertical="center" wrapText="1"/>
    </xf>
    <xf numFmtId="0" fontId="46" fillId="0" borderId="1" xfId="0" applyFont="1" applyBorder="1" applyAlignment="1">
      <alignment horizontal="left" vertical="center" wrapText="1"/>
    </xf>
    <xf numFmtId="0" fontId="46" fillId="0" borderId="1" xfId="0" applyFont="1" applyBorder="1" applyAlignment="1">
      <alignment horizontal="center" vertical="center" wrapText="1"/>
    </xf>
    <xf numFmtId="0" fontId="42" fillId="0" borderId="24" xfId="0" applyFont="1" applyBorder="1" applyAlignment="1">
      <alignment horizontal="left" vertical="center" wrapText="1"/>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8" fillId="0" borderId="27" xfId="0" applyFont="1" applyBorder="1" applyAlignment="1">
      <alignment horizontal="left" vertical="center" wrapText="1"/>
    </xf>
    <xf numFmtId="0" fontId="48"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1" xfId="0" applyFont="1" applyBorder="1" applyAlignment="1">
      <alignment horizontal="left" vertical="center"/>
    </xf>
    <xf numFmtId="0" fontId="46" fillId="0" borderId="28" xfId="0" applyFont="1" applyBorder="1" applyAlignment="1">
      <alignment horizontal="left" vertical="center" wrapText="1"/>
    </xf>
    <xf numFmtId="0" fontId="46" fillId="0" borderId="28" xfId="0" applyFont="1" applyBorder="1" applyAlignment="1">
      <alignment horizontal="left" vertical="center"/>
    </xf>
    <xf numFmtId="0" fontId="46" fillId="0" borderId="30" xfId="0" applyFont="1" applyBorder="1" applyAlignment="1">
      <alignment horizontal="left" vertical="center" wrapText="1"/>
    </xf>
    <xf numFmtId="0" fontId="46" fillId="0" borderId="29" xfId="0" applyFont="1" applyBorder="1" applyAlignment="1">
      <alignment horizontal="left" vertical="center" wrapText="1"/>
    </xf>
    <xf numFmtId="0" fontId="46" fillId="0" borderId="31" xfId="0" applyFont="1" applyBorder="1" applyAlignment="1">
      <alignment horizontal="left" vertical="center" wrapText="1"/>
    </xf>
    <xf numFmtId="0" fontId="45" fillId="0" borderId="1" xfId="0" applyFont="1" applyBorder="1" applyAlignment="1">
      <alignment horizontal="left" vertical="top"/>
    </xf>
    <xf numFmtId="0" fontId="45" fillId="0" borderId="1" xfId="0" applyFont="1" applyBorder="1" applyAlignment="1">
      <alignment horizontal="center" vertical="top"/>
    </xf>
    <xf numFmtId="0" fontId="46" fillId="0" borderId="30" xfId="0" applyFont="1" applyBorder="1" applyAlignment="1">
      <alignment horizontal="left" vertical="center"/>
    </xf>
    <xf numFmtId="0" fontId="46" fillId="0" borderId="31" xfId="0" applyFont="1" applyBorder="1" applyAlignment="1">
      <alignment horizontal="left" vertical="center"/>
    </xf>
    <xf numFmtId="0" fontId="46" fillId="0" borderId="1" xfId="0" applyFont="1" applyBorder="1" applyAlignment="1">
      <alignment horizontal="center" vertical="center"/>
    </xf>
    <xf numFmtId="0" fontId="48" fillId="0" borderId="0" xfId="0" applyFont="1" applyAlignment="1">
      <alignment vertical="center"/>
    </xf>
    <xf numFmtId="0" fontId="44" fillId="0" borderId="1" xfId="0" applyFont="1" applyBorder="1" applyAlignment="1">
      <alignment vertical="center"/>
    </xf>
    <xf numFmtId="0" fontId="48" fillId="0" borderId="29" xfId="0" applyFont="1" applyBorder="1" applyAlignment="1">
      <alignment vertical="center"/>
    </xf>
    <xf numFmtId="0" fontId="44" fillId="0" borderId="29" xfId="0" applyFont="1" applyBorder="1" applyAlignment="1">
      <alignment vertical="center"/>
    </xf>
    <xf numFmtId="0" fontId="45" fillId="0" borderId="1" xfId="0" applyFont="1" applyBorder="1" applyAlignment="1">
      <alignment vertical="top"/>
    </xf>
    <xf numFmtId="49" fontId="45" fillId="0" borderId="1" xfId="0" applyNumberFormat="1" applyFont="1" applyBorder="1" applyAlignment="1">
      <alignment horizontal="left" vertical="center"/>
    </xf>
    <xf numFmtId="0" fontId="51" fillId="0" borderId="27" xfId="0" applyFont="1" applyBorder="1" applyAlignment="1" applyProtection="1">
      <alignment horizontal="left" vertical="center"/>
    </xf>
    <xf numFmtId="0" fontId="52" fillId="0" borderId="1" xfId="0" applyFont="1" applyBorder="1" applyAlignment="1" applyProtection="1">
      <alignment vertical="top"/>
    </xf>
    <xf numFmtId="0" fontId="52" fillId="0" borderId="1" xfId="0" applyFont="1" applyBorder="1" applyAlignment="1" applyProtection="1">
      <alignment horizontal="left" vertical="center"/>
    </xf>
    <xf numFmtId="0" fontId="52" fillId="0" borderId="1" xfId="0" applyFont="1" applyBorder="1" applyAlignment="1" applyProtection="1">
      <alignment horizontal="center" vertical="center"/>
    </xf>
    <xf numFmtId="49" fontId="52" fillId="0" borderId="1" xfId="0" applyNumberFormat="1" applyFont="1" applyBorder="1" applyAlignment="1" applyProtection="1">
      <alignment horizontal="left" vertical="center"/>
    </xf>
    <xf numFmtId="0" fontId="51" fillId="0" borderId="28" xfId="0" applyFont="1" applyBorder="1" applyAlignment="1" applyProtection="1">
      <alignment horizontal="left" vertical="center"/>
    </xf>
    <xf numFmtId="0" fontId="0" fillId="0" borderId="29" xfId="0" applyBorder="1" applyAlignment="1">
      <alignment vertical="top"/>
    </xf>
    <xf numFmtId="0" fontId="44" fillId="0" borderId="29" xfId="0" applyFont="1" applyBorder="1" applyAlignment="1">
      <alignment horizontal="left"/>
    </xf>
    <xf numFmtId="0" fontId="48" fillId="0" borderId="29" xfId="0" applyFont="1" applyBorder="1" applyAlignment="1"/>
    <xf numFmtId="0" fontId="42" fillId="0" borderId="27" xfId="0" applyFont="1" applyBorder="1" applyAlignment="1">
      <alignment vertical="top"/>
    </xf>
    <xf numFmtId="0" fontId="42" fillId="0" borderId="28" xfId="0" applyFont="1" applyBorder="1" applyAlignment="1">
      <alignment vertical="top"/>
    </xf>
    <xf numFmtId="0" fontId="42" fillId="0" borderId="30" xfId="0" applyFont="1" applyBorder="1" applyAlignment="1">
      <alignment vertical="top"/>
    </xf>
    <xf numFmtId="0" fontId="42" fillId="0" borderId="29" xfId="0" applyFont="1" applyBorder="1" applyAlignment="1">
      <alignment vertical="top"/>
    </xf>
    <xf numFmtId="0" fontId="42"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styles" Target="styles.xml" /><Relationship Id="rId9" Type="http://schemas.openxmlformats.org/officeDocument/2006/relationships/theme" Target="theme/theme1.xml" /><Relationship Id="rId10" Type="http://schemas.openxmlformats.org/officeDocument/2006/relationships/calcChain" Target="calcChain.xml" /><Relationship Id="rId11"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2/310235251" TargetMode="External" /><Relationship Id="rId2" Type="http://schemas.openxmlformats.org/officeDocument/2006/relationships/hyperlink" Target="https://podminky.urs.cz/item/CS_URS_2025_02/310236251" TargetMode="External" /><Relationship Id="rId3" Type="http://schemas.openxmlformats.org/officeDocument/2006/relationships/hyperlink" Target="https://podminky.urs.cz/item/CS_URS_2025_02/310278842" TargetMode="External" /><Relationship Id="rId4" Type="http://schemas.openxmlformats.org/officeDocument/2006/relationships/hyperlink" Target="https://podminky.urs.cz/item/CS_URS_2025_02/619991001" TargetMode="External" /><Relationship Id="rId5" Type="http://schemas.openxmlformats.org/officeDocument/2006/relationships/hyperlink" Target="https://podminky.urs.cz/item/CS_URS_2025_02/612325411" TargetMode="External" /><Relationship Id="rId6" Type="http://schemas.openxmlformats.org/officeDocument/2006/relationships/hyperlink" Target="https://podminky.urs.cz/item/CS_URS_2025_02/612131121" TargetMode="External" /><Relationship Id="rId7" Type="http://schemas.openxmlformats.org/officeDocument/2006/relationships/hyperlink" Target="https://podminky.urs.cz/item/CS_URS_2025_02/612142001" TargetMode="External" /><Relationship Id="rId8" Type="http://schemas.openxmlformats.org/officeDocument/2006/relationships/hyperlink" Target="https://podminky.urs.cz/item/CS_URS_2025_02/622143003" TargetMode="External" /><Relationship Id="rId9" Type="http://schemas.openxmlformats.org/officeDocument/2006/relationships/hyperlink" Target="https://podminky.urs.cz/item/CS_URS_2025_02/622143004" TargetMode="External" /><Relationship Id="rId10" Type="http://schemas.openxmlformats.org/officeDocument/2006/relationships/hyperlink" Target="https://podminky.urs.cz/item/CS_URS_2025_02/612311131" TargetMode="External" /><Relationship Id="rId11" Type="http://schemas.openxmlformats.org/officeDocument/2006/relationships/hyperlink" Target="https://podminky.urs.cz/item/CS_URS_2025_02/612325211" TargetMode="External" /><Relationship Id="rId12" Type="http://schemas.openxmlformats.org/officeDocument/2006/relationships/hyperlink" Target="https://podminky.urs.cz/item/CS_URS_2025_02/619996115" TargetMode="External" /><Relationship Id="rId13" Type="http://schemas.openxmlformats.org/officeDocument/2006/relationships/hyperlink" Target="https://podminky.urs.cz/item/CS_URS_2025_02/621142001" TargetMode="External" /><Relationship Id="rId14" Type="http://schemas.openxmlformats.org/officeDocument/2006/relationships/hyperlink" Target="https://podminky.urs.cz/item/CS_URS_2025_02/621221011" TargetMode="External" /><Relationship Id="rId15" Type="http://schemas.openxmlformats.org/officeDocument/2006/relationships/hyperlink" Target="https://podminky.urs.cz/item/CS_URS_2025_02/621251105" TargetMode="External" /><Relationship Id="rId16" Type="http://schemas.openxmlformats.org/officeDocument/2006/relationships/hyperlink" Target="https://podminky.urs.cz/item/CS_URS_2025_02/622131321" TargetMode="External" /><Relationship Id="rId17" Type="http://schemas.openxmlformats.org/officeDocument/2006/relationships/hyperlink" Target="https://podminky.urs.cz/item/CS_URS_2025_02/622211011" TargetMode="External" /><Relationship Id="rId18" Type="http://schemas.openxmlformats.org/officeDocument/2006/relationships/hyperlink" Target="https://podminky.urs.cz/item/CS_URS_2025_02/622211031" TargetMode="External" /><Relationship Id="rId19" Type="http://schemas.openxmlformats.org/officeDocument/2006/relationships/hyperlink" Target="https://podminky.urs.cz/item/CS_URS_2025_02/622251101" TargetMode="External" /><Relationship Id="rId20" Type="http://schemas.openxmlformats.org/officeDocument/2006/relationships/hyperlink" Target="https://podminky.urs.cz/item/CS_URS_2025_02/622221031" TargetMode="External" /><Relationship Id="rId21" Type="http://schemas.openxmlformats.org/officeDocument/2006/relationships/hyperlink" Target="https://podminky.urs.cz/item/CS_URS_2025_02/62225110R" TargetMode="External" /><Relationship Id="rId22" Type="http://schemas.openxmlformats.org/officeDocument/2006/relationships/hyperlink" Target="https://podminky.urs.cz/item/CS_URS_2025_02/621151011" TargetMode="External" /><Relationship Id="rId23" Type="http://schemas.openxmlformats.org/officeDocument/2006/relationships/hyperlink" Target="https://podminky.urs.cz/item/CS_URS_2025_02/621521012" TargetMode="External" /><Relationship Id="rId24" Type="http://schemas.openxmlformats.org/officeDocument/2006/relationships/hyperlink" Target="https://podminky.urs.cz/item/CS_URS_2025_02/622325202" TargetMode="External" /><Relationship Id="rId25" Type="http://schemas.openxmlformats.org/officeDocument/2006/relationships/hyperlink" Target="https://podminky.urs.cz/item/CS_URS_2025_02/622151011" TargetMode="External" /><Relationship Id="rId26" Type="http://schemas.openxmlformats.org/officeDocument/2006/relationships/hyperlink" Target="https://podminky.urs.cz/item/CS_URS_2025_02/622521012" TargetMode="External" /><Relationship Id="rId27" Type="http://schemas.openxmlformats.org/officeDocument/2006/relationships/hyperlink" Target="https://podminky.urs.cz/item/CS_URS_2025_02/622143003" TargetMode="External" /><Relationship Id="rId28" Type="http://schemas.openxmlformats.org/officeDocument/2006/relationships/hyperlink" Target="https://podminky.urs.cz/item/CS_URS_2025_02/622252002" TargetMode="External" /><Relationship Id="rId29" Type="http://schemas.openxmlformats.org/officeDocument/2006/relationships/hyperlink" Target="https://podminky.urs.cz/item/CS_URS_2025_02/625681012" TargetMode="External" /><Relationship Id="rId30" Type="http://schemas.openxmlformats.org/officeDocument/2006/relationships/hyperlink" Target="https://podminky.urs.cz/item/CS_URS_2025_02/629135102" TargetMode="External" /><Relationship Id="rId31" Type="http://schemas.openxmlformats.org/officeDocument/2006/relationships/hyperlink" Target="https://podminky.urs.cz/item/CS_URS_2025_02/629991011" TargetMode="External" /><Relationship Id="rId32" Type="http://schemas.openxmlformats.org/officeDocument/2006/relationships/hyperlink" Target="https://podminky.urs.cz/item/CS_URS_2025_02/629995101" TargetMode="External" /><Relationship Id="rId33" Type="http://schemas.openxmlformats.org/officeDocument/2006/relationships/hyperlink" Target="https://podminky.urs.cz/item/CS_URS_2025_02/632451031" TargetMode="External" /><Relationship Id="rId34" Type="http://schemas.openxmlformats.org/officeDocument/2006/relationships/hyperlink" Target="https://podminky.urs.cz/item/CS_URS_2025_02/631351101" TargetMode="External" /><Relationship Id="rId35" Type="http://schemas.openxmlformats.org/officeDocument/2006/relationships/hyperlink" Target="https://podminky.urs.cz/item/CS_URS_2025_02/631351102" TargetMode="External" /><Relationship Id="rId36" Type="http://schemas.openxmlformats.org/officeDocument/2006/relationships/hyperlink" Target="https://podminky.urs.cz/item/CS_URS_2025_02/632902111" TargetMode="External" /><Relationship Id="rId37" Type="http://schemas.openxmlformats.org/officeDocument/2006/relationships/hyperlink" Target="https://podminky.urs.cz/item/CS_URS_2025_02/644941111" TargetMode="External" /><Relationship Id="rId38" Type="http://schemas.openxmlformats.org/officeDocument/2006/relationships/hyperlink" Target="https://podminky.urs.cz/item/CS_URS_2025_02/644941112" TargetMode="External" /><Relationship Id="rId39" Type="http://schemas.openxmlformats.org/officeDocument/2006/relationships/hyperlink" Target="https://podminky.urs.cz/item/CS_URS_2025_02/941111122" TargetMode="External" /><Relationship Id="rId40" Type="http://schemas.openxmlformats.org/officeDocument/2006/relationships/hyperlink" Target="https://podminky.urs.cz/item/CS_URS_2025_02/941111222" TargetMode="External" /><Relationship Id="rId41" Type="http://schemas.openxmlformats.org/officeDocument/2006/relationships/hyperlink" Target="https://podminky.urs.cz/item/CS_URS_2025_02/941111822" TargetMode="External" /><Relationship Id="rId42" Type="http://schemas.openxmlformats.org/officeDocument/2006/relationships/hyperlink" Target="https://podminky.urs.cz/item/CS_URS_2025_02/944511111" TargetMode="External" /><Relationship Id="rId43" Type="http://schemas.openxmlformats.org/officeDocument/2006/relationships/hyperlink" Target="https://podminky.urs.cz/item/CS_URS_2025_02/944511211" TargetMode="External" /><Relationship Id="rId44" Type="http://schemas.openxmlformats.org/officeDocument/2006/relationships/hyperlink" Target="https://podminky.urs.cz/item/CS_URS_2025_02/944511811" TargetMode="External" /><Relationship Id="rId45" Type="http://schemas.openxmlformats.org/officeDocument/2006/relationships/hyperlink" Target="https://podminky.urs.cz/item/CS_URS_2025_02/949101111" TargetMode="External" /><Relationship Id="rId46" Type="http://schemas.openxmlformats.org/officeDocument/2006/relationships/hyperlink" Target="https://podminky.urs.cz/item/CS_URS_2025_02/952901114" TargetMode="External" /><Relationship Id="rId47" Type="http://schemas.openxmlformats.org/officeDocument/2006/relationships/hyperlink" Target="https://podminky.urs.cz/item/CS_URS_2025_02/968062375" TargetMode="External" /><Relationship Id="rId48" Type="http://schemas.openxmlformats.org/officeDocument/2006/relationships/hyperlink" Target="https://podminky.urs.cz/item/CS_URS_2025_02/968062376" TargetMode="External" /><Relationship Id="rId49" Type="http://schemas.openxmlformats.org/officeDocument/2006/relationships/hyperlink" Target="https://podminky.urs.cz/item/CS_URS_2025_02/968062455" TargetMode="External" /><Relationship Id="rId50" Type="http://schemas.openxmlformats.org/officeDocument/2006/relationships/hyperlink" Target="https://podminky.urs.cz/item/CS_URS_2025_02/968062456" TargetMode="External" /><Relationship Id="rId51" Type="http://schemas.openxmlformats.org/officeDocument/2006/relationships/hyperlink" Target="https://podminky.urs.cz/item/CS_URS_2025_02/971033351" TargetMode="External" /><Relationship Id="rId52" Type="http://schemas.openxmlformats.org/officeDocument/2006/relationships/hyperlink" Target="https://podminky.urs.cz/item/CS_URS_2025_02/978013121" TargetMode="External" /><Relationship Id="rId53" Type="http://schemas.openxmlformats.org/officeDocument/2006/relationships/hyperlink" Target="https://podminky.urs.cz/item/CS_URS_2025_02/978015341" TargetMode="External" /><Relationship Id="rId54" Type="http://schemas.openxmlformats.org/officeDocument/2006/relationships/hyperlink" Target="https://podminky.urs.cz/item/CS_URS_2025_02/978015391" TargetMode="External" /><Relationship Id="rId55" Type="http://schemas.openxmlformats.org/officeDocument/2006/relationships/hyperlink" Target="https://podminky.urs.cz/item/CS_URS_2025_02/978059641" TargetMode="External" /><Relationship Id="rId56" Type="http://schemas.openxmlformats.org/officeDocument/2006/relationships/hyperlink" Target="https://podminky.urs.cz/item/CS_URS_2025_02/985112122" TargetMode="External" /><Relationship Id="rId57" Type="http://schemas.openxmlformats.org/officeDocument/2006/relationships/hyperlink" Target="https://podminky.urs.cz/item/CS_URS_2025_02/985112193" TargetMode="External" /><Relationship Id="rId58" Type="http://schemas.openxmlformats.org/officeDocument/2006/relationships/hyperlink" Target="https://podminky.urs.cz/item/CS_URS_2025_02/985121201" TargetMode="External" /><Relationship Id="rId59" Type="http://schemas.openxmlformats.org/officeDocument/2006/relationships/hyperlink" Target="https://podminky.urs.cz/item/CS_URS_2025_02/985121912" TargetMode="External" /><Relationship Id="rId60" Type="http://schemas.openxmlformats.org/officeDocument/2006/relationships/hyperlink" Target="https://podminky.urs.cz/item/CS_URS_2025_02/985139112" TargetMode="External" /><Relationship Id="rId61" Type="http://schemas.openxmlformats.org/officeDocument/2006/relationships/hyperlink" Target="https://podminky.urs.cz/item/CS_URS_2025_02/985311912" TargetMode="External" /><Relationship Id="rId62" Type="http://schemas.openxmlformats.org/officeDocument/2006/relationships/hyperlink" Target="https://podminky.urs.cz/item/CS_URS_2025_02/985312111" TargetMode="External" /><Relationship Id="rId63" Type="http://schemas.openxmlformats.org/officeDocument/2006/relationships/hyperlink" Target="https://podminky.urs.cz/item/CS_URS_2025_02/985312192" TargetMode="External" /><Relationship Id="rId64" Type="http://schemas.openxmlformats.org/officeDocument/2006/relationships/hyperlink" Target="https://podminky.urs.cz/item/CS_URS_2025_02/985321111" TargetMode="External" /><Relationship Id="rId65" Type="http://schemas.openxmlformats.org/officeDocument/2006/relationships/hyperlink" Target="https://podminky.urs.cz/item/CS_URS_2025_02/985321912" TargetMode="External" /><Relationship Id="rId66" Type="http://schemas.openxmlformats.org/officeDocument/2006/relationships/hyperlink" Target="https://podminky.urs.cz/item/CS_URS_2025_02/985323111" TargetMode="External" /><Relationship Id="rId67" Type="http://schemas.openxmlformats.org/officeDocument/2006/relationships/hyperlink" Target="https://podminky.urs.cz/item/CS_URS_2025_02/985323912" TargetMode="External" /><Relationship Id="rId68" Type="http://schemas.openxmlformats.org/officeDocument/2006/relationships/hyperlink" Target="https://podminky.urs.cz/item/CS_URS_2025_02/985324221" TargetMode="External" /><Relationship Id="rId69" Type="http://schemas.openxmlformats.org/officeDocument/2006/relationships/hyperlink" Target="https://podminky.urs.cz/item/CS_URS_2025_02/985324912" TargetMode="External" /><Relationship Id="rId70" Type="http://schemas.openxmlformats.org/officeDocument/2006/relationships/hyperlink" Target="https://podminky.urs.cz/item/CS_URS_2025_02/997013118" TargetMode="External" /><Relationship Id="rId71" Type="http://schemas.openxmlformats.org/officeDocument/2006/relationships/hyperlink" Target="https://podminky.urs.cz/item/CS_URS_2025_02/997013313" TargetMode="External" /><Relationship Id="rId72" Type="http://schemas.openxmlformats.org/officeDocument/2006/relationships/hyperlink" Target="https://podminky.urs.cz/item/CS_URS_2025_02/997013501" TargetMode="External" /><Relationship Id="rId73" Type="http://schemas.openxmlformats.org/officeDocument/2006/relationships/hyperlink" Target="https://podminky.urs.cz/item/CS_URS_2025_02/997013509" TargetMode="External" /><Relationship Id="rId74" Type="http://schemas.openxmlformats.org/officeDocument/2006/relationships/hyperlink" Target="https://podminky.urs.cz/item/CS_URS_2025_02/997013609" TargetMode="External" /><Relationship Id="rId75" Type="http://schemas.openxmlformats.org/officeDocument/2006/relationships/hyperlink" Target="https://podminky.urs.cz/item/CS_URS_2025_02/998011004" TargetMode="External" /><Relationship Id="rId76" Type="http://schemas.openxmlformats.org/officeDocument/2006/relationships/hyperlink" Target="https://podminky.urs.cz/item/CS_URS_2025_02/711111001" TargetMode="External" /><Relationship Id="rId77" Type="http://schemas.openxmlformats.org/officeDocument/2006/relationships/hyperlink" Target="https://podminky.urs.cz/item/CS_URS_2025_02/711112001" TargetMode="External" /><Relationship Id="rId78" Type="http://schemas.openxmlformats.org/officeDocument/2006/relationships/hyperlink" Target="https://podminky.urs.cz/item/CS_URS_2025_02/711141559" TargetMode="External" /><Relationship Id="rId79" Type="http://schemas.openxmlformats.org/officeDocument/2006/relationships/hyperlink" Target="https://podminky.urs.cz/item/CS_URS_2025_02/711142559" TargetMode="External" /><Relationship Id="rId80" Type="http://schemas.openxmlformats.org/officeDocument/2006/relationships/hyperlink" Target="https://podminky.urs.cz/item/CS_URS_2025_02/711199101" TargetMode="External" /><Relationship Id="rId81" Type="http://schemas.openxmlformats.org/officeDocument/2006/relationships/hyperlink" Target="https://podminky.urs.cz/item/CS_URS_2025_02/71119910R" TargetMode="External" /><Relationship Id="rId82" Type="http://schemas.openxmlformats.org/officeDocument/2006/relationships/hyperlink" Target="https://podminky.urs.cz/item/CS_URS_2025_02/998711103" TargetMode="External" /><Relationship Id="rId83" Type="http://schemas.openxmlformats.org/officeDocument/2006/relationships/hyperlink" Target="https://podminky.urs.cz/item/CS_URS_2025_02/998713104" TargetMode="External" /><Relationship Id="rId84" Type="http://schemas.openxmlformats.org/officeDocument/2006/relationships/hyperlink" Target="https://podminky.urs.cz/item/CS_URS_2025_02/762341210" TargetMode="External" /><Relationship Id="rId85" Type="http://schemas.openxmlformats.org/officeDocument/2006/relationships/hyperlink" Target="https://podminky.urs.cz/item/CS_URS_2025_02/762395000" TargetMode="External" /><Relationship Id="rId86" Type="http://schemas.openxmlformats.org/officeDocument/2006/relationships/hyperlink" Target="https://podminky.urs.cz/item/CS_URS_2025_02/998762104" TargetMode="External" /><Relationship Id="rId87" Type="http://schemas.openxmlformats.org/officeDocument/2006/relationships/hyperlink" Target="https://podminky.urs.cz/item/CS_URS_2025_02/764002851" TargetMode="External" /><Relationship Id="rId88" Type="http://schemas.openxmlformats.org/officeDocument/2006/relationships/hyperlink" Target="https://podminky.urs.cz/item/CS_URS_2025_02/764002861" TargetMode="External" /><Relationship Id="rId89" Type="http://schemas.openxmlformats.org/officeDocument/2006/relationships/hyperlink" Target="https://podminky.urs.cz/item/CS_URS_2025_02/764004861" TargetMode="External" /><Relationship Id="rId90" Type="http://schemas.openxmlformats.org/officeDocument/2006/relationships/hyperlink" Target="https://podminky.urs.cz/item/CS_URS_2025_02/764111671" TargetMode="External" /><Relationship Id="rId91" Type="http://schemas.openxmlformats.org/officeDocument/2006/relationships/hyperlink" Target="https://podminky.urs.cz/item/CS_URS_2025_02/764212665" TargetMode="External" /><Relationship Id="rId92" Type="http://schemas.openxmlformats.org/officeDocument/2006/relationships/hyperlink" Target="https://podminky.urs.cz/item/CS_URS_2025_02/764216606" TargetMode="External" /><Relationship Id="rId93" Type="http://schemas.openxmlformats.org/officeDocument/2006/relationships/hyperlink" Target="https://podminky.urs.cz/item/CS_URS_2025_02/764218604" TargetMode="External" /><Relationship Id="rId94" Type="http://schemas.openxmlformats.org/officeDocument/2006/relationships/hyperlink" Target="https://podminky.urs.cz/item/CS_URS_2025_02/764218607" TargetMode="External" /><Relationship Id="rId95" Type="http://schemas.openxmlformats.org/officeDocument/2006/relationships/hyperlink" Target="https://podminky.urs.cz/item/CS_URS_2025_02/764511642" TargetMode="External" /><Relationship Id="rId96" Type="http://schemas.openxmlformats.org/officeDocument/2006/relationships/hyperlink" Target="https://podminky.urs.cz/item/CS_URS_2025_02/764518622" TargetMode="External" /><Relationship Id="rId97" Type="http://schemas.openxmlformats.org/officeDocument/2006/relationships/hyperlink" Target="https://podminky.urs.cz/item/CS_URS_2025_02/764518623" TargetMode="External" /><Relationship Id="rId98" Type="http://schemas.openxmlformats.org/officeDocument/2006/relationships/hyperlink" Target="https://podminky.urs.cz/item/CS_URS_2025_02/998764104" TargetMode="External" /><Relationship Id="rId99" Type="http://schemas.openxmlformats.org/officeDocument/2006/relationships/hyperlink" Target="https://podminky.urs.cz/item/CS_URS_2025_02/766691811" TargetMode="External" /><Relationship Id="rId100" Type="http://schemas.openxmlformats.org/officeDocument/2006/relationships/hyperlink" Target="https://podminky.urs.cz/item/CS_URS_2025_02/766622131" TargetMode="External" /><Relationship Id="rId101" Type="http://schemas.openxmlformats.org/officeDocument/2006/relationships/hyperlink" Target="https://podminky.urs.cz/item/CS_URS_2025_02/766622132" TargetMode="External" /><Relationship Id="rId102" Type="http://schemas.openxmlformats.org/officeDocument/2006/relationships/hyperlink" Target="https://podminky.urs.cz/item/CS_URS_2025_02/766629214" TargetMode="External" /><Relationship Id="rId103" Type="http://schemas.openxmlformats.org/officeDocument/2006/relationships/hyperlink" Target="https://podminky.urs.cz/item/CS_URS_2025_02/766641161" TargetMode="External" /><Relationship Id="rId104" Type="http://schemas.openxmlformats.org/officeDocument/2006/relationships/hyperlink" Target="https://podminky.urs.cz/item/CS_URS_2025_02/766694126" TargetMode="External" /><Relationship Id="rId105" Type="http://schemas.openxmlformats.org/officeDocument/2006/relationships/hyperlink" Target="https://podminky.urs.cz/item/CS_URS_2025_02/998766104" TargetMode="External" /><Relationship Id="rId106" Type="http://schemas.openxmlformats.org/officeDocument/2006/relationships/hyperlink" Target="https://podminky.urs.cz/item/CS_URS_2025_02/767163101" TargetMode="External" /><Relationship Id="rId107" Type="http://schemas.openxmlformats.org/officeDocument/2006/relationships/hyperlink" Target="https://podminky.urs.cz/item/CS_URS_2025_02/767161813" TargetMode="External" /><Relationship Id="rId108" Type="http://schemas.openxmlformats.org/officeDocument/2006/relationships/hyperlink" Target="https://podminky.urs.cz/item/CS_URS_2025_02/767161834" TargetMode="External" /><Relationship Id="rId109" Type="http://schemas.openxmlformats.org/officeDocument/2006/relationships/hyperlink" Target="https://podminky.urs.cz/item/CS_URS_2025_02/767810811" TargetMode="External" /><Relationship Id="rId110" Type="http://schemas.openxmlformats.org/officeDocument/2006/relationships/hyperlink" Target="https://podminky.urs.cz/item/CS_URS_2025_02/998767104" TargetMode="External" /><Relationship Id="rId111" Type="http://schemas.openxmlformats.org/officeDocument/2006/relationships/hyperlink" Target="https://podminky.urs.cz/item/CS_URS_2025_02/771574576" TargetMode="External" /><Relationship Id="rId112" Type="http://schemas.openxmlformats.org/officeDocument/2006/relationships/hyperlink" Target="https://podminky.urs.cz/item/CS_URS_2025_02/771577221" TargetMode="External" /><Relationship Id="rId113" Type="http://schemas.openxmlformats.org/officeDocument/2006/relationships/hyperlink" Target="https://podminky.urs.cz/item/CS_URS_2025_02/771591112" TargetMode="External" /><Relationship Id="rId114" Type="http://schemas.openxmlformats.org/officeDocument/2006/relationships/hyperlink" Target="https://podminky.urs.cz/item/CS_URS_2025_02/998771104" TargetMode="External" /><Relationship Id="rId115" Type="http://schemas.openxmlformats.org/officeDocument/2006/relationships/hyperlink" Target="https://podminky.urs.cz/item/CS_URS_2025_02/783301303" TargetMode="External" /><Relationship Id="rId116" Type="http://schemas.openxmlformats.org/officeDocument/2006/relationships/hyperlink" Target="https://podminky.urs.cz/item/CS_URS_2025_02/783322101" TargetMode="External" /><Relationship Id="rId117" Type="http://schemas.openxmlformats.org/officeDocument/2006/relationships/hyperlink" Target="https://podminky.urs.cz/item/CS_URS_2025_02/783314201" TargetMode="External" /><Relationship Id="rId118" Type="http://schemas.openxmlformats.org/officeDocument/2006/relationships/hyperlink" Target="https://podminky.urs.cz/item/CS_URS_2025_02/783317101" TargetMode="External" /><Relationship Id="rId119" Type="http://schemas.openxmlformats.org/officeDocument/2006/relationships/hyperlink" Target="https://podminky.urs.cz/item/CS_URS_2025_02/783897615" TargetMode="External" /><Relationship Id="rId120" Type="http://schemas.openxmlformats.org/officeDocument/2006/relationships/hyperlink" Target="https://podminky.urs.cz/item/CS_URS_2025_02/784121001" TargetMode="External" /><Relationship Id="rId121" Type="http://schemas.openxmlformats.org/officeDocument/2006/relationships/hyperlink" Target="https://podminky.urs.cz/item/CS_URS_2025_02/784161411" TargetMode="External" /><Relationship Id="rId122" Type="http://schemas.openxmlformats.org/officeDocument/2006/relationships/hyperlink" Target="https://podminky.urs.cz/item/CS_URS_2025_02/784181111" TargetMode="External" /><Relationship Id="rId123" Type="http://schemas.openxmlformats.org/officeDocument/2006/relationships/hyperlink" Target="https://podminky.urs.cz/item/CS_URS_2025_02/784221101" TargetMode="External" /><Relationship Id="rId124" Type="http://schemas.openxmlformats.org/officeDocument/2006/relationships/hyperlink" Target="https://podminky.urs.cz/item/CS_URS_2025_02/786624121" TargetMode="External" /><Relationship Id="rId125" Type="http://schemas.openxmlformats.org/officeDocument/2006/relationships/hyperlink" Target="https://podminky.urs.cz/item/CS_URS_2025_02/998786103" TargetMode="External" /><Relationship Id="rId126" Type="http://schemas.openxmlformats.org/officeDocument/2006/relationships/hyperlink" Target="https://podminky.urs.cz/item/CS_URS_2025_02/HZS2222" TargetMode="External" /><Relationship Id="rId127" Type="http://schemas.openxmlformats.org/officeDocument/2006/relationships/hyperlink" Target="https://podminky.urs.cz/item/CS_URS_2025_02/HZS2491" TargetMode="External" /><Relationship Id="rId128"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2/622131321" TargetMode="External" /><Relationship Id="rId2" Type="http://schemas.openxmlformats.org/officeDocument/2006/relationships/hyperlink" Target="https://podminky.urs.cz/item/CS_URS_2025_02/622142001" TargetMode="External" /><Relationship Id="rId3" Type="http://schemas.openxmlformats.org/officeDocument/2006/relationships/hyperlink" Target="https://podminky.urs.cz/item/CS_URS_2025_02/622321321" TargetMode="External" /><Relationship Id="rId4" Type="http://schemas.openxmlformats.org/officeDocument/2006/relationships/hyperlink" Target="https://podminky.urs.cz/item/CS_URS_2025_02/622321341" TargetMode="External" /><Relationship Id="rId5" Type="http://schemas.openxmlformats.org/officeDocument/2006/relationships/hyperlink" Target="https://podminky.urs.cz/item/CS_URS_2025_02/622151021" TargetMode="External" /><Relationship Id="rId6" Type="http://schemas.openxmlformats.org/officeDocument/2006/relationships/hyperlink" Target="https://podminky.urs.cz/item/CS_URS_2025_02/622511112" TargetMode="External" /><Relationship Id="rId7" Type="http://schemas.openxmlformats.org/officeDocument/2006/relationships/hyperlink" Target="https://podminky.urs.cz/item/CS_URS_2025_02/629135102" TargetMode="External" /><Relationship Id="rId8" Type="http://schemas.openxmlformats.org/officeDocument/2006/relationships/hyperlink" Target="https://podminky.urs.cz/item/CS_URS_2025_02/62999101R" TargetMode="External" /><Relationship Id="rId9" Type="http://schemas.openxmlformats.org/officeDocument/2006/relationships/hyperlink" Target="https://podminky.urs.cz/item/CS_URS_2025_02/644941112" TargetMode="External" /><Relationship Id="rId10" Type="http://schemas.openxmlformats.org/officeDocument/2006/relationships/hyperlink" Target="https://podminky.urs.cz/item/CS_URS_2025_02/941111121" TargetMode="External" /><Relationship Id="rId11" Type="http://schemas.openxmlformats.org/officeDocument/2006/relationships/hyperlink" Target="https://podminky.urs.cz/item/CS_URS_2025_02/941111221" TargetMode="External" /><Relationship Id="rId12" Type="http://schemas.openxmlformats.org/officeDocument/2006/relationships/hyperlink" Target="https://podminky.urs.cz/item/CS_URS_2025_02/941111821" TargetMode="External" /><Relationship Id="rId13" Type="http://schemas.openxmlformats.org/officeDocument/2006/relationships/hyperlink" Target="https://podminky.urs.cz/item/CS_URS_2025_02/944511111" TargetMode="External" /><Relationship Id="rId14" Type="http://schemas.openxmlformats.org/officeDocument/2006/relationships/hyperlink" Target="https://podminky.urs.cz/item/CS_URS_2025_02/944511211" TargetMode="External" /><Relationship Id="rId15" Type="http://schemas.openxmlformats.org/officeDocument/2006/relationships/hyperlink" Target="https://podminky.urs.cz/item/CS_URS_2025_02/944511811" TargetMode="External" /><Relationship Id="rId16" Type="http://schemas.openxmlformats.org/officeDocument/2006/relationships/hyperlink" Target="https://podminky.urs.cz/item/CS_URS_2025_02/978015391" TargetMode="External" /><Relationship Id="rId17" Type="http://schemas.openxmlformats.org/officeDocument/2006/relationships/hyperlink" Target="https://podminky.urs.cz/item/CS_URS_2025_02/97805964R" TargetMode="External" /><Relationship Id="rId18" Type="http://schemas.openxmlformats.org/officeDocument/2006/relationships/hyperlink" Target="https://podminky.urs.cz/item/CS_URS_2025_02/985131211" TargetMode="External" /><Relationship Id="rId19" Type="http://schemas.openxmlformats.org/officeDocument/2006/relationships/hyperlink" Target="https://podminky.urs.cz/item/CS_URS_2025_02/997013111" TargetMode="External" /><Relationship Id="rId20" Type="http://schemas.openxmlformats.org/officeDocument/2006/relationships/hyperlink" Target="https://podminky.urs.cz/item/CS_URS_2025_02/997013501" TargetMode="External" /><Relationship Id="rId21" Type="http://schemas.openxmlformats.org/officeDocument/2006/relationships/hyperlink" Target="https://podminky.urs.cz/item/CS_URS_2025_02/997013509" TargetMode="External" /><Relationship Id="rId22" Type="http://schemas.openxmlformats.org/officeDocument/2006/relationships/hyperlink" Target="https://podminky.urs.cz/item/CS_URS_2025_02/997013609" TargetMode="External" /><Relationship Id="rId23" Type="http://schemas.openxmlformats.org/officeDocument/2006/relationships/hyperlink" Target="https://podminky.urs.cz/item/CS_URS_2025_02/998011001" TargetMode="External" /><Relationship Id="rId24" Type="http://schemas.openxmlformats.org/officeDocument/2006/relationships/hyperlink" Target="https://podminky.urs.cz/item/CS_URS_2025_02/764002851" TargetMode="External" /><Relationship Id="rId25" Type="http://schemas.openxmlformats.org/officeDocument/2006/relationships/hyperlink" Target="https://podminky.urs.cz/item/CS_URS_2025_02/764216606" TargetMode="External" /><Relationship Id="rId26" Type="http://schemas.openxmlformats.org/officeDocument/2006/relationships/hyperlink" Target="https://podminky.urs.cz/item/CS_URS_2025_02/998764101" TargetMode="External" /><Relationship Id="rId27" Type="http://schemas.openxmlformats.org/officeDocument/2006/relationships/hyperlink" Target="https://podminky.urs.cz/item/CS_URS_2025_02/767810811" TargetMode="External" /><Relationship Id="rId28" Type="http://schemas.openxmlformats.org/officeDocument/2006/relationships/hyperlink" Target="https://podminky.urs.cz/item/CS_URS_2025_02/783817421" TargetMode="External" /><Relationship Id="rId29" Type="http://schemas.openxmlformats.org/officeDocument/2006/relationships/hyperlink" Target="https://podminky.urs.cz/item/CS_URS_2025_02/HZS2492" TargetMode="External" /><Relationship Id="rId30"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5_02/741420001" TargetMode="External" /><Relationship Id="rId2" Type="http://schemas.openxmlformats.org/officeDocument/2006/relationships/hyperlink" Target="https://podminky.urs.cz/item/CS_URS_2025_02/741420011" TargetMode="External" /><Relationship Id="rId3" Type="http://schemas.openxmlformats.org/officeDocument/2006/relationships/hyperlink" Target="https://podminky.urs.cz/item/CS_URS_2025_02/741420022" TargetMode="External" /><Relationship Id="rId4" Type="http://schemas.openxmlformats.org/officeDocument/2006/relationships/hyperlink" Target="https://podminky.urs.cz/item/CS_URS_2025_02/741420052" TargetMode="External" /><Relationship Id="rId5" Type="http://schemas.openxmlformats.org/officeDocument/2006/relationships/hyperlink" Target="https://podminky.urs.cz/item/CS_URS_2025_02/741420083" TargetMode="External" /><Relationship Id="rId6" Type="http://schemas.openxmlformats.org/officeDocument/2006/relationships/hyperlink" Target="https://podminky.urs.cz/item/CS_URS_2025_02/741420082" TargetMode="External" /><Relationship Id="rId7" Type="http://schemas.openxmlformats.org/officeDocument/2006/relationships/hyperlink" Target="https://podminky.urs.cz/item/CS_URS_2025_02/741440031" TargetMode="External" /><Relationship Id="rId8" Type="http://schemas.openxmlformats.org/officeDocument/2006/relationships/hyperlink" Target="https://podminky.urs.cz/item/CS_URS_2025_02/741320101" TargetMode="External" /><Relationship Id="rId9" Type="http://schemas.openxmlformats.org/officeDocument/2006/relationships/hyperlink" Target="https://podminky.urs.cz/item/CS_URS_2025_02/741210001" TargetMode="External" /><Relationship Id="rId10" Type="http://schemas.openxmlformats.org/officeDocument/2006/relationships/hyperlink" Target="https://podminky.urs.cz/item/CS_URS_2025_02/741122611" TargetMode="External" /><Relationship Id="rId11" Type="http://schemas.openxmlformats.org/officeDocument/2006/relationships/hyperlink" Target="https://podminky.urs.cz/item/CS_URS_2025_02/741122621" TargetMode="External" /><Relationship Id="rId12" Type="http://schemas.openxmlformats.org/officeDocument/2006/relationships/hyperlink" Target="https://podminky.urs.cz/item/CS_URS_2025_02/741122641" TargetMode="External" /><Relationship Id="rId13" Type="http://schemas.openxmlformats.org/officeDocument/2006/relationships/hyperlink" Target="https://podminky.urs.cz/item/CS_URS_2025_02/741120301" TargetMode="External" /><Relationship Id="rId14" Type="http://schemas.openxmlformats.org/officeDocument/2006/relationships/hyperlink" Target="https://podminky.urs.cz/item/CS_URS_2025_02/741132128" TargetMode="External" /><Relationship Id="rId15" Type="http://schemas.openxmlformats.org/officeDocument/2006/relationships/hyperlink" Target="https://podminky.urs.cz/item/CS_URS_2025_02/741132145" TargetMode="External" /><Relationship Id="rId16" Type="http://schemas.openxmlformats.org/officeDocument/2006/relationships/hyperlink" Target="https://podminky.urs.cz/item/CS_URS_2025_02/741132103" TargetMode="External" /><Relationship Id="rId17" Type="http://schemas.openxmlformats.org/officeDocument/2006/relationships/hyperlink" Target="https://podminky.urs.cz/item/CS_URS_2025_02/741910411" TargetMode="External" /><Relationship Id="rId18" Type="http://schemas.openxmlformats.org/officeDocument/2006/relationships/hyperlink" Target="https://podminky.urs.cz/item/CS_URS_2025_02/741910421" TargetMode="External" /><Relationship Id="rId19" Type="http://schemas.openxmlformats.org/officeDocument/2006/relationships/hyperlink" Target="https://podminky.urs.cz/item/CS_URS_2025_02/741910502" TargetMode="External" /><Relationship Id="rId20" Type="http://schemas.openxmlformats.org/officeDocument/2006/relationships/hyperlink" Target="https://podminky.urs.cz/item/CS_URS_2025_02/460690031" TargetMode="External" /><Relationship Id="rId21" Type="http://schemas.openxmlformats.org/officeDocument/2006/relationships/hyperlink" Target="https://podminky.urs.cz/item/CS_URS_2025_02/460690041" TargetMode="External" /><Relationship Id="rId22" Type="http://schemas.openxmlformats.org/officeDocument/2006/relationships/hyperlink" Target="https://podminky.urs.cz/item/CS_URS_2025_02/741112111" TargetMode="External" /><Relationship Id="rId23" Type="http://schemas.openxmlformats.org/officeDocument/2006/relationships/hyperlink" Target="https://podminky.urs.cz/item/CS_URS_2025_02/741124603" TargetMode="External" /><Relationship Id="rId24" Type="http://schemas.openxmlformats.org/officeDocument/2006/relationships/hyperlink" Target="https://podminky.urs.cz/item/CS_URS_2025_02/741810003" TargetMode="External" /><Relationship Id="rId25" Type="http://schemas.openxmlformats.org/officeDocument/2006/relationships/hyperlink" Target="https://podminky.urs.cz/item/CS_URS_2025_02/210280211" TargetMode="External" /><Relationship Id="rId26" Type="http://schemas.openxmlformats.org/officeDocument/2006/relationships/hyperlink" Target="https://podminky.urs.cz/item/CS_URS_2025_02/210280215" TargetMode="External" /><Relationship Id="rId27"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9" t="s">
        <v>0</v>
      </c>
      <c r="AZ1" s="19" t="s">
        <v>1</v>
      </c>
      <c r="BA1" s="19" t="s">
        <v>2</v>
      </c>
      <c r="BB1" s="19" t="s">
        <v>3</v>
      </c>
      <c r="BT1" s="19" t="s">
        <v>4</v>
      </c>
      <c r="BU1" s="19" t="s">
        <v>4</v>
      </c>
      <c r="BV1" s="19" t="s">
        <v>5</v>
      </c>
    </row>
    <row r="2" s="1" customFormat="1" ht="36.96" customHeight="1">
      <c r="AR2" s="1"/>
      <c r="AS2" s="1"/>
      <c r="AT2" s="1"/>
      <c r="AU2" s="1"/>
      <c r="AV2" s="1"/>
      <c r="AW2" s="1"/>
      <c r="AX2" s="1"/>
      <c r="AY2" s="1"/>
      <c r="AZ2" s="1"/>
      <c r="BA2" s="1"/>
      <c r="BB2" s="1"/>
      <c r="BC2" s="1"/>
      <c r="BD2" s="1"/>
      <c r="BE2" s="1"/>
      <c r="BS2" s="20" t="s">
        <v>6</v>
      </c>
      <c r="BT2" s="20" t="s">
        <v>7</v>
      </c>
    </row>
    <row r="3" s="1" customFormat="1" ht="6.96" customHeight="1">
      <c r="B3" s="21"/>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3"/>
      <c r="BS3" s="20" t="s">
        <v>6</v>
      </c>
      <c r="BT3" s="20" t="s">
        <v>8</v>
      </c>
    </row>
    <row r="4" s="1" customFormat="1" ht="24.96" customHeight="1">
      <c r="B4" s="24"/>
      <c r="C4" s="25"/>
      <c r="D4" s="26" t="s">
        <v>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3"/>
      <c r="AS4" s="27" t="s">
        <v>10</v>
      </c>
      <c r="BE4" s="28" t="s">
        <v>11</v>
      </c>
      <c r="BS4" s="20" t="s">
        <v>12</v>
      </c>
    </row>
    <row r="5" s="1" customFormat="1" ht="12" customHeight="1">
      <c r="B5" s="24"/>
      <c r="C5" s="25"/>
      <c r="D5" s="29" t="s">
        <v>13</v>
      </c>
      <c r="E5" s="25"/>
      <c r="F5" s="25"/>
      <c r="G5" s="25"/>
      <c r="H5" s="25"/>
      <c r="I5" s="25"/>
      <c r="J5" s="25"/>
      <c r="K5" s="30" t="s">
        <v>14</v>
      </c>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3"/>
      <c r="BE5" s="31" t="s">
        <v>15</v>
      </c>
      <c r="BS5" s="20" t="s">
        <v>6</v>
      </c>
    </row>
    <row r="6" s="1" customFormat="1" ht="36.96" customHeight="1">
      <c r="B6" s="24"/>
      <c r="C6" s="25"/>
      <c r="D6" s="32" t="s">
        <v>16</v>
      </c>
      <c r="E6" s="25"/>
      <c r="F6" s="25"/>
      <c r="G6" s="25"/>
      <c r="H6" s="25"/>
      <c r="I6" s="25"/>
      <c r="J6" s="25"/>
      <c r="K6" s="33" t="s">
        <v>17</v>
      </c>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3"/>
      <c r="BE6" s="34"/>
      <c r="BS6" s="20" t="s">
        <v>6</v>
      </c>
    </row>
    <row r="7" s="1" customFormat="1" ht="12" customHeight="1">
      <c r="B7" s="24"/>
      <c r="C7" s="25"/>
      <c r="D7" s="35" t="s">
        <v>18</v>
      </c>
      <c r="E7" s="25"/>
      <c r="F7" s="25"/>
      <c r="G7" s="25"/>
      <c r="H7" s="25"/>
      <c r="I7" s="25"/>
      <c r="J7" s="25"/>
      <c r="K7" s="30" t="s">
        <v>19</v>
      </c>
      <c r="L7" s="25"/>
      <c r="M7" s="25"/>
      <c r="N7" s="25"/>
      <c r="O7" s="25"/>
      <c r="P7" s="25"/>
      <c r="Q7" s="25"/>
      <c r="R7" s="25"/>
      <c r="S7" s="25"/>
      <c r="T7" s="25"/>
      <c r="U7" s="25"/>
      <c r="V7" s="25"/>
      <c r="W7" s="25"/>
      <c r="X7" s="25"/>
      <c r="Y7" s="25"/>
      <c r="Z7" s="25"/>
      <c r="AA7" s="25"/>
      <c r="AB7" s="25"/>
      <c r="AC7" s="25"/>
      <c r="AD7" s="25"/>
      <c r="AE7" s="25"/>
      <c r="AF7" s="25"/>
      <c r="AG7" s="25"/>
      <c r="AH7" s="25"/>
      <c r="AI7" s="25"/>
      <c r="AJ7" s="25"/>
      <c r="AK7" s="35" t="s">
        <v>20</v>
      </c>
      <c r="AL7" s="25"/>
      <c r="AM7" s="25"/>
      <c r="AN7" s="30" t="s">
        <v>19</v>
      </c>
      <c r="AO7" s="25"/>
      <c r="AP7" s="25"/>
      <c r="AQ7" s="25"/>
      <c r="AR7" s="23"/>
      <c r="BE7" s="34"/>
      <c r="BS7" s="20" t="s">
        <v>6</v>
      </c>
    </row>
    <row r="8" s="1" customFormat="1" ht="12" customHeight="1">
      <c r="B8" s="24"/>
      <c r="C8" s="25"/>
      <c r="D8" s="35" t="s">
        <v>21</v>
      </c>
      <c r="E8" s="25"/>
      <c r="F8" s="25"/>
      <c r="G8" s="25"/>
      <c r="H8" s="25"/>
      <c r="I8" s="25"/>
      <c r="J8" s="25"/>
      <c r="K8" s="30" t="s">
        <v>22</v>
      </c>
      <c r="L8" s="25"/>
      <c r="M8" s="25"/>
      <c r="N8" s="25"/>
      <c r="O8" s="25"/>
      <c r="P8" s="25"/>
      <c r="Q8" s="25"/>
      <c r="R8" s="25"/>
      <c r="S8" s="25"/>
      <c r="T8" s="25"/>
      <c r="U8" s="25"/>
      <c r="V8" s="25"/>
      <c r="W8" s="25"/>
      <c r="X8" s="25"/>
      <c r="Y8" s="25"/>
      <c r="Z8" s="25"/>
      <c r="AA8" s="25"/>
      <c r="AB8" s="25"/>
      <c r="AC8" s="25"/>
      <c r="AD8" s="25"/>
      <c r="AE8" s="25"/>
      <c r="AF8" s="25"/>
      <c r="AG8" s="25"/>
      <c r="AH8" s="25"/>
      <c r="AI8" s="25"/>
      <c r="AJ8" s="25"/>
      <c r="AK8" s="35" t="s">
        <v>23</v>
      </c>
      <c r="AL8" s="25"/>
      <c r="AM8" s="25"/>
      <c r="AN8" s="36" t="s">
        <v>24</v>
      </c>
      <c r="AO8" s="25"/>
      <c r="AP8" s="25"/>
      <c r="AQ8" s="25"/>
      <c r="AR8" s="23"/>
      <c r="BE8" s="34"/>
      <c r="BS8" s="20" t="s">
        <v>6</v>
      </c>
    </row>
    <row r="9" s="1" customFormat="1" ht="14.4" customHeight="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3"/>
      <c r="BE9" s="34"/>
      <c r="BS9" s="20" t="s">
        <v>6</v>
      </c>
    </row>
    <row r="10" s="1" customFormat="1" ht="12" customHeight="1">
      <c r="B10" s="24"/>
      <c r="C10" s="25"/>
      <c r="D10" s="35" t="s">
        <v>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35" t="s">
        <v>26</v>
      </c>
      <c r="AL10" s="25"/>
      <c r="AM10" s="25"/>
      <c r="AN10" s="30" t="s">
        <v>19</v>
      </c>
      <c r="AO10" s="25"/>
      <c r="AP10" s="25"/>
      <c r="AQ10" s="25"/>
      <c r="AR10" s="23"/>
      <c r="BE10" s="34"/>
      <c r="BS10" s="20" t="s">
        <v>6</v>
      </c>
    </row>
    <row r="11" s="1" customFormat="1" ht="18.48" customHeight="1">
      <c r="B11" s="24"/>
      <c r="C11" s="25"/>
      <c r="D11" s="25"/>
      <c r="E11" s="30" t="s">
        <v>22</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35" t="s">
        <v>27</v>
      </c>
      <c r="AL11" s="25"/>
      <c r="AM11" s="25"/>
      <c r="AN11" s="30" t="s">
        <v>19</v>
      </c>
      <c r="AO11" s="25"/>
      <c r="AP11" s="25"/>
      <c r="AQ11" s="25"/>
      <c r="AR11" s="23"/>
      <c r="BE11" s="34"/>
      <c r="BS11" s="20" t="s">
        <v>6</v>
      </c>
    </row>
    <row r="12" s="1" customFormat="1" ht="6.96" customHeight="1">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3"/>
      <c r="BE12" s="34"/>
      <c r="BS12" s="20" t="s">
        <v>6</v>
      </c>
    </row>
    <row r="13" s="1" customFormat="1" ht="12" customHeight="1">
      <c r="B13" s="24"/>
      <c r="C13" s="25"/>
      <c r="D13" s="35" t="s">
        <v>28</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35" t="s">
        <v>26</v>
      </c>
      <c r="AL13" s="25"/>
      <c r="AM13" s="25"/>
      <c r="AN13" s="37" t="s">
        <v>29</v>
      </c>
      <c r="AO13" s="25"/>
      <c r="AP13" s="25"/>
      <c r="AQ13" s="25"/>
      <c r="AR13" s="23"/>
      <c r="BE13" s="34"/>
      <c r="BS13" s="20" t="s">
        <v>6</v>
      </c>
    </row>
    <row r="14">
      <c r="B14" s="24"/>
      <c r="C14" s="25"/>
      <c r="D14" s="25"/>
      <c r="E14" s="37" t="s">
        <v>29</v>
      </c>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5" t="s">
        <v>27</v>
      </c>
      <c r="AL14" s="25"/>
      <c r="AM14" s="25"/>
      <c r="AN14" s="37" t="s">
        <v>29</v>
      </c>
      <c r="AO14" s="25"/>
      <c r="AP14" s="25"/>
      <c r="AQ14" s="25"/>
      <c r="AR14" s="23"/>
      <c r="BE14" s="34"/>
      <c r="BS14" s="20" t="s">
        <v>6</v>
      </c>
    </row>
    <row r="15" s="1" customFormat="1" ht="6.96" customHeight="1">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3"/>
      <c r="BE15" s="34"/>
      <c r="BS15" s="20" t="s">
        <v>4</v>
      </c>
    </row>
    <row r="16" s="1" customFormat="1" ht="12" customHeight="1">
      <c r="B16" s="24"/>
      <c r="C16" s="25"/>
      <c r="D16" s="35" t="s">
        <v>30</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35" t="s">
        <v>26</v>
      </c>
      <c r="AL16" s="25"/>
      <c r="AM16" s="25"/>
      <c r="AN16" s="30" t="s">
        <v>19</v>
      </c>
      <c r="AO16" s="25"/>
      <c r="AP16" s="25"/>
      <c r="AQ16" s="25"/>
      <c r="AR16" s="23"/>
      <c r="BE16" s="34"/>
      <c r="BS16" s="20" t="s">
        <v>4</v>
      </c>
    </row>
    <row r="17" s="1" customFormat="1" ht="18.48" customHeight="1">
      <c r="B17" s="24"/>
      <c r="C17" s="25"/>
      <c r="D17" s="25"/>
      <c r="E17" s="30" t="s">
        <v>31</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35" t="s">
        <v>27</v>
      </c>
      <c r="AL17" s="25"/>
      <c r="AM17" s="25"/>
      <c r="AN17" s="30" t="s">
        <v>19</v>
      </c>
      <c r="AO17" s="25"/>
      <c r="AP17" s="25"/>
      <c r="AQ17" s="25"/>
      <c r="AR17" s="23"/>
      <c r="BE17" s="34"/>
      <c r="BS17" s="20" t="s">
        <v>32</v>
      </c>
    </row>
    <row r="18" s="1" customFormat="1" ht="6.96"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3"/>
      <c r="BE18" s="34"/>
      <c r="BS18" s="20" t="s">
        <v>6</v>
      </c>
    </row>
    <row r="19" s="1" customFormat="1" ht="12" customHeight="1">
      <c r="B19" s="24"/>
      <c r="C19" s="25"/>
      <c r="D19" s="35" t="s">
        <v>33</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35" t="s">
        <v>26</v>
      </c>
      <c r="AL19" s="25"/>
      <c r="AM19" s="25"/>
      <c r="AN19" s="30" t="s">
        <v>19</v>
      </c>
      <c r="AO19" s="25"/>
      <c r="AP19" s="25"/>
      <c r="AQ19" s="25"/>
      <c r="AR19" s="23"/>
      <c r="BE19" s="34"/>
      <c r="BS19" s="20" t="s">
        <v>6</v>
      </c>
    </row>
    <row r="20" s="1" customFormat="1" ht="18.48" customHeight="1">
      <c r="B20" s="24"/>
      <c r="C20" s="25"/>
      <c r="D20" s="25"/>
      <c r="E20" s="30" t="s">
        <v>34</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35" t="s">
        <v>27</v>
      </c>
      <c r="AL20" s="25"/>
      <c r="AM20" s="25"/>
      <c r="AN20" s="30" t="s">
        <v>19</v>
      </c>
      <c r="AO20" s="25"/>
      <c r="AP20" s="25"/>
      <c r="AQ20" s="25"/>
      <c r="AR20" s="23"/>
      <c r="BE20" s="34"/>
      <c r="BS20" s="20" t="s">
        <v>4</v>
      </c>
    </row>
    <row r="21" s="1" customFormat="1" ht="6.96" customHeight="1">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3"/>
      <c r="BE21" s="34"/>
    </row>
    <row r="22" s="1" customFormat="1" ht="12" customHeight="1">
      <c r="B22" s="24"/>
      <c r="C22" s="25"/>
      <c r="D22" s="35" t="s">
        <v>35</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3"/>
      <c r="BE22" s="34"/>
    </row>
    <row r="23" s="1" customFormat="1" ht="71.25" customHeight="1">
      <c r="B23" s="24"/>
      <c r="C23" s="25"/>
      <c r="D23" s="25"/>
      <c r="E23" s="39" t="s">
        <v>36</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25"/>
      <c r="AP23" s="25"/>
      <c r="AQ23" s="25"/>
      <c r="AR23" s="23"/>
      <c r="BE23" s="34"/>
    </row>
    <row r="24" s="1" customFormat="1" ht="6.96" customHeigh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3"/>
      <c r="BE24" s="34"/>
    </row>
    <row r="25" s="1" customFormat="1" ht="6.96" customHeight="1">
      <c r="B25" s="24"/>
      <c r="C25" s="25"/>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25"/>
      <c r="AQ25" s="25"/>
      <c r="AR25" s="23"/>
      <c r="BE25" s="34"/>
    </row>
    <row r="26" s="2" customFormat="1" ht="25.92" customHeight="1">
      <c r="A26" s="41"/>
      <c r="B26" s="42"/>
      <c r="C26" s="43"/>
      <c r="D26" s="44" t="s">
        <v>37</v>
      </c>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f>ROUND(AG54,2)</f>
        <v>0</v>
      </c>
      <c r="AL26" s="45"/>
      <c r="AM26" s="45"/>
      <c r="AN26" s="45"/>
      <c r="AO26" s="45"/>
      <c r="AP26" s="43"/>
      <c r="AQ26" s="43"/>
      <c r="AR26" s="47"/>
      <c r="BE26" s="34"/>
    </row>
    <row r="27" s="2" customFormat="1" ht="6.96" customHeight="1">
      <c r="A27" s="41"/>
      <c r="B27" s="42"/>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7"/>
      <c r="BE27" s="34"/>
    </row>
    <row r="28" s="2" customFormat="1">
      <c r="A28" s="41"/>
      <c r="B28" s="42"/>
      <c r="C28" s="43"/>
      <c r="D28" s="43"/>
      <c r="E28" s="43"/>
      <c r="F28" s="43"/>
      <c r="G28" s="43"/>
      <c r="H28" s="43"/>
      <c r="I28" s="43"/>
      <c r="J28" s="43"/>
      <c r="K28" s="43"/>
      <c r="L28" s="48" t="s">
        <v>38</v>
      </c>
      <c r="M28" s="48"/>
      <c r="N28" s="48"/>
      <c r="O28" s="48"/>
      <c r="P28" s="48"/>
      <c r="Q28" s="43"/>
      <c r="R28" s="43"/>
      <c r="S28" s="43"/>
      <c r="T28" s="43"/>
      <c r="U28" s="43"/>
      <c r="V28" s="43"/>
      <c r="W28" s="48" t="s">
        <v>39</v>
      </c>
      <c r="X28" s="48"/>
      <c r="Y28" s="48"/>
      <c r="Z28" s="48"/>
      <c r="AA28" s="48"/>
      <c r="AB28" s="48"/>
      <c r="AC28" s="48"/>
      <c r="AD28" s="48"/>
      <c r="AE28" s="48"/>
      <c r="AF28" s="43"/>
      <c r="AG28" s="43"/>
      <c r="AH28" s="43"/>
      <c r="AI28" s="43"/>
      <c r="AJ28" s="43"/>
      <c r="AK28" s="48" t="s">
        <v>40</v>
      </c>
      <c r="AL28" s="48"/>
      <c r="AM28" s="48"/>
      <c r="AN28" s="48"/>
      <c r="AO28" s="48"/>
      <c r="AP28" s="43"/>
      <c r="AQ28" s="43"/>
      <c r="AR28" s="47"/>
      <c r="BE28" s="34"/>
    </row>
    <row r="29" s="3" customFormat="1" ht="14.4" customHeight="1">
      <c r="A29" s="3"/>
      <c r="B29" s="49"/>
      <c r="C29" s="50"/>
      <c r="D29" s="35" t="s">
        <v>41</v>
      </c>
      <c r="E29" s="50"/>
      <c r="F29" s="35" t="s">
        <v>42</v>
      </c>
      <c r="G29" s="50"/>
      <c r="H29" s="50"/>
      <c r="I29" s="50"/>
      <c r="J29" s="50"/>
      <c r="K29" s="50"/>
      <c r="L29" s="51">
        <v>0.20999999999999999</v>
      </c>
      <c r="M29" s="50"/>
      <c r="N29" s="50"/>
      <c r="O29" s="50"/>
      <c r="P29" s="50"/>
      <c r="Q29" s="50"/>
      <c r="R29" s="50"/>
      <c r="S29" s="50"/>
      <c r="T29" s="50"/>
      <c r="U29" s="50"/>
      <c r="V29" s="50"/>
      <c r="W29" s="52">
        <f>ROUND(AZ54, 2)</f>
        <v>0</v>
      </c>
      <c r="X29" s="50"/>
      <c r="Y29" s="50"/>
      <c r="Z29" s="50"/>
      <c r="AA29" s="50"/>
      <c r="AB29" s="50"/>
      <c r="AC29" s="50"/>
      <c r="AD29" s="50"/>
      <c r="AE29" s="50"/>
      <c r="AF29" s="50"/>
      <c r="AG29" s="50"/>
      <c r="AH29" s="50"/>
      <c r="AI29" s="50"/>
      <c r="AJ29" s="50"/>
      <c r="AK29" s="52">
        <f>ROUND(AV54, 2)</f>
        <v>0</v>
      </c>
      <c r="AL29" s="50"/>
      <c r="AM29" s="50"/>
      <c r="AN29" s="50"/>
      <c r="AO29" s="50"/>
      <c r="AP29" s="50"/>
      <c r="AQ29" s="50"/>
      <c r="AR29" s="53"/>
      <c r="BE29" s="54"/>
    </row>
    <row r="30" s="3" customFormat="1" ht="14.4" customHeight="1">
      <c r="A30" s="3"/>
      <c r="B30" s="49"/>
      <c r="C30" s="50"/>
      <c r="D30" s="50"/>
      <c r="E30" s="50"/>
      <c r="F30" s="35" t="s">
        <v>43</v>
      </c>
      <c r="G30" s="50"/>
      <c r="H30" s="50"/>
      <c r="I30" s="50"/>
      <c r="J30" s="50"/>
      <c r="K30" s="50"/>
      <c r="L30" s="51">
        <v>0.12</v>
      </c>
      <c r="M30" s="50"/>
      <c r="N30" s="50"/>
      <c r="O30" s="50"/>
      <c r="P30" s="50"/>
      <c r="Q30" s="50"/>
      <c r="R30" s="50"/>
      <c r="S30" s="50"/>
      <c r="T30" s="50"/>
      <c r="U30" s="50"/>
      <c r="V30" s="50"/>
      <c r="W30" s="52">
        <f>ROUND(BA54, 2)</f>
        <v>0</v>
      </c>
      <c r="X30" s="50"/>
      <c r="Y30" s="50"/>
      <c r="Z30" s="50"/>
      <c r="AA30" s="50"/>
      <c r="AB30" s="50"/>
      <c r="AC30" s="50"/>
      <c r="AD30" s="50"/>
      <c r="AE30" s="50"/>
      <c r="AF30" s="50"/>
      <c r="AG30" s="50"/>
      <c r="AH30" s="50"/>
      <c r="AI30" s="50"/>
      <c r="AJ30" s="50"/>
      <c r="AK30" s="52">
        <f>ROUND(AW54, 2)</f>
        <v>0</v>
      </c>
      <c r="AL30" s="50"/>
      <c r="AM30" s="50"/>
      <c r="AN30" s="50"/>
      <c r="AO30" s="50"/>
      <c r="AP30" s="50"/>
      <c r="AQ30" s="50"/>
      <c r="AR30" s="53"/>
      <c r="BE30" s="54"/>
    </row>
    <row r="31" hidden="1" s="3" customFormat="1" ht="14.4" customHeight="1">
      <c r="A31" s="3"/>
      <c r="B31" s="49"/>
      <c r="C31" s="50"/>
      <c r="D31" s="50"/>
      <c r="E31" s="50"/>
      <c r="F31" s="35" t="s">
        <v>44</v>
      </c>
      <c r="G31" s="50"/>
      <c r="H31" s="50"/>
      <c r="I31" s="50"/>
      <c r="J31" s="50"/>
      <c r="K31" s="50"/>
      <c r="L31" s="51">
        <v>0.20999999999999999</v>
      </c>
      <c r="M31" s="50"/>
      <c r="N31" s="50"/>
      <c r="O31" s="50"/>
      <c r="P31" s="50"/>
      <c r="Q31" s="50"/>
      <c r="R31" s="50"/>
      <c r="S31" s="50"/>
      <c r="T31" s="50"/>
      <c r="U31" s="50"/>
      <c r="V31" s="50"/>
      <c r="W31" s="52">
        <f>ROUND(BB54, 2)</f>
        <v>0</v>
      </c>
      <c r="X31" s="50"/>
      <c r="Y31" s="50"/>
      <c r="Z31" s="50"/>
      <c r="AA31" s="50"/>
      <c r="AB31" s="50"/>
      <c r="AC31" s="50"/>
      <c r="AD31" s="50"/>
      <c r="AE31" s="50"/>
      <c r="AF31" s="50"/>
      <c r="AG31" s="50"/>
      <c r="AH31" s="50"/>
      <c r="AI31" s="50"/>
      <c r="AJ31" s="50"/>
      <c r="AK31" s="52">
        <v>0</v>
      </c>
      <c r="AL31" s="50"/>
      <c r="AM31" s="50"/>
      <c r="AN31" s="50"/>
      <c r="AO31" s="50"/>
      <c r="AP31" s="50"/>
      <c r="AQ31" s="50"/>
      <c r="AR31" s="53"/>
      <c r="BE31" s="54"/>
    </row>
    <row r="32" hidden="1" s="3" customFormat="1" ht="14.4" customHeight="1">
      <c r="A32" s="3"/>
      <c r="B32" s="49"/>
      <c r="C32" s="50"/>
      <c r="D32" s="50"/>
      <c r="E32" s="50"/>
      <c r="F32" s="35" t="s">
        <v>45</v>
      </c>
      <c r="G32" s="50"/>
      <c r="H32" s="50"/>
      <c r="I32" s="50"/>
      <c r="J32" s="50"/>
      <c r="K32" s="50"/>
      <c r="L32" s="51">
        <v>0.12</v>
      </c>
      <c r="M32" s="50"/>
      <c r="N32" s="50"/>
      <c r="O32" s="50"/>
      <c r="P32" s="50"/>
      <c r="Q32" s="50"/>
      <c r="R32" s="50"/>
      <c r="S32" s="50"/>
      <c r="T32" s="50"/>
      <c r="U32" s="50"/>
      <c r="V32" s="50"/>
      <c r="W32" s="52">
        <f>ROUND(BC54, 2)</f>
        <v>0</v>
      </c>
      <c r="X32" s="50"/>
      <c r="Y32" s="50"/>
      <c r="Z32" s="50"/>
      <c r="AA32" s="50"/>
      <c r="AB32" s="50"/>
      <c r="AC32" s="50"/>
      <c r="AD32" s="50"/>
      <c r="AE32" s="50"/>
      <c r="AF32" s="50"/>
      <c r="AG32" s="50"/>
      <c r="AH32" s="50"/>
      <c r="AI32" s="50"/>
      <c r="AJ32" s="50"/>
      <c r="AK32" s="52">
        <v>0</v>
      </c>
      <c r="AL32" s="50"/>
      <c r="AM32" s="50"/>
      <c r="AN32" s="50"/>
      <c r="AO32" s="50"/>
      <c r="AP32" s="50"/>
      <c r="AQ32" s="50"/>
      <c r="AR32" s="53"/>
      <c r="BE32" s="54"/>
    </row>
    <row r="33" hidden="1" s="3" customFormat="1" ht="14.4" customHeight="1">
      <c r="A33" s="3"/>
      <c r="B33" s="49"/>
      <c r="C33" s="50"/>
      <c r="D33" s="50"/>
      <c r="E33" s="50"/>
      <c r="F33" s="35" t="s">
        <v>46</v>
      </c>
      <c r="G33" s="50"/>
      <c r="H33" s="50"/>
      <c r="I33" s="50"/>
      <c r="J33" s="50"/>
      <c r="K33" s="50"/>
      <c r="L33" s="51">
        <v>0</v>
      </c>
      <c r="M33" s="50"/>
      <c r="N33" s="50"/>
      <c r="O33" s="50"/>
      <c r="P33" s="50"/>
      <c r="Q33" s="50"/>
      <c r="R33" s="50"/>
      <c r="S33" s="50"/>
      <c r="T33" s="50"/>
      <c r="U33" s="50"/>
      <c r="V33" s="50"/>
      <c r="W33" s="52">
        <f>ROUND(BD54, 2)</f>
        <v>0</v>
      </c>
      <c r="X33" s="50"/>
      <c r="Y33" s="50"/>
      <c r="Z33" s="50"/>
      <c r="AA33" s="50"/>
      <c r="AB33" s="50"/>
      <c r="AC33" s="50"/>
      <c r="AD33" s="50"/>
      <c r="AE33" s="50"/>
      <c r="AF33" s="50"/>
      <c r="AG33" s="50"/>
      <c r="AH33" s="50"/>
      <c r="AI33" s="50"/>
      <c r="AJ33" s="50"/>
      <c r="AK33" s="52">
        <v>0</v>
      </c>
      <c r="AL33" s="50"/>
      <c r="AM33" s="50"/>
      <c r="AN33" s="50"/>
      <c r="AO33" s="50"/>
      <c r="AP33" s="50"/>
      <c r="AQ33" s="50"/>
      <c r="AR33" s="53"/>
      <c r="BE33" s="3"/>
    </row>
    <row r="34" s="2" customFormat="1" ht="6.96" customHeight="1">
      <c r="A34" s="41"/>
      <c r="B34" s="42"/>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7"/>
      <c r="BE34" s="41"/>
    </row>
    <row r="35" s="2" customFormat="1" ht="25.92" customHeight="1">
      <c r="A35" s="41"/>
      <c r="B35" s="42"/>
      <c r="C35" s="55"/>
      <c r="D35" s="56" t="s">
        <v>47</v>
      </c>
      <c r="E35" s="57"/>
      <c r="F35" s="57"/>
      <c r="G35" s="57"/>
      <c r="H35" s="57"/>
      <c r="I35" s="57"/>
      <c r="J35" s="57"/>
      <c r="K35" s="57"/>
      <c r="L35" s="57"/>
      <c r="M35" s="57"/>
      <c r="N35" s="57"/>
      <c r="O35" s="57"/>
      <c r="P35" s="57"/>
      <c r="Q35" s="57"/>
      <c r="R35" s="57"/>
      <c r="S35" s="57"/>
      <c r="T35" s="58" t="s">
        <v>48</v>
      </c>
      <c r="U35" s="57"/>
      <c r="V35" s="57"/>
      <c r="W35" s="57"/>
      <c r="X35" s="59" t="s">
        <v>49</v>
      </c>
      <c r="Y35" s="57"/>
      <c r="Z35" s="57"/>
      <c r="AA35" s="57"/>
      <c r="AB35" s="57"/>
      <c r="AC35" s="57"/>
      <c r="AD35" s="57"/>
      <c r="AE35" s="57"/>
      <c r="AF35" s="57"/>
      <c r="AG35" s="57"/>
      <c r="AH35" s="57"/>
      <c r="AI35" s="57"/>
      <c r="AJ35" s="57"/>
      <c r="AK35" s="60">
        <f>SUM(AK26:AK33)</f>
        <v>0</v>
      </c>
      <c r="AL35" s="57"/>
      <c r="AM35" s="57"/>
      <c r="AN35" s="57"/>
      <c r="AO35" s="61"/>
      <c r="AP35" s="55"/>
      <c r="AQ35" s="55"/>
      <c r="AR35" s="47"/>
      <c r="BE35" s="41"/>
    </row>
    <row r="36" s="2" customFormat="1" ht="6.96" customHeight="1">
      <c r="A36" s="41"/>
      <c r="B36" s="42"/>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7"/>
      <c r="BE36" s="41"/>
    </row>
    <row r="37" s="2" customFormat="1" ht="6.96" customHeight="1">
      <c r="A37" s="41"/>
      <c r="B37" s="62"/>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47"/>
      <c r="BE37" s="41"/>
    </row>
    <row r="41" s="2" customFormat="1" ht="6.96" customHeight="1">
      <c r="A41" s="41"/>
      <c r="B41" s="64"/>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47"/>
      <c r="BE41" s="41"/>
    </row>
    <row r="42" s="2" customFormat="1" ht="24.96" customHeight="1">
      <c r="A42" s="41"/>
      <c r="B42" s="42"/>
      <c r="C42" s="26" t="s">
        <v>50</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7"/>
      <c r="BE42" s="41"/>
    </row>
    <row r="43" s="2" customFormat="1" ht="6.96" customHeight="1">
      <c r="A43" s="41"/>
      <c r="B43" s="42"/>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7"/>
      <c r="BE43" s="41"/>
    </row>
    <row r="44" s="4" customFormat="1" ht="12" customHeight="1">
      <c r="A44" s="4"/>
      <c r="B44" s="66"/>
      <c r="C44" s="35" t="s">
        <v>13</v>
      </c>
      <c r="D44" s="67"/>
      <c r="E44" s="67"/>
      <c r="F44" s="67"/>
      <c r="G44" s="67"/>
      <c r="H44" s="67"/>
      <c r="I44" s="67"/>
      <c r="J44" s="67"/>
      <c r="K44" s="67"/>
      <c r="L44" s="67" t="str">
        <f>K5</f>
        <v>00</v>
      </c>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8"/>
      <c r="BE44" s="4"/>
    </row>
    <row r="45" s="5" customFormat="1" ht="36.96" customHeight="1">
      <c r="A45" s="5"/>
      <c r="B45" s="69"/>
      <c r="C45" s="70" t="s">
        <v>16</v>
      </c>
      <c r="D45" s="71"/>
      <c r="E45" s="71"/>
      <c r="F45" s="71"/>
      <c r="G45" s="71"/>
      <c r="H45" s="71"/>
      <c r="I45" s="71"/>
      <c r="J45" s="71"/>
      <c r="K45" s="71"/>
      <c r="L45" s="72" t="str">
        <f>K6</f>
        <v xml:space="preserve">Zateplení bytových domů 1421-1428  Na náměstí Budovatelů,Sokolov - I. etapa - Čelní fasáda</v>
      </c>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3"/>
      <c r="BE45" s="5"/>
    </row>
    <row r="46" s="2" customFormat="1" ht="6.96" customHeight="1">
      <c r="A46" s="41"/>
      <c r="B46" s="42"/>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7"/>
      <c r="BE46" s="41"/>
    </row>
    <row r="47" s="2" customFormat="1" ht="12" customHeight="1">
      <c r="A47" s="41"/>
      <c r="B47" s="42"/>
      <c r="C47" s="35" t="s">
        <v>21</v>
      </c>
      <c r="D47" s="43"/>
      <c r="E47" s="43"/>
      <c r="F47" s="43"/>
      <c r="G47" s="43"/>
      <c r="H47" s="43"/>
      <c r="I47" s="43"/>
      <c r="J47" s="43"/>
      <c r="K47" s="43"/>
      <c r="L47" s="74" t="str">
        <f>IF(K8="","",K8)</f>
        <v>Město Sokolov</v>
      </c>
      <c r="M47" s="43"/>
      <c r="N47" s="43"/>
      <c r="O47" s="43"/>
      <c r="P47" s="43"/>
      <c r="Q47" s="43"/>
      <c r="R47" s="43"/>
      <c r="S47" s="43"/>
      <c r="T47" s="43"/>
      <c r="U47" s="43"/>
      <c r="V47" s="43"/>
      <c r="W47" s="43"/>
      <c r="X47" s="43"/>
      <c r="Y47" s="43"/>
      <c r="Z47" s="43"/>
      <c r="AA47" s="43"/>
      <c r="AB47" s="43"/>
      <c r="AC47" s="43"/>
      <c r="AD47" s="43"/>
      <c r="AE47" s="43"/>
      <c r="AF47" s="43"/>
      <c r="AG47" s="43"/>
      <c r="AH47" s="43"/>
      <c r="AI47" s="35" t="s">
        <v>23</v>
      </c>
      <c r="AJ47" s="43"/>
      <c r="AK47" s="43"/>
      <c r="AL47" s="43"/>
      <c r="AM47" s="75" t="str">
        <f>IF(AN8= "","",AN8)</f>
        <v>23. 7. 2025</v>
      </c>
      <c r="AN47" s="75"/>
      <c r="AO47" s="43"/>
      <c r="AP47" s="43"/>
      <c r="AQ47" s="43"/>
      <c r="AR47" s="47"/>
      <c r="BE47" s="41"/>
    </row>
    <row r="48" s="2" customFormat="1" ht="6.96" customHeight="1">
      <c r="A48" s="41"/>
      <c r="B48" s="42"/>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7"/>
      <c r="BE48" s="41"/>
    </row>
    <row r="49" s="2" customFormat="1" ht="15.15" customHeight="1">
      <c r="A49" s="41"/>
      <c r="B49" s="42"/>
      <c r="C49" s="35" t="s">
        <v>25</v>
      </c>
      <c r="D49" s="43"/>
      <c r="E49" s="43"/>
      <c r="F49" s="43"/>
      <c r="G49" s="43"/>
      <c r="H49" s="43"/>
      <c r="I49" s="43"/>
      <c r="J49" s="43"/>
      <c r="K49" s="43"/>
      <c r="L49" s="67" t="str">
        <f>IF(E11= "","",E11)</f>
        <v>Město Sokolov</v>
      </c>
      <c r="M49" s="43"/>
      <c r="N49" s="43"/>
      <c r="O49" s="43"/>
      <c r="P49" s="43"/>
      <c r="Q49" s="43"/>
      <c r="R49" s="43"/>
      <c r="S49" s="43"/>
      <c r="T49" s="43"/>
      <c r="U49" s="43"/>
      <c r="V49" s="43"/>
      <c r="W49" s="43"/>
      <c r="X49" s="43"/>
      <c r="Y49" s="43"/>
      <c r="Z49" s="43"/>
      <c r="AA49" s="43"/>
      <c r="AB49" s="43"/>
      <c r="AC49" s="43"/>
      <c r="AD49" s="43"/>
      <c r="AE49" s="43"/>
      <c r="AF49" s="43"/>
      <c r="AG49" s="43"/>
      <c r="AH49" s="43"/>
      <c r="AI49" s="35" t="s">
        <v>30</v>
      </c>
      <c r="AJ49" s="43"/>
      <c r="AK49" s="43"/>
      <c r="AL49" s="43"/>
      <c r="AM49" s="76" t="str">
        <f>IF(E17="","",E17)</f>
        <v>Ing.Řezníčková</v>
      </c>
      <c r="AN49" s="67"/>
      <c r="AO49" s="67"/>
      <c r="AP49" s="67"/>
      <c r="AQ49" s="43"/>
      <c r="AR49" s="47"/>
      <c r="AS49" s="77" t="s">
        <v>51</v>
      </c>
      <c r="AT49" s="78"/>
      <c r="AU49" s="79"/>
      <c r="AV49" s="79"/>
      <c r="AW49" s="79"/>
      <c r="AX49" s="79"/>
      <c r="AY49" s="79"/>
      <c r="AZ49" s="79"/>
      <c r="BA49" s="79"/>
      <c r="BB49" s="79"/>
      <c r="BC49" s="79"/>
      <c r="BD49" s="80"/>
      <c r="BE49" s="41"/>
    </row>
    <row r="50" s="2" customFormat="1" ht="15.15" customHeight="1">
      <c r="A50" s="41"/>
      <c r="B50" s="42"/>
      <c r="C50" s="35" t="s">
        <v>28</v>
      </c>
      <c r="D50" s="43"/>
      <c r="E50" s="43"/>
      <c r="F50" s="43"/>
      <c r="G50" s="43"/>
      <c r="H50" s="43"/>
      <c r="I50" s="43"/>
      <c r="J50" s="43"/>
      <c r="K50" s="43"/>
      <c r="L50" s="67" t="str">
        <f>IF(E14= "Vyplň údaj","",E14)</f>
        <v/>
      </c>
      <c r="M50" s="43"/>
      <c r="N50" s="43"/>
      <c r="O50" s="43"/>
      <c r="P50" s="43"/>
      <c r="Q50" s="43"/>
      <c r="R50" s="43"/>
      <c r="S50" s="43"/>
      <c r="T50" s="43"/>
      <c r="U50" s="43"/>
      <c r="V50" s="43"/>
      <c r="W50" s="43"/>
      <c r="X50" s="43"/>
      <c r="Y50" s="43"/>
      <c r="Z50" s="43"/>
      <c r="AA50" s="43"/>
      <c r="AB50" s="43"/>
      <c r="AC50" s="43"/>
      <c r="AD50" s="43"/>
      <c r="AE50" s="43"/>
      <c r="AF50" s="43"/>
      <c r="AG50" s="43"/>
      <c r="AH50" s="43"/>
      <c r="AI50" s="35" t="s">
        <v>33</v>
      </c>
      <c r="AJ50" s="43"/>
      <c r="AK50" s="43"/>
      <c r="AL50" s="43"/>
      <c r="AM50" s="76" t="str">
        <f>IF(E20="","",E20)</f>
        <v xml:space="preserve"> </v>
      </c>
      <c r="AN50" s="67"/>
      <c r="AO50" s="67"/>
      <c r="AP50" s="67"/>
      <c r="AQ50" s="43"/>
      <c r="AR50" s="47"/>
      <c r="AS50" s="81"/>
      <c r="AT50" s="82"/>
      <c r="AU50" s="83"/>
      <c r="AV50" s="83"/>
      <c r="AW50" s="83"/>
      <c r="AX50" s="83"/>
      <c r="AY50" s="83"/>
      <c r="AZ50" s="83"/>
      <c r="BA50" s="83"/>
      <c r="BB50" s="83"/>
      <c r="BC50" s="83"/>
      <c r="BD50" s="84"/>
      <c r="BE50" s="41"/>
    </row>
    <row r="51" s="2" customFormat="1" ht="10.8" customHeight="1">
      <c r="A51" s="41"/>
      <c r="B51" s="42"/>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7"/>
      <c r="AS51" s="85"/>
      <c r="AT51" s="86"/>
      <c r="AU51" s="87"/>
      <c r="AV51" s="87"/>
      <c r="AW51" s="87"/>
      <c r="AX51" s="87"/>
      <c r="AY51" s="87"/>
      <c r="AZ51" s="87"/>
      <c r="BA51" s="87"/>
      <c r="BB51" s="87"/>
      <c r="BC51" s="87"/>
      <c r="BD51" s="88"/>
      <c r="BE51" s="41"/>
    </row>
    <row r="52" s="2" customFormat="1" ht="29.28" customHeight="1">
      <c r="A52" s="41"/>
      <c r="B52" s="42"/>
      <c r="C52" s="89" t="s">
        <v>52</v>
      </c>
      <c r="D52" s="90"/>
      <c r="E52" s="90"/>
      <c r="F52" s="90"/>
      <c r="G52" s="90"/>
      <c r="H52" s="91"/>
      <c r="I52" s="92" t="s">
        <v>53</v>
      </c>
      <c r="J52" s="90"/>
      <c r="K52" s="90"/>
      <c r="L52" s="90"/>
      <c r="M52" s="90"/>
      <c r="N52" s="90"/>
      <c r="O52" s="90"/>
      <c r="P52" s="90"/>
      <c r="Q52" s="90"/>
      <c r="R52" s="90"/>
      <c r="S52" s="90"/>
      <c r="T52" s="90"/>
      <c r="U52" s="90"/>
      <c r="V52" s="90"/>
      <c r="W52" s="90"/>
      <c r="X52" s="90"/>
      <c r="Y52" s="90"/>
      <c r="Z52" s="90"/>
      <c r="AA52" s="90"/>
      <c r="AB52" s="90"/>
      <c r="AC52" s="90"/>
      <c r="AD52" s="90"/>
      <c r="AE52" s="90"/>
      <c r="AF52" s="90"/>
      <c r="AG52" s="93" t="s">
        <v>54</v>
      </c>
      <c r="AH52" s="90"/>
      <c r="AI52" s="90"/>
      <c r="AJ52" s="90"/>
      <c r="AK52" s="90"/>
      <c r="AL52" s="90"/>
      <c r="AM52" s="90"/>
      <c r="AN52" s="92" t="s">
        <v>55</v>
      </c>
      <c r="AO52" s="90"/>
      <c r="AP52" s="90"/>
      <c r="AQ52" s="94" t="s">
        <v>56</v>
      </c>
      <c r="AR52" s="47"/>
      <c r="AS52" s="95" t="s">
        <v>57</v>
      </c>
      <c r="AT52" s="96" t="s">
        <v>58</v>
      </c>
      <c r="AU52" s="96" t="s">
        <v>59</v>
      </c>
      <c r="AV52" s="96" t="s">
        <v>60</v>
      </c>
      <c r="AW52" s="96" t="s">
        <v>61</v>
      </c>
      <c r="AX52" s="96" t="s">
        <v>62</v>
      </c>
      <c r="AY52" s="96" t="s">
        <v>63</v>
      </c>
      <c r="AZ52" s="96" t="s">
        <v>64</v>
      </c>
      <c r="BA52" s="96" t="s">
        <v>65</v>
      </c>
      <c r="BB52" s="96" t="s">
        <v>66</v>
      </c>
      <c r="BC52" s="96" t="s">
        <v>67</v>
      </c>
      <c r="BD52" s="97" t="s">
        <v>68</v>
      </c>
      <c r="BE52" s="41"/>
    </row>
    <row r="53" s="2" customFormat="1" ht="10.8" customHeight="1">
      <c r="A53" s="41"/>
      <c r="B53" s="42"/>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7"/>
      <c r="AS53" s="98"/>
      <c r="AT53" s="99"/>
      <c r="AU53" s="99"/>
      <c r="AV53" s="99"/>
      <c r="AW53" s="99"/>
      <c r="AX53" s="99"/>
      <c r="AY53" s="99"/>
      <c r="AZ53" s="99"/>
      <c r="BA53" s="99"/>
      <c r="BB53" s="99"/>
      <c r="BC53" s="99"/>
      <c r="BD53" s="100"/>
      <c r="BE53" s="41"/>
    </row>
    <row r="54" s="6" customFormat="1" ht="32.4" customHeight="1">
      <c r="A54" s="6"/>
      <c r="B54" s="101"/>
      <c r="C54" s="102" t="s">
        <v>69</v>
      </c>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4">
        <f>ROUND(AG55,2)</f>
        <v>0</v>
      </c>
      <c r="AH54" s="104"/>
      <c r="AI54" s="104"/>
      <c r="AJ54" s="104"/>
      <c r="AK54" s="104"/>
      <c r="AL54" s="104"/>
      <c r="AM54" s="104"/>
      <c r="AN54" s="105">
        <f>SUM(AG54,AT54)</f>
        <v>0</v>
      </c>
      <c r="AO54" s="105"/>
      <c r="AP54" s="105"/>
      <c r="AQ54" s="106" t="s">
        <v>19</v>
      </c>
      <c r="AR54" s="107"/>
      <c r="AS54" s="108">
        <f>ROUND(AS55,2)</f>
        <v>0</v>
      </c>
      <c r="AT54" s="109">
        <f>ROUND(SUM(AV54:AW54),2)</f>
        <v>0</v>
      </c>
      <c r="AU54" s="110">
        <f>ROUND(AU55,5)</f>
        <v>0</v>
      </c>
      <c r="AV54" s="109">
        <f>ROUND(AZ54*L29,2)</f>
        <v>0</v>
      </c>
      <c r="AW54" s="109">
        <f>ROUND(BA54*L30,2)</f>
        <v>0</v>
      </c>
      <c r="AX54" s="109">
        <f>ROUND(BB54*L29,2)</f>
        <v>0</v>
      </c>
      <c r="AY54" s="109">
        <f>ROUND(BC54*L30,2)</f>
        <v>0</v>
      </c>
      <c r="AZ54" s="109">
        <f>ROUND(AZ55,2)</f>
        <v>0</v>
      </c>
      <c r="BA54" s="109">
        <f>ROUND(BA55,2)</f>
        <v>0</v>
      </c>
      <c r="BB54" s="109">
        <f>ROUND(BB55,2)</f>
        <v>0</v>
      </c>
      <c r="BC54" s="109">
        <f>ROUND(BC55,2)</f>
        <v>0</v>
      </c>
      <c r="BD54" s="111">
        <f>ROUND(BD55,2)</f>
        <v>0</v>
      </c>
      <c r="BE54" s="6"/>
      <c r="BS54" s="112" t="s">
        <v>70</v>
      </c>
      <c r="BT54" s="112" t="s">
        <v>71</v>
      </c>
      <c r="BU54" s="113" t="s">
        <v>72</v>
      </c>
      <c r="BV54" s="112" t="s">
        <v>73</v>
      </c>
      <c r="BW54" s="112" t="s">
        <v>5</v>
      </c>
      <c r="BX54" s="112" t="s">
        <v>74</v>
      </c>
      <c r="CL54" s="112" t="s">
        <v>19</v>
      </c>
    </row>
    <row r="55" s="7" customFormat="1" ht="16.5" customHeight="1">
      <c r="A55" s="7"/>
      <c r="B55" s="114"/>
      <c r="C55" s="115"/>
      <c r="D55" s="116" t="s">
        <v>75</v>
      </c>
      <c r="E55" s="116"/>
      <c r="F55" s="116"/>
      <c r="G55" s="116"/>
      <c r="H55" s="116"/>
      <c r="I55" s="117"/>
      <c r="J55" s="116" t="s">
        <v>76</v>
      </c>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8">
        <f>ROUND(SUM(AG56:AG60),2)</f>
        <v>0</v>
      </c>
      <c r="AH55" s="117"/>
      <c r="AI55" s="117"/>
      <c r="AJ55" s="117"/>
      <c r="AK55" s="117"/>
      <c r="AL55" s="117"/>
      <c r="AM55" s="117"/>
      <c r="AN55" s="119">
        <f>SUM(AG55,AT55)</f>
        <v>0</v>
      </c>
      <c r="AO55" s="117"/>
      <c r="AP55" s="117"/>
      <c r="AQ55" s="120" t="s">
        <v>77</v>
      </c>
      <c r="AR55" s="121"/>
      <c r="AS55" s="122">
        <f>ROUND(SUM(AS56:AS60),2)</f>
        <v>0</v>
      </c>
      <c r="AT55" s="123">
        <f>ROUND(SUM(AV55:AW55),2)</f>
        <v>0</v>
      </c>
      <c r="AU55" s="124">
        <f>ROUND(SUM(AU56:AU60),5)</f>
        <v>0</v>
      </c>
      <c r="AV55" s="123">
        <f>ROUND(AZ55*L29,2)</f>
        <v>0</v>
      </c>
      <c r="AW55" s="123">
        <f>ROUND(BA55*L30,2)</f>
        <v>0</v>
      </c>
      <c r="AX55" s="123">
        <f>ROUND(BB55*L29,2)</f>
        <v>0</v>
      </c>
      <c r="AY55" s="123">
        <f>ROUND(BC55*L30,2)</f>
        <v>0</v>
      </c>
      <c r="AZ55" s="123">
        <f>ROUND(SUM(AZ56:AZ60),2)</f>
        <v>0</v>
      </c>
      <c r="BA55" s="123">
        <f>ROUND(SUM(BA56:BA60),2)</f>
        <v>0</v>
      </c>
      <c r="BB55" s="123">
        <f>ROUND(SUM(BB56:BB60),2)</f>
        <v>0</v>
      </c>
      <c r="BC55" s="123">
        <f>ROUND(SUM(BC56:BC60),2)</f>
        <v>0</v>
      </c>
      <c r="BD55" s="125">
        <f>ROUND(SUM(BD56:BD60),2)</f>
        <v>0</v>
      </c>
      <c r="BE55" s="7"/>
      <c r="BS55" s="126" t="s">
        <v>70</v>
      </c>
      <c r="BT55" s="126" t="s">
        <v>78</v>
      </c>
      <c r="BU55" s="126" t="s">
        <v>72</v>
      </c>
      <c r="BV55" s="126" t="s">
        <v>73</v>
      </c>
      <c r="BW55" s="126" t="s">
        <v>79</v>
      </c>
      <c r="BX55" s="126" t="s">
        <v>5</v>
      </c>
      <c r="CL55" s="126" t="s">
        <v>19</v>
      </c>
      <c r="CM55" s="126" t="s">
        <v>78</v>
      </c>
    </row>
    <row r="56" s="4" customFormat="1" ht="16.5" customHeight="1">
      <c r="A56" s="127" t="s">
        <v>80</v>
      </c>
      <c r="B56" s="66"/>
      <c r="C56" s="128"/>
      <c r="D56" s="128"/>
      <c r="E56" s="129" t="s">
        <v>78</v>
      </c>
      <c r="F56" s="129"/>
      <c r="G56" s="129"/>
      <c r="H56" s="129"/>
      <c r="I56" s="129"/>
      <c r="J56" s="128"/>
      <c r="K56" s="129" t="s">
        <v>81</v>
      </c>
      <c r="L56" s="129"/>
      <c r="M56" s="129"/>
      <c r="N56" s="129"/>
      <c r="O56" s="129"/>
      <c r="P56" s="129"/>
      <c r="Q56" s="129"/>
      <c r="R56" s="129"/>
      <c r="S56" s="129"/>
      <c r="T56" s="129"/>
      <c r="U56" s="129"/>
      <c r="V56" s="129"/>
      <c r="W56" s="129"/>
      <c r="X56" s="129"/>
      <c r="Y56" s="129"/>
      <c r="Z56" s="129"/>
      <c r="AA56" s="129"/>
      <c r="AB56" s="129"/>
      <c r="AC56" s="129"/>
      <c r="AD56" s="129"/>
      <c r="AE56" s="129"/>
      <c r="AF56" s="129"/>
      <c r="AG56" s="130">
        <f>'1 - Fasáda nad přízemím'!J32</f>
        <v>0</v>
      </c>
      <c r="AH56" s="128"/>
      <c r="AI56" s="128"/>
      <c r="AJ56" s="128"/>
      <c r="AK56" s="128"/>
      <c r="AL56" s="128"/>
      <c r="AM56" s="128"/>
      <c r="AN56" s="130">
        <f>SUM(AG56,AT56)</f>
        <v>0</v>
      </c>
      <c r="AO56" s="128"/>
      <c r="AP56" s="128"/>
      <c r="AQ56" s="131" t="s">
        <v>82</v>
      </c>
      <c r="AR56" s="68"/>
      <c r="AS56" s="132">
        <v>0</v>
      </c>
      <c r="AT56" s="133">
        <f>ROUND(SUM(AV56:AW56),2)</f>
        <v>0</v>
      </c>
      <c r="AU56" s="134">
        <f>'1 - Fasáda nad přízemím'!P103</f>
        <v>0</v>
      </c>
      <c r="AV56" s="133">
        <f>'1 - Fasáda nad přízemím'!J35</f>
        <v>0</v>
      </c>
      <c r="AW56" s="133">
        <f>'1 - Fasáda nad přízemím'!J36</f>
        <v>0</v>
      </c>
      <c r="AX56" s="133">
        <f>'1 - Fasáda nad přízemím'!J37</f>
        <v>0</v>
      </c>
      <c r="AY56" s="133">
        <f>'1 - Fasáda nad přízemím'!J38</f>
        <v>0</v>
      </c>
      <c r="AZ56" s="133">
        <f>'1 - Fasáda nad přízemím'!F35</f>
        <v>0</v>
      </c>
      <c r="BA56" s="133">
        <f>'1 - Fasáda nad přízemím'!F36</f>
        <v>0</v>
      </c>
      <c r="BB56" s="133">
        <f>'1 - Fasáda nad přízemím'!F37</f>
        <v>0</v>
      </c>
      <c r="BC56" s="133">
        <f>'1 - Fasáda nad přízemím'!F38</f>
        <v>0</v>
      </c>
      <c r="BD56" s="135">
        <f>'1 - Fasáda nad přízemím'!F39</f>
        <v>0</v>
      </c>
      <c r="BE56" s="4"/>
      <c r="BT56" s="136" t="s">
        <v>83</v>
      </c>
      <c r="BV56" s="136" t="s">
        <v>73</v>
      </c>
      <c r="BW56" s="136" t="s">
        <v>84</v>
      </c>
      <c r="BX56" s="136" t="s">
        <v>79</v>
      </c>
      <c r="CL56" s="136" t="s">
        <v>19</v>
      </c>
    </row>
    <row r="57" s="4" customFormat="1" ht="16.5" customHeight="1">
      <c r="A57" s="127" t="s">
        <v>80</v>
      </c>
      <c r="B57" s="66"/>
      <c r="C57" s="128"/>
      <c r="D57" s="128"/>
      <c r="E57" s="129" t="s">
        <v>83</v>
      </c>
      <c r="F57" s="129"/>
      <c r="G57" s="129"/>
      <c r="H57" s="129"/>
      <c r="I57" s="129"/>
      <c r="J57" s="128"/>
      <c r="K57" s="129" t="s">
        <v>85</v>
      </c>
      <c r="L57" s="129"/>
      <c r="M57" s="129"/>
      <c r="N57" s="129"/>
      <c r="O57" s="129"/>
      <c r="P57" s="129"/>
      <c r="Q57" s="129"/>
      <c r="R57" s="129"/>
      <c r="S57" s="129"/>
      <c r="T57" s="129"/>
      <c r="U57" s="129"/>
      <c r="V57" s="129"/>
      <c r="W57" s="129"/>
      <c r="X57" s="129"/>
      <c r="Y57" s="129"/>
      <c r="Z57" s="129"/>
      <c r="AA57" s="129"/>
      <c r="AB57" s="129"/>
      <c r="AC57" s="129"/>
      <c r="AD57" s="129"/>
      <c r="AE57" s="129"/>
      <c r="AF57" s="129"/>
      <c r="AG57" s="130">
        <f>'2 - Fasáda přízemí'!J32</f>
        <v>0</v>
      </c>
      <c r="AH57" s="128"/>
      <c r="AI57" s="128"/>
      <c r="AJ57" s="128"/>
      <c r="AK57" s="128"/>
      <c r="AL57" s="128"/>
      <c r="AM57" s="128"/>
      <c r="AN57" s="130">
        <f>SUM(AG57,AT57)</f>
        <v>0</v>
      </c>
      <c r="AO57" s="128"/>
      <c r="AP57" s="128"/>
      <c r="AQ57" s="131" t="s">
        <v>82</v>
      </c>
      <c r="AR57" s="68"/>
      <c r="AS57" s="132">
        <v>0</v>
      </c>
      <c r="AT57" s="133">
        <f>ROUND(SUM(AV57:AW57),2)</f>
        <v>0</v>
      </c>
      <c r="AU57" s="134">
        <f>'2 - Fasáda přízemí'!P95</f>
        <v>0</v>
      </c>
      <c r="AV57" s="133">
        <f>'2 - Fasáda přízemí'!J35</f>
        <v>0</v>
      </c>
      <c r="AW57" s="133">
        <f>'2 - Fasáda přízemí'!J36</f>
        <v>0</v>
      </c>
      <c r="AX57" s="133">
        <f>'2 - Fasáda přízemí'!J37</f>
        <v>0</v>
      </c>
      <c r="AY57" s="133">
        <f>'2 - Fasáda přízemí'!J38</f>
        <v>0</v>
      </c>
      <c r="AZ57" s="133">
        <f>'2 - Fasáda přízemí'!F35</f>
        <v>0</v>
      </c>
      <c r="BA57" s="133">
        <f>'2 - Fasáda přízemí'!F36</f>
        <v>0</v>
      </c>
      <c r="BB57" s="133">
        <f>'2 - Fasáda přízemí'!F37</f>
        <v>0</v>
      </c>
      <c r="BC57" s="133">
        <f>'2 - Fasáda přízemí'!F38</f>
        <v>0</v>
      </c>
      <c r="BD57" s="135">
        <f>'2 - Fasáda přízemí'!F39</f>
        <v>0</v>
      </c>
      <c r="BE57" s="4"/>
      <c r="BT57" s="136" t="s">
        <v>83</v>
      </c>
      <c r="BV57" s="136" t="s">
        <v>73</v>
      </c>
      <c r="BW57" s="136" t="s">
        <v>86</v>
      </c>
      <c r="BX57" s="136" t="s">
        <v>79</v>
      </c>
      <c r="CL57" s="136" t="s">
        <v>19</v>
      </c>
    </row>
    <row r="58" s="4" customFormat="1" ht="16.5" customHeight="1">
      <c r="A58" s="127" t="s">
        <v>80</v>
      </c>
      <c r="B58" s="66"/>
      <c r="C58" s="128"/>
      <c r="D58" s="128"/>
      <c r="E58" s="129" t="s">
        <v>87</v>
      </c>
      <c r="F58" s="129"/>
      <c r="G58" s="129"/>
      <c r="H58" s="129"/>
      <c r="I58" s="129"/>
      <c r="J58" s="128"/>
      <c r="K58" s="129" t="s">
        <v>88</v>
      </c>
      <c r="L58" s="129"/>
      <c r="M58" s="129"/>
      <c r="N58" s="129"/>
      <c r="O58" s="129"/>
      <c r="P58" s="129"/>
      <c r="Q58" s="129"/>
      <c r="R58" s="129"/>
      <c r="S58" s="129"/>
      <c r="T58" s="129"/>
      <c r="U58" s="129"/>
      <c r="V58" s="129"/>
      <c r="W58" s="129"/>
      <c r="X58" s="129"/>
      <c r="Y58" s="129"/>
      <c r="Z58" s="129"/>
      <c r="AA58" s="129"/>
      <c r="AB58" s="129"/>
      <c r="AC58" s="129"/>
      <c r="AD58" s="129"/>
      <c r="AE58" s="129"/>
      <c r="AF58" s="129"/>
      <c r="AG58" s="130">
        <f>'3 - Elektro materiál'!J32</f>
        <v>0</v>
      </c>
      <c r="AH58" s="128"/>
      <c r="AI58" s="128"/>
      <c r="AJ58" s="128"/>
      <c r="AK58" s="128"/>
      <c r="AL58" s="128"/>
      <c r="AM58" s="128"/>
      <c r="AN58" s="130">
        <f>SUM(AG58,AT58)</f>
        <v>0</v>
      </c>
      <c r="AO58" s="128"/>
      <c r="AP58" s="128"/>
      <c r="AQ58" s="131" t="s">
        <v>82</v>
      </c>
      <c r="AR58" s="68"/>
      <c r="AS58" s="132">
        <v>0</v>
      </c>
      <c r="AT58" s="133">
        <f>ROUND(SUM(AV58:AW58),2)</f>
        <v>0</v>
      </c>
      <c r="AU58" s="134">
        <f>'3 - Elektro materiál'!P92</f>
        <v>0</v>
      </c>
      <c r="AV58" s="133">
        <f>'3 - Elektro materiál'!J35</f>
        <v>0</v>
      </c>
      <c r="AW58" s="133">
        <f>'3 - Elektro materiál'!J36</f>
        <v>0</v>
      </c>
      <c r="AX58" s="133">
        <f>'3 - Elektro materiál'!J37</f>
        <v>0</v>
      </c>
      <c r="AY58" s="133">
        <f>'3 - Elektro materiál'!J38</f>
        <v>0</v>
      </c>
      <c r="AZ58" s="133">
        <f>'3 - Elektro materiál'!F35</f>
        <v>0</v>
      </c>
      <c r="BA58" s="133">
        <f>'3 - Elektro materiál'!F36</f>
        <v>0</v>
      </c>
      <c r="BB58" s="133">
        <f>'3 - Elektro materiál'!F37</f>
        <v>0</v>
      </c>
      <c r="BC58" s="133">
        <f>'3 - Elektro materiál'!F38</f>
        <v>0</v>
      </c>
      <c r="BD58" s="135">
        <f>'3 - Elektro materiál'!F39</f>
        <v>0</v>
      </c>
      <c r="BE58" s="4"/>
      <c r="BT58" s="136" t="s">
        <v>83</v>
      </c>
      <c r="BV58" s="136" t="s">
        <v>73</v>
      </c>
      <c r="BW58" s="136" t="s">
        <v>89</v>
      </c>
      <c r="BX58" s="136" t="s">
        <v>79</v>
      </c>
      <c r="CL58" s="136" t="s">
        <v>19</v>
      </c>
    </row>
    <row r="59" s="4" customFormat="1" ht="16.5" customHeight="1">
      <c r="A59" s="127" t="s">
        <v>80</v>
      </c>
      <c r="B59" s="66"/>
      <c r="C59" s="128"/>
      <c r="D59" s="128"/>
      <c r="E59" s="129" t="s">
        <v>90</v>
      </c>
      <c r="F59" s="129"/>
      <c r="G59" s="129"/>
      <c r="H59" s="129"/>
      <c r="I59" s="129"/>
      <c r="J59" s="128"/>
      <c r="K59" s="129" t="s">
        <v>91</v>
      </c>
      <c r="L59" s="129"/>
      <c r="M59" s="129"/>
      <c r="N59" s="129"/>
      <c r="O59" s="129"/>
      <c r="P59" s="129"/>
      <c r="Q59" s="129"/>
      <c r="R59" s="129"/>
      <c r="S59" s="129"/>
      <c r="T59" s="129"/>
      <c r="U59" s="129"/>
      <c r="V59" s="129"/>
      <c r="W59" s="129"/>
      <c r="X59" s="129"/>
      <c r="Y59" s="129"/>
      <c r="Z59" s="129"/>
      <c r="AA59" s="129"/>
      <c r="AB59" s="129"/>
      <c r="AC59" s="129"/>
      <c r="AD59" s="129"/>
      <c r="AE59" s="129"/>
      <c r="AF59" s="129"/>
      <c r="AG59" s="130">
        <f>'4 - Elektro montáž'!J32</f>
        <v>0</v>
      </c>
      <c r="AH59" s="128"/>
      <c r="AI59" s="128"/>
      <c r="AJ59" s="128"/>
      <c r="AK59" s="128"/>
      <c r="AL59" s="128"/>
      <c r="AM59" s="128"/>
      <c r="AN59" s="130">
        <f>SUM(AG59,AT59)</f>
        <v>0</v>
      </c>
      <c r="AO59" s="128"/>
      <c r="AP59" s="128"/>
      <c r="AQ59" s="131" t="s">
        <v>82</v>
      </c>
      <c r="AR59" s="68"/>
      <c r="AS59" s="132">
        <v>0</v>
      </c>
      <c r="AT59" s="133">
        <f>ROUND(SUM(AV59:AW59),2)</f>
        <v>0</v>
      </c>
      <c r="AU59" s="134">
        <f>'4 - Elektro montáž'!P93</f>
        <v>0</v>
      </c>
      <c r="AV59" s="133">
        <f>'4 - Elektro montáž'!J35</f>
        <v>0</v>
      </c>
      <c r="AW59" s="133">
        <f>'4 - Elektro montáž'!J36</f>
        <v>0</v>
      </c>
      <c r="AX59" s="133">
        <f>'4 - Elektro montáž'!J37</f>
        <v>0</v>
      </c>
      <c r="AY59" s="133">
        <f>'4 - Elektro montáž'!J38</f>
        <v>0</v>
      </c>
      <c r="AZ59" s="133">
        <f>'4 - Elektro montáž'!F35</f>
        <v>0</v>
      </c>
      <c r="BA59" s="133">
        <f>'4 - Elektro montáž'!F36</f>
        <v>0</v>
      </c>
      <c r="BB59" s="133">
        <f>'4 - Elektro montáž'!F37</f>
        <v>0</v>
      </c>
      <c r="BC59" s="133">
        <f>'4 - Elektro montáž'!F38</f>
        <v>0</v>
      </c>
      <c r="BD59" s="135">
        <f>'4 - Elektro montáž'!F39</f>
        <v>0</v>
      </c>
      <c r="BE59" s="4"/>
      <c r="BT59" s="136" t="s">
        <v>83</v>
      </c>
      <c r="BV59" s="136" t="s">
        <v>73</v>
      </c>
      <c r="BW59" s="136" t="s">
        <v>92</v>
      </c>
      <c r="BX59" s="136" t="s">
        <v>79</v>
      </c>
      <c r="CL59" s="136" t="s">
        <v>19</v>
      </c>
    </row>
    <row r="60" s="4" customFormat="1" ht="16.5" customHeight="1">
      <c r="A60" s="127" t="s">
        <v>80</v>
      </c>
      <c r="B60" s="66"/>
      <c r="C60" s="128"/>
      <c r="D60" s="128"/>
      <c r="E60" s="129" t="s">
        <v>93</v>
      </c>
      <c r="F60" s="129"/>
      <c r="G60" s="129"/>
      <c r="H60" s="129"/>
      <c r="I60" s="129"/>
      <c r="J60" s="128"/>
      <c r="K60" s="129" t="s">
        <v>94</v>
      </c>
      <c r="L60" s="129"/>
      <c r="M60" s="129"/>
      <c r="N60" s="129"/>
      <c r="O60" s="129"/>
      <c r="P60" s="129"/>
      <c r="Q60" s="129"/>
      <c r="R60" s="129"/>
      <c r="S60" s="129"/>
      <c r="T60" s="129"/>
      <c r="U60" s="129"/>
      <c r="V60" s="129"/>
      <c r="W60" s="129"/>
      <c r="X60" s="129"/>
      <c r="Y60" s="129"/>
      <c r="Z60" s="129"/>
      <c r="AA60" s="129"/>
      <c r="AB60" s="129"/>
      <c r="AC60" s="129"/>
      <c r="AD60" s="129"/>
      <c r="AE60" s="129"/>
      <c r="AF60" s="129"/>
      <c r="AG60" s="130">
        <f>'5 - Vedlejší rozpočtové n...'!J32</f>
        <v>0</v>
      </c>
      <c r="AH60" s="128"/>
      <c r="AI60" s="128"/>
      <c r="AJ60" s="128"/>
      <c r="AK60" s="128"/>
      <c r="AL60" s="128"/>
      <c r="AM60" s="128"/>
      <c r="AN60" s="130">
        <f>SUM(AG60,AT60)</f>
        <v>0</v>
      </c>
      <c r="AO60" s="128"/>
      <c r="AP60" s="128"/>
      <c r="AQ60" s="131" t="s">
        <v>82</v>
      </c>
      <c r="AR60" s="68"/>
      <c r="AS60" s="137">
        <v>0</v>
      </c>
      <c r="AT60" s="138">
        <f>ROUND(SUM(AV60:AW60),2)</f>
        <v>0</v>
      </c>
      <c r="AU60" s="139">
        <f>'5 - Vedlejší rozpočtové n...'!P89</f>
        <v>0</v>
      </c>
      <c r="AV60" s="138">
        <f>'5 - Vedlejší rozpočtové n...'!J35</f>
        <v>0</v>
      </c>
      <c r="AW60" s="138">
        <f>'5 - Vedlejší rozpočtové n...'!J36</f>
        <v>0</v>
      </c>
      <c r="AX60" s="138">
        <f>'5 - Vedlejší rozpočtové n...'!J37</f>
        <v>0</v>
      </c>
      <c r="AY60" s="138">
        <f>'5 - Vedlejší rozpočtové n...'!J38</f>
        <v>0</v>
      </c>
      <c r="AZ60" s="138">
        <f>'5 - Vedlejší rozpočtové n...'!F35</f>
        <v>0</v>
      </c>
      <c r="BA60" s="138">
        <f>'5 - Vedlejší rozpočtové n...'!F36</f>
        <v>0</v>
      </c>
      <c r="BB60" s="138">
        <f>'5 - Vedlejší rozpočtové n...'!F37</f>
        <v>0</v>
      </c>
      <c r="BC60" s="138">
        <f>'5 - Vedlejší rozpočtové n...'!F38</f>
        <v>0</v>
      </c>
      <c r="BD60" s="140">
        <f>'5 - Vedlejší rozpočtové n...'!F39</f>
        <v>0</v>
      </c>
      <c r="BE60" s="4"/>
      <c r="BT60" s="136" t="s">
        <v>83</v>
      </c>
      <c r="BV60" s="136" t="s">
        <v>73</v>
      </c>
      <c r="BW60" s="136" t="s">
        <v>95</v>
      </c>
      <c r="BX60" s="136" t="s">
        <v>79</v>
      </c>
      <c r="CL60" s="136" t="s">
        <v>19</v>
      </c>
    </row>
    <row r="61" s="2" customFormat="1" ht="30" customHeight="1">
      <c r="A61" s="41"/>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7"/>
      <c r="AS61" s="41"/>
      <c r="AT61" s="41"/>
      <c r="AU61" s="41"/>
      <c r="AV61" s="41"/>
      <c r="AW61" s="41"/>
      <c r="AX61" s="41"/>
      <c r="AY61" s="41"/>
      <c r="AZ61" s="41"/>
      <c r="BA61" s="41"/>
      <c r="BB61" s="41"/>
      <c r="BC61" s="41"/>
      <c r="BD61" s="41"/>
      <c r="BE61" s="41"/>
    </row>
    <row r="62" s="2" customFormat="1" ht="6.96" customHeight="1">
      <c r="A62" s="41"/>
      <c r="B62" s="62"/>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47"/>
      <c r="AS62" s="41"/>
      <c r="AT62" s="41"/>
      <c r="AU62" s="41"/>
      <c r="AV62" s="41"/>
      <c r="AW62" s="41"/>
      <c r="AX62" s="41"/>
      <c r="AY62" s="41"/>
      <c r="AZ62" s="41"/>
      <c r="BA62" s="41"/>
      <c r="BB62" s="41"/>
      <c r="BC62" s="41"/>
      <c r="BD62" s="41"/>
      <c r="BE62" s="41"/>
    </row>
  </sheetData>
  <sheetProtection sheet="1" formatColumns="0" formatRows="0" objects="1" scenarios="1" spinCount="100000" saltValue="GMkBEtBSmqpx7fq+2AuvvI1XyJwCZOXN1k2/pKZW8ruzpuAqgSVl/SZu0eLgYrsSHyU2ubNV9dlS8U3lHJB6Bg==" hashValue="/5Ia1YXVFHB8HT3w3TNbJXVh/zjb1NzIamUoB7Ql0il+uhgfxV6LrF5QVh1cyy2memkCvckOhHOLIenH3ep5CA==" algorithmName="SHA-512" password="80EB"/>
  <mergeCells count="62">
    <mergeCell ref="L45:AO45"/>
    <mergeCell ref="AM47:AN47"/>
    <mergeCell ref="AS49:AT51"/>
    <mergeCell ref="AM49:AP49"/>
    <mergeCell ref="AM50:AP50"/>
    <mergeCell ref="C52:G52"/>
    <mergeCell ref="AG52:AM52"/>
    <mergeCell ref="AN52:AP52"/>
    <mergeCell ref="I52:AF52"/>
    <mergeCell ref="AG55:AM55"/>
    <mergeCell ref="AN55:AP55"/>
    <mergeCell ref="J55:AF55"/>
    <mergeCell ref="D55:H55"/>
    <mergeCell ref="AN56:AP56"/>
    <mergeCell ref="E56:I56"/>
    <mergeCell ref="K56:AF56"/>
    <mergeCell ref="AG56:AM56"/>
    <mergeCell ref="K57:AF57"/>
    <mergeCell ref="AN57:AP57"/>
    <mergeCell ref="E57:I57"/>
    <mergeCell ref="AG57:AM57"/>
    <mergeCell ref="AG58:AM58"/>
    <mergeCell ref="AN58:AP58"/>
    <mergeCell ref="E58:I58"/>
    <mergeCell ref="K58:AF58"/>
    <mergeCell ref="AN59:AP59"/>
    <mergeCell ref="AG59:AM59"/>
    <mergeCell ref="E59:I59"/>
    <mergeCell ref="K59:AF59"/>
    <mergeCell ref="AN60:AP60"/>
    <mergeCell ref="AG60:AM60"/>
    <mergeCell ref="E60:I60"/>
    <mergeCell ref="K60:AF60"/>
    <mergeCell ref="AG54:AM54"/>
    <mergeCell ref="AN54:AP54"/>
    <mergeCell ref="BE5:BE32"/>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L33:P33"/>
    <mergeCell ref="AK33:AO33"/>
    <mergeCell ref="W33:AE33"/>
    <mergeCell ref="AK35:AO35"/>
    <mergeCell ref="X35:AB35"/>
    <mergeCell ref="AR2:BE2"/>
  </mergeCells>
  <hyperlinks>
    <hyperlink ref="A56" location="'1 - Fasáda nad přízemím'!C2" display="/"/>
    <hyperlink ref="A57" location="'2 - Fasáda přízemí'!C2" display="/"/>
    <hyperlink ref="A58" location="'3 - Elektro materiál'!C2" display="/"/>
    <hyperlink ref="A59" location="'4 - Elektro montáž'!C2" display="/"/>
    <hyperlink ref="A60" location="'5 - Vedlejší rozpočtové n...'!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84</v>
      </c>
    </row>
    <row r="3" s="1" customFormat="1" ht="6.96" customHeight="1">
      <c r="B3" s="141"/>
      <c r="C3" s="142"/>
      <c r="D3" s="142"/>
      <c r="E3" s="142"/>
      <c r="F3" s="142"/>
      <c r="G3" s="142"/>
      <c r="H3" s="142"/>
      <c r="I3" s="142"/>
      <c r="J3" s="142"/>
      <c r="K3" s="142"/>
      <c r="L3" s="23"/>
      <c r="AT3" s="20" t="s">
        <v>78</v>
      </c>
    </row>
    <row r="4" s="1" customFormat="1" ht="24.96" customHeight="1">
      <c r="B4" s="23"/>
      <c r="D4" s="143" t="s">
        <v>96</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 xml:space="preserve">Zateplení bytových domů 1421-1428  Na náměstí Budovatelů,Sokolov - I. etapa - Čelní fasáda</v>
      </c>
      <c r="F7" s="145"/>
      <c r="G7" s="145"/>
      <c r="H7" s="145"/>
      <c r="L7" s="23"/>
    </row>
    <row r="8" s="1" customFormat="1" ht="12" customHeight="1">
      <c r="B8" s="23"/>
      <c r="D8" s="145" t="s">
        <v>97</v>
      </c>
      <c r="L8" s="23"/>
    </row>
    <row r="9" s="2" customFormat="1" ht="16.5" customHeight="1">
      <c r="A9" s="41"/>
      <c r="B9" s="47"/>
      <c r="C9" s="41"/>
      <c r="D9" s="41"/>
      <c r="E9" s="146" t="s">
        <v>98</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99</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100</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34</v>
      </c>
      <c r="G14" s="41"/>
      <c r="H14" s="41"/>
      <c r="I14" s="145" t="s">
        <v>23</v>
      </c>
      <c r="J14" s="149" t="str">
        <f>'Rekapitulace stavby'!AN8</f>
        <v>23. 7. 2025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Město Sokolov</v>
      </c>
      <c r="F17" s="41"/>
      <c r="G17" s="41"/>
      <c r="H17" s="41"/>
      <c r="I17" s="145" t="s">
        <v>27</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28</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27</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30</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Ing.Řezníčková</v>
      </c>
      <c r="F23" s="41"/>
      <c r="G23" s="41"/>
      <c r="H23" s="41"/>
      <c r="I23" s="145" t="s">
        <v>27</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33</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27</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23.25" customHeight="1">
      <c r="A29" s="150"/>
      <c r="B29" s="151"/>
      <c r="C29" s="150"/>
      <c r="D29" s="150"/>
      <c r="E29" s="152" t="s">
        <v>101</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ROUND(J103,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ROUND((SUM(BE103:BE1137)),  2)</f>
        <v>0</v>
      </c>
      <c r="G35" s="41"/>
      <c r="H35" s="41"/>
      <c r="I35" s="160">
        <v>0.20999999999999999</v>
      </c>
      <c r="J35" s="159">
        <f>ROUND(((SUM(BE103:BE1137))*I35),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ROUND((SUM(BF103:BF1137)),  2)</f>
        <v>0</v>
      </c>
      <c r="G36" s="41"/>
      <c r="H36" s="41"/>
      <c r="I36" s="160">
        <v>0.12</v>
      </c>
      <c r="J36" s="159">
        <f>ROUND(((SUM(BF103:BF1137))*I36),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ROUND((SUM(BG103:BG1137)),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ROUND((SUM(BH103:BH1137)),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ROUND((SUM(BI103:BI1137)),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102</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 xml:space="preserve">Zateplení bytových domů 1421-1428  Na náměstí Budovatelů,Sokolov - I. etapa - Čelní fasáda</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97</v>
      </c>
      <c r="D51" s="25"/>
      <c r="E51" s="25"/>
      <c r="F51" s="25"/>
      <c r="G51" s="25"/>
      <c r="H51" s="25"/>
      <c r="I51" s="25"/>
      <c r="J51" s="25"/>
      <c r="K51" s="25"/>
      <c r="L51" s="23"/>
    </row>
    <row r="52" s="2" customFormat="1" ht="16.5" customHeight="1">
      <c r="A52" s="41"/>
      <c r="B52" s="42"/>
      <c r="C52" s="43"/>
      <c r="D52" s="43"/>
      <c r="E52" s="172" t="s">
        <v>98</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99</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1 - Fasáda nad přízemím</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23. 7. 2025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Sokolov</v>
      </c>
      <c r="G58" s="43"/>
      <c r="H58" s="43"/>
      <c r="I58" s="35" t="s">
        <v>30</v>
      </c>
      <c r="J58" s="39" t="str">
        <f>E23</f>
        <v>Ing.Řezníčková</v>
      </c>
      <c r="K58" s="43"/>
      <c r="L58" s="147"/>
      <c r="S58" s="41"/>
      <c r="T58" s="41"/>
      <c r="U58" s="41"/>
      <c r="V58" s="41"/>
      <c r="W58" s="41"/>
      <c r="X58" s="41"/>
      <c r="Y58" s="41"/>
      <c r="Z58" s="41"/>
      <c r="AA58" s="41"/>
      <c r="AB58" s="41"/>
      <c r="AC58" s="41"/>
      <c r="AD58" s="41"/>
      <c r="AE58" s="41"/>
    </row>
    <row r="59" s="2" customFormat="1" ht="15.15" customHeight="1">
      <c r="A59" s="41"/>
      <c r="B59" s="42"/>
      <c r="C59" s="35" t="s">
        <v>28</v>
      </c>
      <c r="D59" s="43"/>
      <c r="E59" s="43"/>
      <c r="F59" s="30" t="str">
        <f>IF(E20="","",E20)</f>
        <v>Vyplň údaj</v>
      </c>
      <c r="G59" s="43"/>
      <c r="H59" s="43"/>
      <c r="I59" s="35" t="s">
        <v>33</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103</v>
      </c>
      <c r="D61" s="174"/>
      <c r="E61" s="174"/>
      <c r="F61" s="174"/>
      <c r="G61" s="174"/>
      <c r="H61" s="174"/>
      <c r="I61" s="174"/>
      <c r="J61" s="175" t="s">
        <v>104</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J103</f>
        <v>0</v>
      </c>
      <c r="K63" s="43"/>
      <c r="L63" s="147"/>
      <c r="S63" s="41"/>
      <c r="T63" s="41"/>
      <c r="U63" s="41"/>
      <c r="V63" s="41"/>
      <c r="W63" s="41"/>
      <c r="X63" s="41"/>
      <c r="Y63" s="41"/>
      <c r="Z63" s="41"/>
      <c r="AA63" s="41"/>
      <c r="AB63" s="41"/>
      <c r="AC63" s="41"/>
      <c r="AD63" s="41"/>
      <c r="AE63" s="41"/>
      <c r="AU63" s="20" t="s">
        <v>105</v>
      </c>
    </row>
    <row r="64" s="9" customFormat="1" ht="24.96" customHeight="1">
      <c r="A64" s="9"/>
      <c r="B64" s="177"/>
      <c r="C64" s="178"/>
      <c r="D64" s="179" t="s">
        <v>106</v>
      </c>
      <c r="E64" s="180"/>
      <c r="F64" s="180"/>
      <c r="G64" s="180"/>
      <c r="H64" s="180"/>
      <c r="I64" s="180"/>
      <c r="J64" s="181">
        <f>J104</f>
        <v>0</v>
      </c>
      <c r="K64" s="178"/>
      <c r="L64" s="182"/>
      <c r="S64" s="9"/>
      <c r="T64" s="9"/>
      <c r="U64" s="9"/>
      <c r="V64" s="9"/>
      <c r="W64" s="9"/>
      <c r="X64" s="9"/>
      <c r="Y64" s="9"/>
      <c r="Z64" s="9"/>
      <c r="AA64" s="9"/>
      <c r="AB64" s="9"/>
      <c r="AC64" s="9"/>
      <c r="AD64" s="9"/>
      <c r="AE64" s="9"/>
    </row>
    <row r="65" s="10" customFormat="1" ht="19.92" customHeight="1">
      <c r="A65" s="10"/>
      <c r="B65" s="183"/>
      <c r="C65" s="128"/>
      <c r="D65" s="184" t="s">
        <v>107</v>
      </c>
      <c r="E65" s="185"/>
      <c r="F65" s="185"/>
      <c r="G65" s="185"/>
      <c r="H65" s="185"/>
      <c r="I65" s="185"/>
      <c r="J65" s="186">
        <f>J105</f>
        <v>0</v>
      </c>
      <c r="K65" s="128"/>
      <c r="L65" s="187"/>
      <c r="S65" s="10"/>
      <c r="T65" s="10"/>
      <c r="U65" s="10"/>
      <c r="V65" s="10"/>
      <c r="W65" s="10"/>
      <c r="X65" s="10"/>
      <c r="Y65" s="10"/>
      <c r="Z65" s="10"/>
      <c r="AA65" s="10"/>
      <c r="AB65" s="10"/>
      <c r="AC65" s="10"/>
      <c r="AD65" s="10"/>
      <c r="AE65" s="10"/>
    </row>
    <row r="66" s="10" customFormat="1" ht="19.92" customHeight="1">
      <c r="A66" s="10"/>
      <c r="B66" s="183"/>
      <c r="C66" s="128"/>
      <c r="D66" s="184" t="s">
        <v>108</v>
      </c>
      <c r="E66" s="185"/>
      <c r="F66" s="185"/>
      <c r="G66" s="185"/>
      <c r="H66" s="185"/>
      <c r="I66" s="185"/>
      <c r="J66" s="186">
        <f>J119</f>
        <v>0</v>
      </c>
      <c r="K66" s="128"/>
      <c r="L66" s="187"/>
      <c r="S66" s="10"/>
      <c r="T66" s="10"/>
      <c r="U66" s="10"/>
      <c r="V66" s="10"/>
      <c r="W66" s="10"/>
      <c r="X66" s="10"/>
      <c r="Y66" s="10"/>
      <c r="Z66" s="10"/>
      <c r="AA66" s="10"/>
      <c r="AB66" s="10"/>
      <c r="AC66" s="10"/>
      <c r="AD66" s="10"/>
      <c r="AE66" s="10"/>
    </row>
    <row r="67" s="10" customFormat="1" ht="19.92" customHeight="1">
      <c r="A67" s="10"/>
      <c r="B67" s="183"/>
      <c r="C67" s="128"/>
      <c r="D67" s="184" t="s">
        <v>109</v>
      </c>
      <c r="E67" s="185"/>
      <c r="F67" s="185"/>
      <c r="G67" s="185"/>
      <c r="H67" s="185"/>
      <c r="I67" s="185"/>
      <c r="J67" s="186">
        <f>J492</f>
        <v>0</v>
      </c>
      <c r="K67" s="128"/>
      <c r="L67" s="187"/>
      <c r="S67" s="10"/>
      <c r="T67" s="10"/>
      <c r="U67" s="10"/>
      <c r="V67" s="10"/>
      <c r="W67" s="10"/>
      <c r="X67" s="10"/>
      <c r="Y67" s="10"/>
      <c r="Z67" s="10"/>
      <c r="AA67" s="10"/>
      <c r="AB67" s="10"/>
      <c r="AC67" s="10"/>
      <c r="AD67" s="10"/>
      <c r="AE67" s="10"/>
    </row>
    <row r="68" s="10" customFormat="1" ht="19.92" customHeight="1">
      <c r="A68" s="10"/>
      <c r="B68" s="183"/>
      <c r="C68" s="128"/>
      <c r="D68" s="184" t="s">
        <v>110</v>
      </c>
      <c r="E68" s="185"/>
      <c r="F68" s="185"/>
      <c r="G68" s="185"/>
      <c r="H68" s="185"/>
      <c r="I68" s="185"/>
      <c r="J68" s="186">
        <f>J709</f>
        <v>0</v>
      </c>
      <c r="K68" s="128"/>
      <c r="L68" s="187"/>
      <c r="S68" s="10"/>
      <c r="T68" s="10"/>
      <c r="U68" s="10"/>
      <c r="V68" s="10"/>
      <c r="W68" s="10"/>
      <c r="X68" s="10"/>
      <c r="Y68" s="10"/>
      <c r="Z68" s="10"/>
      <c r="AA68" s="10"/>
      <c r="AB68" s="10"/>
      <c r="AC68" s="10"/>
      <c r="AD68" s="10"/>
      <c r="AE68" s="10"/>
    </row>
    <row r="69" s="10" customFormat="1" ht="19.92" customHeight="1">
      <c r="A69" s="10"/>
      <c r="B69" s="183"/>
      <c r="C69" s="128"/>
      <c r="D69" s="184" t="s">
        <v>111</v>
      </c>
      <c r="E69" s="185"/>
      <c r="F69" s="185"/>
      <c r="G69" s="185"/>
      <c r="H69" s="185"/>
      <c r="I69" s="185"/>
      <c r="J69" s="186">
        <f>J728</f>
        <v>0</v>
      </c>
      <c r="K69" s="128"/>
      <c r="L69" s="187"/>
      <c r="S69" s="10"/>
      <c r="T69" s="10"/>
      <c r="U69" s="10"/>
      <c r="V69" s="10"/>
      <c r="W69" s="10"/>
      <c r="X69" s="10"/>
      <c r="Y69" s="10"/>
      <c r="Z69" s="10"/>
      <c r="AA69" s="10"/>
      <c r="AB69" s="10"/>
      <c r="AC69" s="10"/>
      <c r="AD69" s="10"/>
      <c r="AE69" s="10"/>
    </row>
    <row r="70" s="9" customFormat="1" ht="24.96" customHeight="1">
      <c r="A70" s="9"/>
      <c r="B70" s="177"/>
      <c r="C70" s="178"/>
      <c r="D70" s="179" t="s">
        <v>112</v>
      </c>
      <c r="E70" s="180"/>
      <c r="F70" s="180"/>
      <c r="G70" s="180"/>
      <c r="H70" s="180"/>
      <c r="I70" s="180"/>
      <c r="J70" s="181">
        <f>J732</f>
        <v>0</v>
      </c>
      <c r="K70" s="178"/>
      <c r="L70" s="182"/>
      <c r="S70" s="9"/>
      <c r="T70" s="9"/>
      <c r="U70" s="9"/>
      <c r="V70" s="9"/>
      <c r="W70" s="9"/>
      <c r="X70" s="9"/>
      <c r="Y70" s="9"/>
      <c r="Z70" s="9"/>
      <c r="AA70" s="9"/>
      <c r="AB70" s="9"/>
      <c r="AC70" s="9"/>
      <c r="AD70" s="9"/>
      <c r="AE70" s="9"/>
    </row>
    <row r="71" s="10" customFormat="1" ht="19.92" customHeight="1">
      <c r="A71" s="10"/>
      <c r="B71" s="183"/>
      <c r="C71" s="128"/>
      <c r="D71" s="184" t="s">
        <v>113</v>
      </c>
      <c r="E71" s="185"/>
      <c r="F71" s="185"/>
      <c r="G71" s="185"/>
      <c r="H71" s="185"/>
      <c r="I71" s="185"/>
      <c r="J71" s="186">
        <f>J733</f>
        <v>0</v>
      </c>
      <c r="K71" s="128"/>
      <c r="L71" s="187"/>
      <c r="S71" s="10"/>
      <c r="T71" s="10"/>
      <c r="U71" s="10"/>
      <c r="V71" s="10"/>
      <c r="W71" s="10"/>
      <c r="X71" s="10"/>
      <c r="Y71" s="10"/>
      <c r="Z71" s="10"/>
      <c r="AA71" s="10"/>
      <c r="AB71" s="10"/>
      <c r="AC71" s="10"/>
      <c r="AD71" s="10"/>
      <c r="AE71" s="10"/>
    </row>
    <row r="72" s="10" customFormat="1" ht="19.92" customHeight="1">
      <c r="A72" s="10"/>
      <c r="B72" s="183"/>
      <c r="C72" s="128"/>
      <c r="D72" s="184" t="s">
        <v>114</v>
      </c>
      <c r="E72" s="185"/>
      <c r="F72" s="185"/>
      <c r="G72" s="185"/>
      <c r="H72" s="185"/>
      <c r="I72" s="185"/>
      <c r="J72" s="186">
        <f>J800</f>
        <v>0</v>
      </c>
      <c r="K72" s="128"/>
      <c r="L72" s="187"/>
      <c r="S72" s="10"/>
      <c r="T72" s="10"/>
      <c r="U72" s="10"/>
      <c r="V72" s="10"/>
      <c r="W72" s="10"/>
      <c r="X72" s="10"/>
      <c r="Y72" s="10"/>
      <c r="Z72" s="10"/>
      <c r="AA72" s="10"/>
      <c r="AB72" s="10"/>
      <c r="AC72" s="10"/>
      <c r="AD72" s="10"/>
      <c r="AE72" s="10"/>
    </row>
    <row r="73" s="10" customFormat="1" ht="19.92" customHeight="1">
      <c r="A73" s="10"/>
      <c r="B73" s="183"/>
      <c r="C73" s="128"/>
      <c r="D73" s="184" t="s">
        <v>115</v>
      </c>
      <c r="E73" s="185"/>
      <c r="F73" s="185"/>
      <c r="G73" s="185"/>
      <c r="H73" s="185"/>
      <c r="I73" s="185"/>
      <c r="J73" s="186">
        <f>J816</f>
        <v>0</v>
      </c>
      <c r="K73" s="128"/>
      <c r="L73" s="187"/>
      <c r="S73" s="10"/>
      <c r="T73" s="10"/>
      <c r="U73" s="10"/>
      <c r="V73" s="10"/>
      <c r="W73" s="10"/>
      <c r="X73" s="10"/>
      <c r="Y73" s="10"/>
      <c r="Z73" s="10"/>
      <c r="AA73" s="10"/>
      <c r="AB73" s="10"/>
      <c r="AC73" s="10"/>
      <c r="AD73" s="10"/>
      <c r="AE73" s="10"/>
    </row>
    <row r="74" s="10" customFormat="1" ht="19.92" customHeight="1">
      <c r="A74" s="10"/>
      <c r="B74" s="183"/>
      <c r="C74" s="128"/>
      <c r="D74" s="184" t="s">
        <v>116</v>
      </c>
      <c r="E74" s="185"/>
      <c r="F74" s="185"/>
      <c r="G74" s="185"/>
      <c r="H74" s="185"/>
      <c r="I74" s="185"/>
      <c r="J74" s="186">
        <f>J836</f>
        <v>0</v>
      </c>
      <c r="K74" s="128"/>
      <c r="L74" s="187"/>
      <c r="S74" s="10"/>
      <c r="T74" s="10"/>
      <c r="U74" s="10"/>
      <c r="V74" s="10"/>
      <c r="W74" s="10"/>
      <c r="X74" s="10"/>
      <c r="Y74" s="10"/>
      <c r="Z74" s="10"/>
      <c r="AA74" s="10"/>
      <c r="AB74" s="10"/>
      <c r="AC74" s="10"/>
      <c r="AD74" s="10"/>
      <c r="AE74" s="10"/>
    </row>
    <row r="75" s="10" customFormat="1" ht="19.92" customHeight="1">
      <c r="A75" s="10"/>
      <c r="B75" s="183"/>
      <c r="C75" s="128"/>
      <c r="D75" s="184" t="s">
        <v>117</v>
      </c>
      <c r="E75" s="185"/>
      <c r="F75" s="185"/>
      <c r="G75" s="185"/>
      <c r="H75" s="185"/>
      <c r="I75" s="185"/>
      <c r="J75" s="186">
        <f>J893</f>
        <v>0</v>
      </c>
      <c r="K75" s="128"/>
      <c r="L75" s="187"/>
      <c r="S75" s="10"/>
      <c r="T75" s="10"/>
      <c r="U75" s="10"/>
      <c r="V75" s="10"/>
      <c r="W75" s="10"/>
      <c r="X75" s="10"/>
      <c r="Y75" s="10"/>
      <c r="Z75" s="10"/>
      <c r="AA75" s="10"/>
      <c r="AB75" s="10"/>
      <c r="AC75" s="10"/>
      <c r="AD75" s="10"/>
      <c r="AE75" s="10"/>
    </row>
    <row r="76" s="10" customFormat="1" ht="19.92" customHeight="1">
      <c r="A76" s="10"/>
      <c r="B76" s="183"/>
      <c r="C76" s="128"/>
      <c r="D76" s="184" t="s">
        <v>118</v>
      </c>
      <c r="E76" s="185"/>
      <c r="F76" s="185"/>
      <c r="G76" s="185"/>
      <c r="H76" s="185"/>
      <c r="I76" s="185"/>
      <c r="J76" s="186">
        <f>J953</f>
        <v>0</v>
      </c>
      <c r="K76" s="128"/>
      <c r="L76" s="187"/>
      <c r="S76" s="10"/>
      <c r="T76" s="10"/>
      <c r="U76" s="10"/>
      <c r="V76" s="10"/>
      <c r="W76" s="10"/>
      <c r="X76" s="10"/>
      <c r="Y76" s="10"/>
      <c r="Z76" s="10"/>
      <c r="AA76" s="10"/>
      <c r="AB76" s="10"/>
      <c r="AC76" s="10"/>
      <c r="AD76" s="10"/>
      <c r="AE76" s="10"/>
    </row>
    <row r="77" s="10" customFormat="1" ht="19.92" customHeight="1">
      <c r="A77" s="10"/>
      <c r="B77" s="183"/>
      <c r="C77" s="128"/>
      <c r="D77" s="184" t="s">
        <v>119</v>
      </c>
      <c r="E77" s="185"/>
      <c r="F77" s="185"/>
      <c r="G77" s="185"/>
      <c r="H77" s="185"/>
      <c r="I77" s="185"/>
      <c r="J77" s="186">
        <f>J992</f>
        <v>0</v>
      </c>
      <c r="K77" s="128"/>
      <c r="L77" s="187"/>
      <c r="S77" s="10"/>
      <c r="T77" s="10"/>
      <c r="U77" s="10"/>
      <c r="V77" s="10"/>
      <c r="W77" s="10"/>
      <c r="X77" s="10"/>
      <c r="Y77" s="10"/>
      <c r="Z77" s="10"/>
      <c r="AA77" s="10"/>
      <c r="AB77" s="10"/>
      <c r="AC77" s="10"/>
      <c r="AD77" s="10"/>
      <c r="AE77" s="10"/>
    </row>
    <row r="78" s="10" customFormat="1" ht="19.92" customHeight="1">
      <c r="A78" s="10"/>
      <c r="B78" s="183"/>
      <c r="C78" s="128"/>
      <c r="D78" s="184" t="s">
        <v>120</v>
      </c>
      <c r="E78" s="185"/>
      <c r="F78" s="185"/>
      <c r="G78" s="185"/>
      <c r="H78" s="185"/>
      <c r="I78" s="185"/>
      <c r="J78" s="186">
        <f>J1030</f>
        <v>0</v>
      </c>
      <c r="K78" s="128"/>
      <c r="L78" s="187"/>
      <c r="S78" s="10"/>
      <c r="T78" s="10"/>
      <c r="U78" s="10"/>
      <c r="V78" s="10"/>
      <c r="W78" s="10"/>
      <c r="X78" s="10"/>
      <c r="Y78" s="10"/>
      <c r="Z78" s="10"/>
      <c r="AA78" s="10"/>
      <c r="AB78" s="10"/>
      <c r="AC78" s="10"/>
      <c r="AD78" s="10"/>
      <c r="AE78" s="10"/>
    </row>
    <row r="79" s="10" customFormat="1" ht="19.92" customHeight="1">
      <c r="A79" s="10"/>
      <c r="B79" s="183"/>
      <c r="C79" s="128"/>
      <c r="D79" s="184" t="s">
        <v>121</v>
      </c>
      <c r="E79" s="185"/>
      <c r="F79" s="185"/>
      <c r="G79" s="185"/>
      <c r="H79" s="185"/>
      <c r="I79" s="185"/>
      <c r="J79" s="186">
        <f>J1058</f>
        <v>0</v>
      </c>
      <c r="K79" s="128"/>
      <c r="L79" s="187"/>
      <c r="S79" s="10"/>
      <c r="T79" s="10"/>
      <c r="U79" s="10"/>
      <c r="V79" s="10"/>
      <c r="W79" s="10"/>
      <c r="X79" s="10"/>
      <c r="Y79" s="10"/>
      <c r="Z79" s="10"/>
      <c r="AA79" s="10"/>
      <c r="AB79" s="10"/>
      <c r="AC79" s="10"/>
      <c r="AD79" s="10"/>
      <c r="AE79" s="10"/>
    </row>
    <row r="80" s="10" customFormat="1" ht="19.92" customHeight="1">
      <c r="A80" s="10"/>
      <c r="B80" s="183"/>
      <c r="C80" s="128"/>
      <c r="D80" s="184" t="s">
        <v>122</v>
      </c>
      <c r="E80" s="185"/>
      <c r="F80" s="185"/>
      <c r="G80" s="185"/>
      <c r="H80" s="185"/>
      <c r="I80" s="185"/>
      <c r="J80" s="186">
        <f>J1106</f>
        <v>0</v>
      </c>
      <c r="K80" s="128"/>
      <c r="L80" s="187"/>
      <c r="S80" s="10"/>
      <c r="T80" s="10"/>
      <c r="U80" s="10"/>
      <c r="V80" s="10"/>
      <c r="W80" s="10"/>
      <c r="X80" s="10"/>
      <c r="Y80" s="10"/>
      <c r="Z80" s="10"/>
      <c r="AA80" s="10"/>
      <c r="AB80" s="10"/>
      <c r="AC80" s="10"/>
      <c r="AD80" s="10"/>
      <c r="AE80" s="10"/>
    </row>
    <row r="81" s="9" customFormat="1" ht="24.96" customHeight="1">
      <c r="A81" s="9"/>
      <c r="B81" s="177"/>
      <c r="C81" s="178"/>
      <c r="D81" s="179" t="s">
        <v>123</v>
      </c>
      <c r="E81" s="180"/>
      <c r="F81" s="180"/>
      <c r="G81" s="180"/>
      <c r="H81" s="180"/>
      <c r="I81" s="180"/>
      <c r="J81" s="181">
        <f>J1123</f>
        <v>0</v>
      </c>
      <c r="K81" s="178"/>
      <c r="L81" s="182"/>
      <c r="S81" s="9"/>
      <c r="T81" s="9"/>
      <c r="U81" s="9"/>
      <c r="V81" s="9"/>
      <c r="W81" s="9"/>
      <c r="X81" s="9"/>
      <c r="Y81" s="9"/>
      <c r="Z81" s="9"/>
      <c r="AA81" s="9"/>
      <c r="AB81" s="9"/>
      <c r="AC81" s="9"/>
      <c r="AD81" s="9"/>
      <c r="AE81" s="9"/>
    </row>
    <row r="82" s="2" customFormat="1" ht="21.84" customHeight="1">
      <c r="A82" s="41"/>
      <c r="B82" s="42"/>
      <c r="C82" s="43"/>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6.96" customHeight="1">
      <c r="A83" s="41"/>
      <c r="B83" s="62"/>
      <c r="C83" s="63"/>
      <c r="D83" s="63"/>
      <c r="E83" s="63"/>
      <c r="F83" s="63"/>
      <c r="G83" s="63"/>
      <c r="H83" s="63"/>
      <c r="I83" s="63"/>
      <c r="J83" s="63"/>
      <c r="K83" s="63"/>
      <c r="L83" s="147"/>
      <c r="S83" s="41"/>
      <c r="T83" s="41"/>
      <c r="U83" s="41"/>
      <c r="V83" s="41"/>
      <c r="W83" s="41"/>
      <c r="X83" s="41"/>
      <c r="Y83" s="41"/>
      <c r="Z83" s="41"/>
      <c r="AA83" s="41"/>
      <c r="AB83" s="41"/>
      <c r="AC83" s="41"/>
      <c r="AD83" s="41"/>
      <c r="AE83" s="41"/>
    </row>
    <row r="87" s="2" customFormat="1" ht="6.96" customHeight="1">
      <c r="A87" s="41"/>
      <c r="B87" s="64"/>
      <c r="C87" s="65"/>
      <c r="D87" s="65"/>
      <c r="E87" s="65"/>
      <c r="F87" s="65"/>
      <c r="G87" s="65"/>
      <c r="H87" s="65"/>
      <c r="I87" s="65"/>
      <c r="J87" s="65"/>
      <c r="K87" s="65"/>
      <c r="L87" s="147"/>
      <c r="S87" s="41"/>
      <c r="T87" s="41"/>
      <c r="U87" s="41"/>
      <c r="V87" s="41"/>
      <c r="W87" s="41"/>
      <c r="X87" s="41"/>
      <c r="Y87" s="41"/>
      <c r="Z87" s="41"/>
      <c r="AA87" s="41"/>
      <c r="AB87" s="41"/>
      <c r="AC87" s="41"/>
      <c r="AD87" s="41"/>
      <c r="AE87" s="41"/>
    </row>
    <row r="88" s="2" customFormat="1" ht="24.96" customHeight="1">
      <c r="A88" s="41"/>
      <c r="B88" s="42"/>
      <c r="C88" s="26" t="s">
        <v>124</v>
      </c>
      <c r="D88" s="43"/>
      <c r="E88" s="43"/>
      <c r="F88" s="43"/>
      <c r="G88" s="43"/>
      <c r="H88" s="43"/>
      <c r="I88" s="43"/>
      <c r="J88" s="43"/>
      <c r="K88" s="43"/>
      <c r="L88" s="147"/>
      <c r="S88" s="41"/>
      <c r="T88" s="41"/>
      <c r="U88" s="41"/>
      <c r="V88" s="41"/>
      <c r="W88" s="41"/>
      <c r="X88" s="41"/>
      <c r="Y88" s="41"/>
      <c r="Z88" s="41"/>
      <c r="AA88" s="41"/>
      <c r="AB88" s="41"/>
      <c r="AC88" s="41"/>
      <c r="AD88" s="41"/>
      <c r="AE88" s="41"/>
    </row>
    <row r="89" s="2" customFormat="1" ht="6.96" customHeight="1">
      <c r="A89" s="41"/>
      <c r="B89" s="42"/>
      <c r="C89" s="43"/>
      <c r="D89" s="43"/>
      <c r="E89" s="43"/>
      <c r="F89" s="43"/>
      <c r="G89" s="43"/>
      <c r="H89" s="43"/>
      <c r="I89" s="43"/>
      <c r="J89" s="43"/>
      <c r="K89" s="43"/>
      <c r="L89" s="147"/>
      <c r="S89" s="41"/>
      <c r="T89" s="41"/>
      <c r="U89" s="41"/>
      <c r="V89" s="41"/>
      <c r="W89" s="41"/>
      <c r="X89" s="41"/>
      <c r="Y89" s="41"/>
      <c r="Z89" s="41"/>
      <c r="AA89" s="41"/>
      <c r="AB89" s="41"/>
      <c r="AC89" s="41"/>
      <c r="AD89" s="41"/>
      <c r="AE89" s="41"/>
    </row>
    <row r="90" s="2" customFormat="1" ht="12" customHeight="1">
      <c r="A90" s="41"/>
      <c r="B90" s="42"/>
      <c r="C90" s="35" t="s">
        <v>16</v>
      </c>
      <c r="D90" s="43"/>
      <c r="E90" s="43"/>
      <c r="F90" s="43"/>
      <c r="G90" s="43"/>
      <c r="H90" s="43"/>
      <c r="I90" s="43"/>
      <c r="J90" s="43"/>
      <c r="K90" s="43"/>
      <c r="L90" s="147"/>
      <c r="S90" s="41"/>
      <c r="T90" s="41"/>
      <c r="U90" s="41"/>
      <c r="V90" s="41"/>
      <c r="W90" s="41"/>
      <c r="X90" s="41"/>
      <c r="Y90" s="41"/>
      <c r="Z90" s="41"/>
      <c r="AA90" s="41"/>
      <c r="AB90" s="41"/>
      <c r="AC90" s="41"/>
      <c r="AD90" s="41"/>
      <c r="AE90" s="41"/>
    </row>
    <row r="91" s="2" customFormat="1" ht="16.5" customHeight="1">
      <c r="A91" s="41"/>
      <c r="B91" s="42"/>
      <c r="C91" s="43"/>
      <c r="D91" s="43"/>
      <c r="E91" s="172" t="str">
        <f>E7</f>
        <v xml:space="preserve">Zateplení bytových domů 1421-1428  Na náměstí Budovatelů,Sokolov - I. etapa - Čelní fasáda</v>
      </c>
      <c r="F91" s="35"/>
      <c r="G91" s="35"/>
      <c r="H91" s="35"/>
      <c r="I91" s="43"/>
      <c r="J91" s="43"/>
      <c r="K91" s="43"/>
      <c r="L91" s="147"/>
      <c r="S91" s="41"/>
      <c r="T91" s="41"/>
      <c r="U91" s="41"/>
      <c r="V91" s="41"/>
      <c r="W91" s="41"/>
      <c r="X91" s="41"/>
      <c r="Y91" s="41"/>
      <c r="Z91" s="41"/>
      <c r="AA91" s="41"/>
      <c r="AB91" s="41"/>
      <c r="AC91" s="41"/>
      <c r="AD91" s="41"/>
      <c r="AE91" s="41"/>
    </row>
    <row r="92" s="1" customFormat="1" ht="12" customHeight="1">
      <c r="B92" s="24"/>
      <c r="C92" s="35" t="s">
        <v>97</v>
      </c>
      <c r="D92" s="25"/>
      <c r="E92" s="25"/>
      <c r="F92" s="25"/>
      <c r="G92" s="25"/>
      <c r="H92" s="25"/>
      <c r="I92" s="25"/>
      <c r="J92" s="25"/>
      <c r="K92" s="25"/>
      <c r="L92" s="23"/>
    </row>
    <row r="93" s="2" customFormat="1" ht="16.5" customHeight="1">
      <c r="A93" s="41"/>
      <c r="B93" s="42"/>
      <c r="C93" s="43"/>
      <c r="D93" s="43"/>
      <c r="E93" s="172" t="s">
        <v>98</v>
      </c>
      <c r="F93" s="43"/>
      <c r="G93" s="43"/>
      <c r="H93" s="43"/>
      <c r="I93" s="43"/>
      <c r="J93" s="43"/>
      <c r="K93" s="43"/>
      <c r="L93" s="147"/>
      <c r="S93" s="41"/>
      <c r="T93" s="41"/>
      <c r="U93" s="41"/>
      <c r="V93" s="41"/>
      <c r="W93" s="41"/>
      <c r="X93" s="41"/>
      <c r="Y93" s="41"/>
      <c r="Z93" s="41"/>
      <c r="AA93" s="41"/>
      <c r="AB93" s="41"/>
      <c r="AC93" s="41"/>
      <c r="AD93" s="41"/>
      <c r="AE93" s="41"/>
    </row>
    <row r="94" s="2" customFormat="1" ht="12" customHeight="1">
      <c r="A94" s="41"/>
      <c r="B94" s="42"/>
      <c r="C94" s="35" t="s">
        <v>99</v>
      </c>
      <c r="D94" s="43"/>
      <c r="E94" s="43"/>
      <c r="F94" s="43"/>
      <c r="G94" s="43"/>
      <c r="H94" s="43"/>
      <c r="I94" s="43"/>
      <c r="J94" s="43"/>
      <c r="K94" s="43"/>
      <c r="L94" s="147"/>
      <c r="S94" s="41"/>
      <c r="T94" s="41"/>
      <c r="U94" s="41"/>
      <c r="V94" s="41"/>
      <c r="W94" s="41"/>
      <c r="X94" s="41"/>
      <c r="Y94" s="41"/>
      <c r="Z94" s="41"/>
      <c r="AA94" s="41"/>
      <c r="AB94" s="41"/>
      <c r="AC94" s="41"/>
      <c r="AD94" s="41"/>
      <c r="AE94" s="41"/>
    </row>
    <row r="95" s="2" customFormat="1" ht="16.5" customHeight="1">
      <c r="A95" s="41"/>
      <c r="B95" s="42"/>
      <c r="C95" s="43"/>
      <c r="D95" s="43"/>
      <c r="E95" s="72" t="str">
        <f>E11</f>
        <v>1 - Fasáda nad přízemím</v>
      </c>
      <c r="F95" s="43"/>
      <c r="G95" s="43"/>
      <c r="H95" s="43"/>
      <c r="I95" s="43"/>
      <c r="J95" s="43"/>
      <c r="K95" s="43"/>
      <c r="L95" s="147"/>
      <c r="S95" s="41"/>
      <c r="T95" s="41"/>
      <c r="U95" s="41"/>
      <c r="V95" s="41"/>
      <c r="W95" s="41"/>
      <c r="X95" s="41"/>
      <c r="Y95" s="41"/>
      <c r="Z95" s="41"/>
      <c r="AA95" s="41"/>
      <c r="AB95" s="41"/>
      <c r="AC95" s="41"/>
      <c r="AD95" s="41"/>
      <c r="AE95" s="41"/>
    </row>
    <row r="96" s="2" customFormat="1" ht="6.96" customHeight="1">
      <c r="A96" s="41"/>
      <c r="B96" s="42"/>
      <c r="C96" s="43"/>
      <c r="D96" s="43"/>
      <c r="E96" s="43"/>
      <c r="F96" s="43"/>
      <c r="G96" s="43"/>
      <c r="H96" s="43"/>
      <c r="I96" s="43"/>
      <c r="J96" s="43"/>
      <c r="K96" s="43"/>
      <c r="L96" s="147"/>
      <c r="S96" s="41"/>
      <c r="T96" s="41"/>
      <c r="U96" s="41"/>
      <c r="V96" s="41"/>
      <c r="W96" s="41"/>
      <c r="X96" s="41"/>
      <c r="Y96" s="41"/>
      <c r="Z96" s="41"/>
      <c r="AA96" s="41"/>
      <c r="AB96" s="41"/>
      <c r="AC96" s="41"/>
      <c r="AD96" s="41"/>
      <c r="AE96" s="41"/>
    </row>
    <row r="97" s="2" customFormat="1" ht="12" customHeight="1">
      <c r="A97" s="41"/>
      <c r="B97" s="42"/>
      <c r="C97" s="35" t="s">
        <v>21</v>
      </c>
      <c r="D97" s="43"/>
      <c r="E97" s="43"/>
      <c r="F97" s="30" t="str">
        <f>F14</f>
        <v xml:space="preserve"> </v>
      </c>
      <c r="G97" s="43"/>
      <c r="H97" s="43"/>
      <c r="I97" s="35" t="s">
        <v>23</v>
      </c>
      <c r="J97" s="75" t="str">
        <f>IF(J14="","",J14)</f>
        <v>23. 7. 2025</v>
      </c>
      <c r="K97" s="43"/>
      <c r="L97" s="147"/>
      <c r="S97" s="41"/>
      <c r="T97" s="41"/>
      <c r="U97" s="41"/>
      <c r="V97" s="41"/>
      <c r="W97" s="41"/>
      <c r="X97" s="41"/>
      <c r="Y97" s="41"/>
      <c r="Z97" s="41"/>
      <c r="AA97" s="41"/>
      <c r="AB97" s="41"/>
      <c r="AC97" s="41"/>
      <c r="AD97" s="41"/>
      <c r="AE97" s="41"/>
    </row>
    <row r="98" s="2" customFormat="1" ht="6.96" customHeight="1">
      <c r="A98" s="41"/>
      <c r="B98" s="42"/>
      <c r="C98" s="43"/>
      <c r="D98" s="43"/>
      <c r="E98" s="43"/>
      <c r="F98" s="43"/>
      <c r="G98" s="43"/>
      <c r="H98" s="43"/>
      <c r="I98" s="43"/>
      <c r="J98" s="43"/>
      <c r="K98" s="43"/>
      <c r="L98" s="147"/>
      <c r="S98" s="41"/>
      <c r="T98" s="41"/>
      <c r="U98" s="41"/>
      <c r="V98" s="41"/>
      <c r="W98" s="41"/>
      <c r="X98" s="41"/>
      <c r="Y98" s="41"/>
      <c r="Z98" s="41"/>
      <c r="AA98" s="41"/>
      <c r="AB98" s="41"/>
      <c r="AC98" s="41"/>
      <c r="AD98" s="41"/>
      <c r="AE98" s="41"/>
    </row>
    <row r="99" s="2" customFormat="1" ht="15.15" customHeight="1">
      <c r="A99" s="41"/>
      <c r="B99" s="42"/>
      <c r="C99" s="35" t="s">
        <v>25</v>
      </c>
      <c r="D99" s="43"/>
      <c r="E99" s="43"/>
      <c r="F99" s="30" t="str">
        <f>E17</f>
        <v>Město Sokolov</v>
      </c>
      <c r="G99" s="43"/>
      <c r="H99" s="43"/>
      <c r="I99" s="35" t="s">
        <v>30</v>
      </c>
      <c r="J99" s="39" t="str">
        <f>E23</f>
        <v>Ing.Řezníčková</v>
      </c>
      <c r="K99" s="43"/>
      <c r="L99" s="147"/>
      <c r="S99" s="41"/>
      <c r="T99" s="41"/>
      <c r="U99" s="41"/>
      <c r="V99" s="41"/>
      <c r="W99" s="41"/>
      <c r="X99" s="41"/>
      <c r="Y99" s="41"/>
      <c r="Z99" s="41"/>
      <c r="AA99" s="41"/>
      <c r="AB99" s="41"/>
      <c r="AC99" s="41"/>
      <c r="AD99" s="41"/>
      <c r="AE99" s="41"/>
    </row>
    <row r="100" s="2" customFormat="1" ht="15.15" customHeight="1">
      <c r="A100" s="41"/>
      <c r="B100" s="42"/>
      <c r="C100" s="35" t="s">
        <v>28</v>
      </c>
      <c r="D100" s="43"/>
      <c r="E100" s="43"/>
      <c r="F100" s="30" t="str">
        <f>IF(E20="","",E20)</f>
        <v>Vyplň údaj</v>
      </c>
      <c r="G100" s="43"/>
      <c r="H100" s="43"/>
      <c r="I100" s="35" t="s">
        <v>33</v>
      </c>
      <c r="J100" s="39" t="str">
        <f>E26</f>
        <v xml:space="preserve"> </v>
      </c>
      <c r="K100" s="43"/>
      <c r="L100" s="147"/>
      <c r="S100" s="41"/>
      <c r="T100" s="41"/>
      <c r="U100" s="41"/>
      <c r="V100" s="41"/>
      <c r="W100" s="41"/>
      <c r="X100" s="41"/>
      <c r="Y100" s="41"/>
      <c r="Z100" s="41"/>
      <c r="AA100" s="41"/>
      <c r="AB100" s="41"/>
      <c r="AC100" s="41"/>
      <c r="AD100" s="41"/>
      <c r="AE100" s="41"/>
    </row>
    <row r="101" s="2" customFormat="1" ht="10.32" customHeight="1">
      <c r="A101" s="41"/>
      <c r="B101" s="42"/>
      <c r="C101" s="43"/>
      <c r="D101" s="43"/>
      <c r="E101" s="43"/>
      <c r="F101" s="43"/>
      <c r="G101" s="43"/>
      <c r="H101" s="43"/>
      <c r="I101" s="43"/>
      <c r="J101" s="43"/>
      <c r="K101" s="43"/>
      <c r="L101" s="147"/>
      <c r="S101" s="41"/>
      <c r="T101" s="41"/>
      <c r="U101" s="41"/>
      <c r="V101" s="41"/>
      <c r="W101" s="41"/>
      <c r="X101" s="41"/>
      <c r="Y101" s="41"/>
      <c r="Z101" s="41"/>
      <c r="AA101" s="41"/>
      <c r="AB101" s="41"/>
      <c r="AC101" s="41"/>
      <c r="AD101" s="41"/>
      <c r="AE101" s="41"/>
    </row>
    <row r="102" s="11" customFormat="1" ht="29.28" customHeight="1">
      <c r="A102" s="188"/>
      <c r="B102" s="189"/>
      <c r="C102" s="190" t="s">
        <v>125</v>
      </c>
      <c r="D102" s="191" t="s">
        <v>56</v>
      </c>
      <c r="E102" s="191" t="s">
        <v>52</v>
      </c>
      <c r="F102" s="191" t="s">
        <v>53</v>
      </c>
      <c r="G102" s="191" t="s">
        <v>126</v>
      </c>
      <c r="H102" s="191" t="s">
        <v>127</v>
      </c>
      <c r="I102" s="191" t="s">
        <v>128</v>
      </c>
      <c r="J102" s="191" t="s">
        <v>104</v>
      </c>
      <c r="K102" s="192" t="s">
        <v>129</v>
      </c>
      <c r="L102" s="193"/>
      <c r="M102" s="95" t="s">
        <v>19</v>
      </c>
      <c r="N102" s="96" t="s">
        <v>41</v>
      </c>
      <c r="O102" s="96" t="s">
        <v>130</v>
      </c>
      <c r="P102" s="96" t="s">
        <v>131</v>
      </c>
      <c r="Q102" s="96" t="s">
        <v>132</v>
      </c>
      <c r="R102" s="96" t="s">
        <v>133</v>
      </c>
      <c r="S102" s="96" t="s">
        <v>134</v>
      </c>
      <c r="T102" s="97" t="s">
        <v>135</v>
      </c>
      <c r="U102" s="188"/>
      <c r="V102" s="188"/>
      <c r="W102" s="188"/>
      <c r="X102" s="188"/>
      <c r="Y102" s="188"/>
      <c r="Z102" s="188"/>
      <c r="AA102" s="188"/>
      <c r="AB102" s="188"/>
      <c r="AC102" s="188"/>
      <c r="AD102" s="188"/>
      <c r="AE102" s="188"/>
    </row>
    <row r="103" s="2" customFormat="1" ht="22.8" customHeight="1">
      <c r="A103" s="41"/>
      <c r="B103" s="42"/>
      <c r="C103" s="102" t="s">
        <v>136</v>
      </c>
      <c r="D103" s="43"/>
      <c r="E103" s="43"/>
      <c r="F103" s="43"/>
      <c r="G103" s="43"/>
      <c r="H103" s="43"/>
      <c r="I103" s="43"/>
      <c r="J103" s="194">
        <f>BK103</f>
        <v>0</v>
      </c>
      <c r="K103" s="43"/>
      <c r="L103" s="47"/>
      <c r="M103" s="98"/>
      <c r="N103" s="195"/>
      <c r="O103" s="99"/>
      <c r="P103" s="196">
        <f>P104+P732+P1123</f>
        <v>0</v>
      </c>
      <c r="Q103" s="99"/>
      <c r="R103" s="196">
        <f>R104+R732+R1123</f>
        <v>88.583523020000015</v>
      </c>
      <c r="S103" s="99"/>
      <c r="T103" s="197">
        <f>T104+T732+T1123</f>
        <v>62.511778770000006</v>
      </c>
      <c r="U103" s="41"/>
      <c r="V103" s="41"/>
      <c r="W103" s="41"/>
      <c r="X103" s="41"/>
      <c r="Y103" s="41"/>
      <c r="Z103" s="41"/>
      <c r="AA103" s="41"/>
      <c r="AB103" s="41"/>
      <c r="AC103" s="41"/>
      <c r="AD103" s="41"/>
      <c r="AE103" s="41"/>
      <c r="AT103" s="20" t="s">
        <v>70</v>
      </c>
      <c r="AU103" s="20" t="s">
        <v>105</v>
      </c>
      <c r="BK103" s="198">
        <f>BK104+BK732+BK1123</f>
        <v>0</v>
      </c>
    </row>
    <row r="104" s="12" customFormat="1" ht="25.92" customHeight="1">
      <c r="A104" s="12"/>
      <c r="B104" s="199"/>
      <c r="C104" s="200"/>
      <c r="D104" s="201" t="s">
        <v>70</v>
      </c>
      <c r="E104" s="202" t="s">
        <v>137</v>
      </c>
      <c r="F104" s="202" t="s">
        <v>138</v>
      </c>
      <c r="G104" s="200"/>
      <c r="H104" s="200"/>
      <c r="I104" s="203"/>
      <c r="J104" s="204">
        <f>BK104</f>
        <v>0</v>
      </c>
      <c r="K104" s="200"/>
      <c r="L104" s="205"/>
      <c r="M104" s="206"/>
      <c r="N104" s="207"/>
      <c r="O104" s="207"/>
      <c r="P104" s="208">
        <f>P105+P119+P492+P709+P728</f>
        <v>0</v>
      </c>
      <c r="Q104" s="207"/>
      <c r="R104" s="208">
        <f>R105+R119+R492+R709+R728</f>
        <v>69.947544930000021</v>
      </c>
      <c r="S104" s="207"/>
      <c r="T104" s="209">
        <f>T105+T119+T492+T709+T728</f>
        <v>58.608867300000007</v>
      </c>
      <c r="U104" s="12"/>
      <c r="V104" s="12"/>
      <c r="W104" s="12"/>
      <c r="X104" s="12"/>
      <c r="Y104" s="12"/>
      <c r="Z104" s="12"/>
      <c r="AA104" s="12"/>
      <c r="AB104" s="12"/>
      <c r="AC104" s="12"/>
      <c r="AD104" s="12"/>
      <c r="AE104" s="12"/>
      <c r="AR104" s="210" t="s">
        <v>78</v>
      </c>
      <c r="AT104" s="211" t="s">
        <v>70</v>
      </c>
      <c r="AU104" s="211" t="s">
        <v>71</v>
      </c>
      <c r="AY104" s="210" t="s">
        <v>139</v>
      </c>
      <c r="BK104" s="212">
        <f>BK105+BK119+BK492+BK709+BK728</f>
        <v>0</v>
      </c>
    </row>
    <row r="105" s="12" customFormat="1" ht="22.8" customHeight="1">
      <c r="A105" s="12"/>
      <c r="B105" s="199"/>
      <c r="C105" s="200"/>
      <c r="D105" s="201" t="s">
        <v>70</v>
      </c>
      <c r="E105" s="213" t="s">
        <v>87</v>
      </c>
      <c r="F105" s="213" t="s">
        <v>140</v>
      </c>
      <c r="G105" s="200"/>
      <c r="H105" s="200"/>
      <c r="I105" s="203"/>
      <c r="J105" s="214">
        <f>BK105</f>
        <v>0</v>
      </c>
      <c r="K105" s="200"/>
      <c r="L105" s="205"/>
      <c r="M105" s="206"/>
      <c r="N105" s="207"/>
      <c r="O105" s="207"/>
      <c r="P105" s="208">
        <f>SUM(P106:P118)</f>
        <v>0</v>
      </c>
      <c r="Q105" s="207"/>
      <c r="R105" s="208">
        <f>SUM(R106:R118)</f>
        <v>2.9983545999999999</v>
      </c>
      <c r="S105" s="207"/>
      <c r="T105" s="209">
        <f>SUM(T106:T118)</f>
        <v>0</v>
      </c>
      <c r="U105" s="12"/>
      <c r="V105" s="12"/>
      <c r="W105" s="12"/>
      <c r="X105" s="12"/>
      <c r="Y105" s="12"/>
      <c r="Z105" s="12"/>
      <c r="AA105" s="12"/>
      <c r="AB105" s="12"/>
      <c r="AC105" s="12"/>
      <c r="AD105" s="12"/>
      <c r="AE105" s="12"/>
      <c r="AR105" s="210" t="s">
        <v>78</v>
      </c>
      <c r="AT105" s="211" t="s">
        <v>70</v>
      </c>
      <c r="AU105" s="211" t="s">
        <v>78</v>
      </c>
      <c r="AY105" s="210" t="s">
        <v>139</v>
      </c>
      <c r="BK105" s="212">
        <f>SUM(BK106:BK118)</f>
        <v>0</v>
      </c>
    </row>
    <row r="106" s="2" customFormat="1" ht="21.75" customHeight="1">
      <c r="A106" s="41"/>
      <c r="B106" s="42"/>
      <c r="C106" s="215" t="s">
        <v>78</v>
      </c>
      <c r="D106" s="215" t="s">
        <v>141</v>
      </c>
      <c r="E106" s="216" t="s">
        <v>142</v>
      </c>
      <c r="F106" s="217" t="s">
        <v>143</v>
      </c>
      <c r="G106" s="218" t="s">
        <v>144</v>
      </c>
      <c r="H106" s="219">
        <v>12</v>
      </c>
      <c r="I106" s="220"/>
      <c r="J106" s="221">
        <f>ROUND(I106*H106,2)</f>
        <v>0</v>
      </c>
      <c r="K106" s="217" t="s">
        <v>145</v>
      </c>
      <c r="L106" s="47"/>
      <c r="M106" s="222" t="s">
        <v>19</v>
      </c>
      <c r="N106" s="223" t="s">
        <v>43</v>
      </c>
      <c r="O106" s="87"/>
      <c r="P106" s="224">
        <f>O106*H106</f>
        <v>0</v>
      </c>
      <c r="Q106" s="224">
        <v>0.018929999999999999</v>
      </c>
      <c r="R106" s="224">
        <f>Q106*H106</f>
        <v>0.22715999999999997</v>
      </c>
      <c r="S106" s="224">
        <v>0</v>
      </c>
      <c r="T106" s="225">
        <f>S106*H106</f>
        <v>0</v>
      </c>
      <c r="U106" s="41"/>
      <c r="V106" s="41"/>
      <c r="W106" s="41"/>
      <c r="X106" s="41"/>
      <c r="Y106" s="41"/>
      <c r="Z106" s="41"/>
      <c r="AA106" s="41"/>
      <c r="AB106" s="41"/>
      <c r="AC106" s="41"/>
      <c r="AD106" s="41"/>
      <c r="AE106" s="41"/>
      <c r="AR106" s="226" t="s">
        <v>90</v>
      </c>
      <c r="AT106" s="226" t="s">
        <v>141</v>
      </c>
      <c r="AU106" s="226" t="s">
        <v>83</v>
      </c>
      <c r="AY106" s="20" t="s">
        <v>139</v>
      </c>
      <c r="BE106" s="227">
        <f>IF(N106="základní",J106,0)</f>
        <v>0</v>
      </c>
      <c r="BF106" s="227">
        <f>IF(N106="snížená",J106,0)</f>
        <v>0</v>
      </c>
      <c r="BG106" s="227">
        <f>IF(N106="zákl. přenesená",J106,0)</f>
        <v>0</v>
      </c>
      <c r="BH106" s="227">
        <f>IF(N106="sníž. přenesená",J106,0)</f>
        <v>0</v>
      </c>
      <c r="BI106" s="227">
        <f>IF(N106="nulová",J106,0)</f>
        <v>0</v>
      </c>
      <c r="BJ106" s="20" t="s">
        <v>83</v>
      </c>
      <c r="BK106" s="227">
        <f>ROUND(I106*H106,2)</f>
        <v>0</v>
      </c>
      <c r="BL106" s="20" t="s">
        <v>90</v>
      </c>
      <c r="BM106" s="226" t="s">
        <v>83</v>
      </c>
    </row>
    <row r="107" s="2" customFormat="1">
      <c r="A107" s="41"/>
      <c r="B107" s="42"/>
      <c r="C107" s="43"/>
      <c r="D107" s="228" t="s">
        <v>146</v>
      </c>
      <c r="E107" s="43"/>
      <c r="F107" s="229" t="s">
        <v>147</v>
      </c>
      <c r="G107" s="43"/>
      <c r="H107" s="43"/>
      <c r="I107" s="230"/>
      <c r="J107" s="43"/>
      <c r="K107" s="43"/>
      <c r="L107" s="47"/>
      <c r="M107" s="231"/>
      <c r="N107" s="232"/>
      <c r="O107" s="87"/>
      <c r="P107" s="87"/>
      <c r="Q107" s="87"/>
      <c r="R107" s="87"/>
      <c r="S107" s="87"/>
      <c r="T107" s="88"/>
      <c r="U107" s="41"/>
      <c r="V107" s="41"/>
      <c r="W107" s="41"/>
      <c r="X107" s="41"/>
      <c r="Y107" s="41"/>
      <c r="Z107" s="41"/>
      <c r="AA107" s="41"/>
      <c r="AB107" s="41"/>
      <c r="AC107" s="41"/>
      <c r="AD107" s="41"/>
      <c r="AE107" s="41"/>
      <c r="AT107" s="20" t="s">
        <v>146</v>
      </c>
      <c r="AU107" s="20" t="s">
        <v>83</v>
      </c>
    </row>
    <row r="108" s="13" customFormat="1">
      <c r="A108" s="13"/>
      <c r="B108" s="233"/>
      <c r="C108" s="234"/>
      <c r="D108" s="235" t="s">
        <v>148</v>
      </c>
      <c r="E108" s="236" t="s">
        <v>19</v>
      </c>
      <c r="F108" s="237" t="s">
        <v>149</v>
      </c>
      <c r="G108" s="234"/>
      <c r="H108" s="238">
        <v>12</v>
      </c>
      <c r="I108" s="239"/>
      <c r="J108" s="234"/>
      <c r="K108" s="234"/>
      <c r="L108" s="240"/>
      <c r="M108" s="241"/>
      <c r="N108" s="242"/>
      <c r="O108" s="242"/>
      <c r="P108" s="242"/>
      <c r="Q108" s="242"/>
      <c r="R108" s="242"/>
      <c r="S108" s="242"/>
      <c r="T108" s="243"/>
      <c r="U108" s="13"/>
      <c r="V108" s="13"/>
      <c r="W108" s="13"/>
      <c r="X108" s="13"/>
      <c r="Y108" s="13"/>
      <c r="Z108" s="13"/>
      <c r="AA108" s="13"/>
      <c r="AB108" s="13"/>
      <c r="AC108" s="13"/>
      <c r="AD108" s="13"/>
      <c r="AE108" s="13"/>
      <c r="AT108" s="244" t="s">
        <v>148</v>
      </c>
      <c r="AU108" s="244" t="s">
        <v>83</v>
      </c>
      <c r="AV108" s="13" t="s">
        <v>83</v>
      </c>
      <c r="AW108" s="13" t="s">
        <v>32</v>
      </c>
      <c r="AX108" s="13" t="s">
        <v>78</v>
      </c>
      <c r="AY108" s="244" t="s">
        <v>139</v>
      </c>
    </row>
    <row r="109" s="2" customFormat="1" ht="24.15" customHeight="1">
      <c r="A109" s="41"/>
      <c r="B109" s="42"/>
      <c r="C109" s="215" t="s">
        <v>83</v>
      </c>
      <c r="D109" s="215" t="s">
        <v>141</v>
      </c>
      <c r="E109" s="216" t="s">
        <v>150</v>
      </c>
      <c r="F109" s="217" t="s">
        <v>151</v>
      </c>
      <c r="G109" s="218" t="s">
        <v>144</v>
      </c>
      <c r="H109" s="219">
        <v>8</v>
      </c>
      <c r="I109" s="220"/>
      <c r="J109" s="221">
        <f>ROUND(I109*H109,2)</f>
        <v>0</v>
      </c>
      <c r="K109" s="217" t="s">
        <v>145</v>
      </c>
      <c r="L109" s="47"/>
      <c r="M109" s="222" t="s">
        <v>19</v>
      </c>
      <c r="N109" s="223" t="s">
        <v>43</v>
      </c>
      <c r="O109" s="87"/>
      <c r="P109" s="224">
        <f>O109*H109</f>
        <v>0</v>
      </c>
      <c r="Q109" s="224">
        <v>0.073669999999999999</v>
      </c>
      <c r="R109" s="224">
        <f>Q109*H109</f>
        <v>0.58936</v>
      </c>
      <c r="S109" s="224">
        <v>0</v>
      </c>
      <c r="T109" s="225">
        <f>S109*H109</f>
        <v>0</v>
      </c>
      <c r="U109" s="41"/>
      <c r="V109" s="41"/>
      <c r="W109" s="41"/>
      <c r="X109" s="41"/>
      <c r="Y109" s="41"/>
      <c r="Z109" s="41"/>
      <c r="AA109" s="41"/>
      <c r="AB109" s="41"/>
      <c r="AC109" s="41"/>
      <c r="AD109" s="41"/>
      <c r="AE109" s="41"/>
      <c r="AR109" s="226" t="s">
        <v>90</v>
      </c>
      <c r="AT109" s="226" t="s">
        <v>141</v>
      </c>
      <c r="AU109" s="226" t="s">
        <v>83</v>
      </c>
      <c r="AY109" s="20" t="s">
        <v>139</v>
      </c>
      <c r="BE109" s="227">
        <f>IF(N109="základní",J109,0)</f>
        <v>0</v>
      </c>
      <c r="BF109" s="227">
        <f>IF(N109="snížená",J109,0)</f>
        <v>0</v>
      </c>
      <c r="BG109" s="227">
        <f>IF(N109="zákl. přenesená",J109,0)</f>
        <v>0</v>
      </c>
      <c r="BH109" s="227">
        <f>IF(N109="sníž. přenesená",J109,0)</f>
        <v>0</v>
      </c>
      <c r="BI109" s="227">
        <f>IF(N109="nulová",J109,0)</f>
        <v>0</v>
      </c>
      <c r="BJ109" s="20" t="s">
        <v>83</v>
      </c>
      <c r="BK109" s="227">
        <f>ROUND(I109*H109,2)</f>
        <v>0</v>
      </c>
      <c r="BL109" s="20" t="s">
        <v>90</v>
      </c>
      <c r="BM109" s="226" t="s">
        <v>90</v>
      </c>
    </row>
    <row r="110" s="2" customFormat="1">
      <c r="A110" s="41"/>
      <c r="B110" s="42"/>
      <c r="C110" s="43"/>
      <c r="D110" s="228" t="s">
        <v>146</v>
      </c>
      <c r="E110" s="43"/>
      <c r="F110" s="229" t="s">
        <v>152</v>
      </c>
      <c r="G110" s="43"/>
      <c r="H110" s="43"/>
      <c r="I110" s="230"/>
      <c r="J110" s="43"/>
      <c r="K110" s="43"/>
      <c r="L110" s="47"/>
      <c r="M110" s="231"/>
      <c r="N110" s="232"/>
      <c r="O110" s="87"/>
      <c r="P110" s="87"/>
      <c r="Q110" s="87"/>
      <c r="R110" s="87"/>
      <c r="S110" s="87"/>
      <c r="T110" s="88"/>
      <c r="U110" s="41"/>
      <c r="V110" s="41"/>
      <c r="W110" s="41"/>
      <c r="X110" s="41"/>
      <c r="Y110" s="41"/>
      <c r="Z110" s="41"/>
      <c r="AA110" s="41"/>
      <c r="AB110" s="41"/>
      <c r="AC110" s="41"/>
      <c r="AD110" s="41"/>
      <c r="AE110" s="41"/>
      <c r="AT110" s="20" t="s">
        <v>146</v>
      </c>
      <c r="AU110" s="20" t="s">
        <v>83</v>
      </c>
    </row>
    <row r="111" s="13" customFormat="1">
      <c r="A111" s="13"/>
      <c r="B111" s="233"/>
      <c r="C111" s="234"/>
      <c r="D111" s="235" t="s">
        <v>148</v>
      </c>
      <c r="E111" s="236" t="s">
        <v>19</v>
      </c>
      <c r="F111" s="237" t="s">
        <v>153</v>
      </c>
      <c r="G111" s="234"/>
      <c r="H111" s="238">
        <v>8</v>
      </c>
      <c r="I111" s="239"/>
      <c r="J111" s="234"/>
      <c r="K111" s="234"/>
      <c r="L111" s="240"/>
      <c r="M111" s="241"/>
      <c r="N111" s="242"/>
      <c r="O111" s="242"/>
      <c r="P111" s="242"/>
      <c r="Q111" s="242"/>
      <c r="R111" s="242"/>
      <c r="S111" s="242"/>
      <c r="T111" s="243"/>
      <c r="U111" s="13"/>
      <c r="V111" s="13"/>
      <c r="W111" s="13"/>
      <c r="X111" s="13"/>
      <c r="Y111" s="13"/>
      <c r="Z111" s="13"/>
      <c r="AA111" s="13"/>
      <c r="AB111" s="13"/>
      <c r="AC111" s="13"/>
      <c r="AD111" s="13"/>
      <c r="AE111" s="13"/>
      <c r="AT111" s="244" t="s">
        <v>148</v>
      </c>
      <c r="AU111" s="244" t="s">
        <v>83</v>
      </c>
      <c r="AV111" s="13" t="s">
        <v>83</v>
      </c>
      <c r="AW111" s="13" t="s">
        <v>32</v>
      </c>
      <c r="AX111" s="13" t="s">
        <v>78</v>
      </c>
      <c r="AY111" s="244" t="s">
        <v>139</v>
      </c>
    </row>
    <row r="112" s="2" customFormat="1" ht="24.15" customHeight="1">
      <c r="A112" s="41"/>
      <c r="B112" s="42"/>
      <c r="C112" s="215" t="s">
        <v>87</v>
      </c>
      <c r="D112" s="215" t="s">
        <v>141</v>
      </c>
      <c r="E112" s="216" t="s">
        <v>154</v>
      </c>
      <c r="F112" s="217" t="s">
        <v>155</v>
      </c>
      <c r="G112" s="218" t="s">
        <v>156</v>
      </c>
      <c r="H112" s="219">
        <v>1.6439999999999999</v>
      </c>
      <c r="I112" s="220"/>
      <c r="J112" s="221">
        <f>ROUND(I112*H112,2)</f>
        <v>0</v>
      </c>
      <c r="K112" s="217" t="s">
        <v>145</v>
      </c>
      <c r="L112" s="47"/>
      <c r="M112" s="222" t="s">
        <v>19</v>
      </c>
      <c r="N112" s="223" t="s">
        <v>43</v>
      </c>
      <c r="O112" s="87"/>
      <c r="P112" s="224">
        <f>O112*H112</f>
        <v>0</v>
      </c>
      <c r="Q112" s="224">
        <v>1.3271500000000001</v>
      </c>
      <c r="R112" s="224">
        <f>Q112*H112</f>
        <v>2.1818346000000002</v>
      </c>
      <c r="S112" s="224">
        <v>0</v>
      </c>
      <c r="T112" s="225">
        <f>S112*H112</f>
        <v>0</v>
      </c>
      <c r="U112" s="41"/>
      <c r="V112" s="41"/>
      <c r="W112" s="41"/>
      <c r="X112" s="41"/>
      <c r="Y112" s="41"/>
      <c r="Z112" s="41"/>
      <c r="AA112" s="41"/>
      <c r="AB112" s="41"/>
      <c r="AC112" s="41"/>
      <c r="AD112" s="41"/>
      <c r="AE112" s="41"/>
      <c r="AR112" s="226" t="s">
        <v>90</v>
      </c>
      <c r="AT112" s="226" t="s">
        <v>141</v>
      </c>
      <c r="AU112" s="226" t="s">
        <v>83</v>
      </c>
      <c r="AY112" s="20" t="s">
        <v>139</v>
      </c>
      <c r="BE112" s="227">
        <f>IF(N112="základní",J112,0)</f>
        <v>0</v>
      </c>
      <c r="BF112" s="227">
        <f>IF(N112="snížená",J112,0)</f>
        <v>0</v>
      </c>
      <c r="BG112" s="227">
        <f>IF(N112="zákl. přenesená",J112,0)</f>
        <v>0</v>
      </c>
      <c r="BH112" s="227">
        <f>IF(N112="sníž. přenesená",J112,0)</f>
        <v>0</v>
      </c>
      <c r="BI112" s="227">
        <f>IF(N112="nulová",J112,0)</f>
        <v>0</v>
      </c>
      <c r="BJ112" s="20" t="s">
        <v>83</v>
      </c>
      <c r="BK112" s="227">
        <f>ROUND(I112*H112,2)</f>
        <v>0</v>
      </c>
      <c r="BL112" s="20" t="s">
        <v>90</v>
      </c>
      <c r="BM112" s="226" t="s">
        <v>157</v>
      </c>
    </row>
    <row r="113" s="2" customFormat="1">
      <c r="A113" s="41"/>
      <c r="B113" s="42"/>
      <c r="C113" s="43"/>
      <c r="D113" s="228" t="s">
        <v>146</v>
      </c>
      <c r="E113" s="43"/>
      <c r="F113" s="229" t="s">
        <v>158</v>
      </c>
      <c r="G113" s="43"/>
      <c r="H113" s="43"/>
      <c r="I113" s="230"/>
      <c r="J113" s="43"/>
      <c r="K113" s="43"/>
      <c r="L113" s="47"/>
      <c r="M113" s="231"/>
      <c r="N113" s="232"/>
      <c r="O113" s="87"/>
      <c r="P113" s="87"/>
      <c r="Q113" s="87"/>
      <c r="R113" s="87"/>
      <c r="S113" s="87"/>
      <c r="T113" s="88"/>
      <c r="U113" s="41"/>
      <c r="V113" s="41"/>
      <c r="W113" s="41"/>
      <c r="X113" s="41"/>
      <c r="Y113" s="41"/>
      <c r="Z113" s="41"/>
      <c r="AA113" s="41"/>
      <c r="AB113" s="41"/>
      <c r="AC113" s="41"/>
      <c r="AD113" s="41"/>
      <c r="AE113" s="41"/>
      <c r="AT113" s="20" t="s">
        <v>146</v>
      </c>
      <c r="AU113" s="20" t="s">
        <v>83</v>
      </c>
    </row>
    <row r="114" s="13" customFormat="1">
      <c r="A114" s="13"/>
      <c r="B114" s="233"/>
      <c r="C114" s="234"/>
      <c r="D114" s="235" t="s">
        <v>148</v>
      </c>
      <c r="E114" s="236" t="s">
        <v>19</v>
      </c>
      <c r="F114" s="237" t="s">
        <v>159</v>
      </c>
      <c r="G114" s="234"/>
      <c r="H114" s="238">
        <v>0.72899999999999998</v>
      </c>
      <c r="I114" s="239"/>
      <c r="J114" s="234"/>
      <c r="K114" s="234"/>
      <c r="L114" s="240"/>
      <c r="M114" s="241"/>
      <c r="N114" s="242"/>
      <c r="O114" s="242"/>
      <c r="P114" s="242"/>
      <c r="Q114" s="242"/>
      <c r="R114" s="242"/>
      <c r="S114" s="242"/>
      <c r="T114" s="243"/>
      <c r="U114" s="13"/>
      <c r="V114" s="13"/>
      <c r="W114" s="13"/>
      <c r="X114" s="13"/>
      <c r="Y114" s="13"/>
      <c r="Z114" s="13"/>
      <c r="AA114" s="13"/>
      <c r="AB114" s="13"/>
      <c r="AC114" s="13"/>
      <c r="AD114" s="13"/>
      <c r="AE114" s="13"/>
      <c r="AT114" s="244" t="s">
        <v>148</v>
      </c>
      <c r="AU114" s="244" t="s">
        <v>83</v>
      </c>
      <c r="AV114" s="13" t="s">
        <v>83</v>
      </c>
      <c r="AW114" s="13" t="s">
        <v>32</v>
      </c>
      <c r="AX114" s="13" t="s">
        <v>71</v>
      </c>
      <c r="AY114" s="244" t="s">
        <v>139</v>
      </c>
    </row>
    <row r="115" s="13" customFormat="1">
      <c r="A115" s="13"/>
      <c r="B115" s="233"/>
      <c r="C115" s="234"/>
      <c r="D115" s="235" t="s">
        <v>148</v>
      </c>
      <c r="E115" s="236" t="s">
        <v>19</v>
      </c>
      <c r="F115" s="237" t="s">
        <v>160</v>
      </c>
      <c r="G115" s="234"/>
      <c r="H115" s="238">
        <v>0.51000000000000001</v>
      </c>
      <c r="I115" s="239"/>
      <c r="J115" s="234"/>
      <c r="K115" s="234"/>
      <c r="L115" s="240"/>
      <c r="M115" s="241"/>
      <c r="N115" s="242"/>
      <c r="O115" s="242"/>
      <c r="P115" s="242"/>
      <c r="Q115" s="242"/>
      <c r="R115" s="242"/>
      <c r="S115" s="242"/>
      <c r="T115" s="243"/>
      <c r="U115" s="13"/>
      <c r="V115" s="13"/>
      <c r="W115" s="13"/>
      <c r="X115" s="13"/>
      <c r="Y115" s="13"/>
      <c r="Z115" s="13"/>
      <c r="AA115" s="13"/>
      <c r="AB115" s="13"/>
      <c r="AC115" s="13"/>
      <c r="AD115" s="13"/>
      <c r="AE115" s="13"/>
      <c r="AT115" s="244" t="s">
        <v>148</v>
      </c>
      <c r="AU115" s="244" t="s">
        <v>83</v>
      </c>
      <c r="AV115" s="13" t="s">
        <v>83</v>
      </c>
      <c r="AW115" s="13" t="s">
        <v>32</v>
      </c>
      <c r="AX115" s="13" t="s">
        <v>71</v>
      </c>
      <c r="AY115" s="244" t="s">
        <v>139</v>
      </c>
    </row>
    <row r="116" s="13" customFormat="1">
      <c r="A116" s="13"/>
      <c r="B116" s="233"/>
      <c r="C116" s="234"/>
      <c r="D116" s="235" t="s">
        <v>148</v>
      </c>
      <c r="E116" s="236" t="s">
        <v>19</v>
      </c>
      <c r="F116" s="237" t="s">
        <v>161</v>
      </c>
      <c r="G116" s="234"/>
      <c r="H116" s="238">
        <v>0.40500000000000003</v>
      </c>
      <c r="I116" s="239"/>
      <c r="J116" s="234"/>
      <c r="K116" s="234"/>
      <c r="L116" s="240"/>
      <c r="M116" s="241"/>
      <c r="N116" s="242"/>
      <c r="O116" s="242"/>
      <c r="P116" s="242"/>
      <c r="Q116" s="242"/>
      <c r="R116" s="242"/>
      <c r="S116" s="242"/>
      <c r="T116" s="243"/>
      <c r="U116" s="13"/>
      <c r="V116" s="13"/>
      <c r="W116" s="13"/>
      <c r="X116" s="13"/>
      <c r="Y116" s="13"/>
      <c r="Z116" s="13"/>
      <c r="AA116" s="13"/>
      <c r="AB116" s="13"/>
      <c r="AC116" s="13"/>
      <c r="AD116" s="13"/>
      <c r="AE116" s="13"/>
      <c r="AT116" s="244" t="s">
        <v>148</v>
      </c>
      <c r="AU116" s="244" t="s">
        <v>83</v>
      </c>
      <c r="AV116" s="13" t="s">
        <v>83</v>
      </c>
      <c r="AW116" s="13" t="s">
        <v>32</v>
      </c>
      <c r="AX116" s="13" t="s">
        <v>71</v>
      </c>
      <c r="AY116" s="244" t="s">
        <v>139</v>
      </c>
    </row>
    <row r="117" s="14" customFormat="1">
      <c r="A117" s="14"/>
      <c r="B117" s="245"/>
      <c r="C117" s="246"/>
      <c r="D117" s="235" t="s">
        <v>148</v>
      </c>
      <c r="E117" s="247" t="s">
        <v>19</v>
      </c>
      <c r="F117" s="248" t="s">
        <v>162</v>
      </c>
      <c r="G117" s="246"/>
      <c r="H117" s="249">
        <v>1.6439999999999999</v>
      </c>
      <c r="I117" s="250"/>
      <c r="J117" s="246"/>
      <c r="K117" s="246"/>
      <c r="L117" s="251"/>
      <c r="M117" s="252"/>
      <c r="N117" s="253"/>
      <c r="O117" s="253"/>
      <c r="P117" s="253"/>
      <c r="Q117" s="253"/>
      <c r="R117" s="253"/>
      <c r="S117" s="253"/>
      <c r="T117" s="254"/>
      <c r="U117" s="14"/>
      <c r="V117" s="14"/>
      <c r="W117" s="14"/>
      <c r="X117" s="14"/>
      <c r="Y117" s="14"/>
      <c r="Z117" s="14"/>
      <c r="AA117" s="14"/>
      <c r="AB117" s="14"/>
      <c r="AC117" s="14"/>
      <c r="AD117" s="14"/>
      <c r="AE117" s="14"/>
      <c r="AT117" s="255" t="s">
        <v>148</v>
      </c>
      <c r="AU117" s="255" t="s">
        <v>83</v>
      </c>
      <c r="AV117" s="14" t="s">
        <v>87</v>
      </c>
      <c r="AW117" s="14" t="s">
        <v>32</v>
      </c>
      <c r="AX117" s="14" t="s">
        <v>71</v>
      </c>
      <c r="AY117" s="255" t="s">
        <v>139</v>
      </c>
    </row>
    <row r="118" s="15" customFormat="1">
      <c r="A118" s="15"/>
      <c r="B118" s="256"/>
      <c r="C118" s="257"/>
      <c r="D118" s="235" t="s">
        <v>148</v>
      </c>
      <c r="E118" s="258" t="s">
        <v>19</v>
      </c>
      <c r="F118" s="259" t="s">
        <v>163</v>
      </c>
      <c r="G118" s="257"/>
      <c r="H118" s="260">
        <v>1.6439999999999999</v>
      </c>
      <c r="I118" s="261"/>
      <c r="J118" s="257"/>
      <c r="K118" s="257"/>
      <c r="L118" s="262"/>
      <c r="M118" s="263"/>
      <c r="N118" s="264"/>
      <c r="O118" s="264"/>
      <c r="P118" s="264"/>
      <c r="Q118" s="264"/>
      <c r="R118" s="264"/>
      <c r="S118" s="264"/>
      <c r="T118" s="265"/>
      <c r="U118" s="15"/>
      <c r="V118" s="15"/>
      <c r="W118" s="15"/>
      <c r="X118" s="15"/>
      <c r="Y118" s="15"/>
      <c r="Z118" s="15"/>
      <c r="AA118" s="15"/>
      <c r="AB118" s="15"/>
      <c r="AC118" s="15"/>
      <c r="AD118" s="15"/>
      <c r="AE118" s="15"/>
      <c r="AT118" s="266" t="s">
        <v>148</v>
      </c>
      <c r="AU118" s="266" t="s">
        <v>83</v>
      </c>
      <c r="AV118" s="15" t="s">
        <v>90</v>
      </c>
      <c r="AW118" s="15" t="s">
        <v>32</v>
      </c>
      <c r="AX118" s="15" t="s">
        <v>78</v>
      </c>
      <c r="AY118" s="266" t="s">
        <v>139</v>
      </c>
    </row>
    <row r="119" s="12" customFormat="1" ht="22.8" customHeight="1">
      <c r="A119" s="12"/>
      <c r="B119" s="199"/>
      <c r="C119" s="200"/>
      <c r="D119" s="201" t="s">
        <v>70</v>
      </c>
      <c r="E119" s="213" t="s">
        <v>157</v>
      </c>
      <c r="F119" s="213" t="s">
        <v>164</v>
      </c>
      <c r="G119" s="200"/>
      <c r="H119" s="200"/>
      <c r="I119" s="203"/>
      <c r="J119" s="214">
        <f>BK119</f>
        <v>0</v>
      </c>
      <c r="K119" s="200"/>
      <c r="L119" s="205"/>
      <c r="M119" s="206"/>
      <c r="N119" s="207"/>
      <c r="O119" s="207"/>
      <c r="P119" s="208">
        <f>SUM(P120:P491)</f>
        <v>0</v>
      </c>
      <c r="Q119" s="207"/>
      <c r="R119" s="208">
        <f>SUM(R120:R491)</f>
        <v>65.129320550000017</v>
      </c>
      <c r="S119" s="207"/>
      <c r="T119" s="209">
        <f>SUM(T120:T491)</f>
        <v>6.5347702999999999</v>
      </c>
      <c r="U119" s="12"/>
      <c r="V119" s="12"/>
      <c r="W119" s="12"/>
      <c r="X119" s="12"/>
      <c r="Y119" s="12"/>
      <c r="Z119" s="12"/>
      <c r="AA119" s="12"/>
      <c r="AB119" s="12"/>
      <c r="AC119" s="12"/>
      <c r="AD119" s="12"/>
      <c r="AE119" s="12"/>
      <c r="AR119" s="210" t="s">
        <v>78</v>
      </c>
      <c r="AT119" s="211" t="s">
        <v>70</v>
      </c>
      <c r="AU119" s="211" t="s">
        <v>78</v>
      </c>
      <c r="AY119" s="210" t="s">
        <v>139</v>
      </c>
      <c r="BK119" s="212">
        <f>SUM(BK120:BK491)</f>
        <v>0</v>
      </c>
    </row>
    <row r="120" s="2" customFormat="1" ht="24.15" customHeight="1">
      <c r="A120" s="41"/>
      <c r="B120" s="42"/>
      <c r="C120" s="215" t="s">
        <v>90</v>
      </c>
      <c r="D120" s="215" t="s">
        <v>141</v>
      </c>
      <c r="E120" s="216" t="s">
        <v>165</v>
      </c>
      <c r="F120" s="217" t="s">
        <v>166</v>
      </c>
      <c r="G120" s="218" t="s">
        <v>167</v>
      </c>
      <c r="H120" s="219">
        <v>338.20999999999998</v>
      </c>
      <c r="I120" s="220"/>
      <c r="J120" s="221">
        <f>ROUND(I120*H120,2)</f>
        <v>0</v>
      </c>
      <c r="K120" s="217" t="s">
        <v>19</v>
      </c>
      <c r="L120" s="47"/>
      <c r="M120" s="222" t="s">
        <v>19</v>
      </c>
      <c r="N120" s="223" t="s">
        <v>43</v>
      </c>
      <c r="O120" s="87"/>
      <c r="P120" s="224">
        <f>O120*H120</f>
        <v>0</v>
      </c>
      <c r="Q120" s="224">
        <v>2.0000000000000002E-05</v>
      </c>
      <c r="R120" s="224">
        <f>Q120*H120</f>
        <v>0.0067641999999999997</v>
      </c>
      <c r="S120" s="224">
        <v>1.0000000000000001E-05</v>
      </c>
      <c r="T120" s="225">
        <f>S120*H120</f>
        <v>0.0033820999999999999</v>
      </c>
      <c r="U120" s="41"/>
      <c r="V120" s="41"/>
      <c r="W120" s="41"/>
      <c r="X120" s="41"/>
      <c r="Y120" s="41"/>
      <c r="Z120" s="41"/>
      <c r="AA120" s="41"/>
      <c r="AB120" s="41"/>
      <c r="AC120" s="41"/>
      <c r="AD120" s="41"/>
      <c r="AE120" s="41"/>
      <c r="AR120" s="226" t="s">
        <v>90</v>
      </c>
      <c r="AT120" s="226" t="s">
        <v>141</v>
      </c>
      <c r="AU120" s="226" t="s">
        <v>83</v>
      </c>
      <c r="AY120" s="20" t="s">
        <v>139</v>
      </c>
      <c r="BE120" s="227">
        <f>IF(N120="základní",J120,0)</f>
        <v>0</v>
      </c>
      <c r="BF120" s="227">
        <f>IF(N120="snížená",J120,0)</f>
        <v>0</v>
      </c>
      <c r="BG120" s="227">
        <f>IF(N120="zákl. přenesená",J120,0)</f>
        <v>0</v>
      </c>
      <c r="BH120" s="227">
        <f>IF(N120="sníž. přenesená",J120,0)</f>
        <v>0</v>
      </c>
      <c r="BI120" s="227">
        <f>IF(N120="nulová",J120,0)</f>
        <v>0</v>
      </c>
      <c r="BJ120" s="20" t="s">
        <v>83</v>
      </c>
      <c r="BK120" s="227">
        <f>ROUND(I120*H120,2)</f>
        <v>0</v>
      </c>
      <c r="BL120" s="20" t="s">
        <v>90</v>
      </c>
      <c r="BM120" s="226" t="s">
        <v>168</v>
      </c>
    </row>
    <row r="121" s="16" customFormat="1">
      <c r="A121" s="16"/>
      <c r="B121" s="267"/>
      <c r="C121" s="268"/>
      <c r="D121" s="235" t="s">
        <v>148</v>
      </c>
      <c r="E121" s="269" t="s">
        <v>19</v>
      </c>
      <c r="F121" s="270" t="s">
        <v>169</v>
      </c>
      <c r="G121" s="268"/>
      <c r="H121" s="269" t="s">
        <v>19</v>
      </c>
      <c r="I121" s="271"/>
      <c r="J121" s="268"/>
      <c r="K121" s="268"/>
      <c r="L121" s="272"/>
      <c r="M121" s="273"/>
      <c r="N121" s="274"/>
      <c r="O121" s="274"/>
      <c r="P121" s="274"/>
      <c r="Q121" s="274"/>
      <c r="R121" s="274"/>
      <c r="S121" s="274"/>
      <c r="T121" s="275"/>
      <c r="U121" s="16"/>
      <c r="V121" s="16"/>
      <c r="W121" s="16"/>
      <c r="X121" s="16"/>
      <c r="Y121" s="16"/>
      <c r="Z121" s="16"/>
      <c r="AA121" s="16"/>
      <c r="AB121" s="16"/>
      <c r="AC121" s="16"/>
      <c r="AD121" s="16"/>
      <c r="AE121" s="16"/>
      <c r="AT121" s="276" t="s">
        <v>148</v>
      </c>
      <c r="AU121" s="276" t="s">
        <v>83</v>
      </c>
      <c r="AV121" s="16" t="s">
        <v>78</v>
      </c>
      <c r="AW121" s="16" t="s">
        <v>32</v>
      </c>
      <c r="AX121" s="16" t="s">
        <v>71</v>
      </c>
      <c r="AY121" s="276" t="s">
        <v>139</v>
      </c>
    </row>
    <row r="122" s="16" customFormat="1">
      <c r="A122" s="16"/>
      <c r="B122" s="267"/>
      <c r="C122" s="268"/>
      <c r="D122" s="235" t="s">
        <v>148</v>
      </c>
      <c r="E122" s="269" t="s">
        <v>19</v>
      </c>
      <c r="F122" s="270" t="s">
        <v>170</v>
      </c>
      <c r="G122" s="268"/>
      <c r="H122" s="269" t="s">
        <v>19</v>
      </c>
      <c r="I122" s="271"/>
      <c r="J122" s="268"/>
      <c r="K122" s="268"/>
      <c r="L122" s="272"/>
      <c r="M122" s="273"/>
      <c r="N122" s="274"/>
      <c r="O122" s="274"/>
      <c r="P122" s="274"/>
      <c r="Q122" s="274"/>
      <c r="R122" s="274"/>
      <c r="S122" s="274"/>
      <c r="T122" s="275"/>
      <c r="U122" s="16"/>
      <c r="V122" s="16"/>
      <c r="W122" s="16"/>
      <c r="X122" s="16"/>
      <c r="Y122" s="16"/>
      <c r="Z122" s="16"/>
      <c r="AA122" s="16"/>
      <c r="AB122" s="16"/>
      <c r="AC122" s="16"/>
      <c r="AD122" s="16"/>
      <c r="AE122" s="16"/>
      <c r="AT122" s="276" t="s">
        <v>148</v>
      </c>
      <c r="AU122" s="276" t="s">
        <v>83</v>
      </c>
      <c r="AV122" s="16" t="s">
        <v>78</v>
      </c>
      <c r="AW122" s="16" t="s">
        <v>32</v>
      </c>
      <c r="AX122" s="16" t="s">
        <v>71</v>
      </c>
      <c r="AY122" s="276" t="s">
        <v>139</v>
      </c>
    </row>
    <row r="123" s="13" customFormat="1">
      <c r="A123" s="13"/>
      <c r="B123" s="233"/>
      <c r="C123" s="234"/>
      <c r="D123" s="235" t="s">
        <v>148</v>
      </c>
      <c r="E123" s="236" t="s">
        <v>19</v>
      </c>
      <c r="F123" s="237" t="s">
        <v>171</v>
      </c>
      <c r="G123" s="234"/>
      <c r="H123" s="238">
        <v>30.239999999999998</v>
      </c>
      <c r="I123" s="239"/>
      <c r="J123" s="234"/>
      <c r="K123" s="234"/>
      <c r="L123" s="240"/>
      <c r="M123" s="241"/>
      <c r="N123" s="242"/>
      <c r="O123" s="242"/>
      <c r="P123" s="242"/>
      <c r="Q123" s="242"/>
      <c r="R123" s="242"/>
      <c r="S123" s="242"/>
      <c r="T123" s="243"/>
      <c r="U123" s="13"/>
      <c r="V123" s="13"/>
      <c r="W123" s="13"/>
      <c r="X123" s="13"/>
      <c r="Y123" s="13"/>
      <c r="Z123" s="13"/>
      <c r="AA123" s="13"/>
      <c r="AB123" s="13"/>
      <c r="AC123" s="13"/>
      <c r="AD123" s="13"/>
      <c r="AE123" s="13"/>
      <c r="AT123" s="244" t="s">
        <v>148</v>
      </c>
      <c r="AU123" s="244" t="s">
        <v>83</v>
      </c>
      <c r="AV123" s="13" t="s">
        <v>83</v>
      </c>
      <c r="AW123" s="13" t="s">
        <v>32</v>
      </c>
      <c r="AX123" s="13" t="s">
        <v>71</v>
      </c>
      <c r="AY123" s="244" t="s">
        <v>139</v>
      </c>
    </row>
    <row r="124" s="13" customFormat="1">
      <c r="A124" s="13"/>
      <c r="B124" s="233"/>
      <c r="C124" s="234"/>
      <c r="D124" s="235" t="s">
        <v>148</v>
      </c>
      <c r="E124" s="236" t="s">
        <v>19</v>
      </c>
      <c r="F124" s="237" t="s">
        <v>172</v>
      </c>
      <c r="G124" s="234"/>
      <c r="H124" s="238">
        <v>15</v>
      </c>
      <c r="I124" s="239"/>
      <c r="J124" s="234"/>
      <c r="K124" s="234"/>
      <c r="L124" s="240"/>
      <c r="M124" s="241"/>
      <c r="N124" s="242"/>
      <c r="O124" s="242"/>
      <c r="P124" s="242"/>
      <c r="Q124" s="242"/>
      <c r="R124" s="242"/>
      <c r="S124" s="242"/>
      <c r="T124" s="243"/>
      <c r="U124" s="13"/>
      <c r="V124" s="13"/>
      <c r="W124" s="13"/>
      <c r="X124" s="13"/>
      <c r="Y124" s="13"/>
      <c r="Z124" s="13"/>
      <c r="AA124" s="13"/>
      <c r="AB124" s="13"/>
      <c r="AC124" s="13"/>
      <c r="AD124" s="13"/>
      <c r="AE124" s="13"/>
      <c r="AT124" s="244" t="s">
        <v>148</v>
      </c>
      <c r="AU124" s="244" t="s">
        <v>83</v>
      </c>
      <c r="AV124" s="13" t="s">
        <v>83</v>
      </c>
      <c r="AW124" s="13" t="s">
        <v>32</v>
      </c>
      <c r="AX124" s="13" t="s">
        <v>71</v>
      </c>
      <c r="AY124" s="244" t="s">
        <v>139</v>
      </c>
    </row>
    <row r="125" s="13" customFormat="1">
      <c r="A125" s="13"/>
      <c r="B125" s="233"/>
      <c r="C125" s="234"/>
      <c r="D125" s="235" t="s">
        <v>148</v>
      </c>
      <c r="E125" s="236" t="s">
        <v>19</v>
      </c>
      <c r="F125" s="237" t="s">
        <v>173</v>
      </c>
      <c r="G125" s="234"/>
      <c r="H125" s="238">
        <v>14.960000000000001</v>
      </c>
      <c r="I125" s="239"/>
      <c r="J125" s="234"/>
      <c r="K125" s="234"/>
      <c r="L125" s="240"/>
      <c r="M125" s="241"/>
      <c r="N125" s="242"/>
      <c r="O125" s="242"/>
      <c r="P125" s="242"/>
      <c r="Q125" s="242"/>
      <c r="R125" s="242"/>
      <c r="S125" s="242"/>
      <c r="T125" s="243"/>
      <c r="U125" s="13"/>
      <c r="V125" s="13"/>
      <c r="W125" s="13"/>
      <c r="X125" s="13"/>
      <c r="Y125" s="13"/>
      <c r="Z125" s="13"/>
      <c r="AA125" s="13"/>
      <c r="AB125" s="13"/>
      <c r="AC125" s="13"/>
      <c r="AD125" s="13"/>
      <c r="AE125" s="13"/>
      <c r="AT125" s="244" t="s">
        <v>148</v>
      </c>
      <c r="AU125" s="244" t="s">
        <v>83</v>
      </c>
      <c r="AV125" s="13" t="s">
        <v>83</v>
      </c>
      <c r="AW125" s="13" t="s">
        <v>32</v>
      </c>
      <c r="AX125" s="13" t="s">
        <v>71</v>
      </c>
      <c r="AY125" s="244" t="s">
        <v>139</v>
      </c>
    </row>
    <row r="126" s="13" customFormat="1">
      <c r="A126" s="13"/>
      <c r="B126" s="233"/>
      <c r="C126" s="234"/>
      <c r="D126" s="235" t="s">
        <v>148</v>
      </c>
      <c r="E126" s="236" t="s">
        <v>19</v>
      </c>
      <c r="F126" s="237" t="s">
        <v>174</v>
      </c>
      <c r="G126" s="234"/>
      <c r="H126" s="238">
        <v>11.880000000000001</v>
      </c>
      <c r="I126" s="239"/>
      <c r="J126" s="234"/>
      <c r="K126" s="234"/>
      <c r="L126" s="240"/>
      <c r="M126" s="241"/>
      <c r="N126" s="242"/>
      <c r="O126" s="242"/>
      <c r="P126" s="242"/>
      <c r="Q126" s="242"/>
      <c r="R126" s="242"/>
      <c r="S126" s="242"/>
      <c r="T126" s="243"/>
      <c r="U126" s="13"/>
      <c r="V126" s="13"/>
      <c r="W126" s="13"/>
      <c r="X126" s="13"/>
      <c r="Y126" s="13"/>
      <c r="Z126" s="13"/>
      <c r="AA126" s="13"/>
      <c r="AB126" s="13"/>
      <c r="AC126" s="13"/>
      <c r="AD126" s="13"/>
      <c r="AE126" s="13"/>
      <c r="AT126" s="244" t="s">
        <v>148</v>
      </c>
      <c r="AU126" s="244" t="s">
        <v>83</v>
      </c>
      <c r="AV126" s="13" t="s">
        <v>83</v>
      </c>
      <c r="AW126" s="13" t="s">
        <v>32</v>
      </c>
      <c r="AX126" s="13" t="s">
        <v>71</v>
      </c>
      <c r="AY126" s="244" t="s">
        <v>139</v>
      </c>
    </row>
    <row r="127" s="13" customFormat="1">
      <c r="A127" s="13"/>
      <c r="B127" s="233"/>
      <c r="C127" s="234"/>
      <c r="D127" s="235" t="s">
        <v>148</v>
      </c>
      <c r="E127" s="236" t="s">
        <v>19</v>
      </c>
      <c r="F127" s="237" t="s">
        <v>175</v>
      </c>
      <c r="G127" s="234"/>
      <c r="H127" s="238">
        <v>4.0499999999999998</v>
      </c>
      <c r="I127" s="239"/>
      <c r="J127" s="234"/>
      <c r="K127" s="234"/>
      <c r="L127" s="240"/>
      <c r="M127" s="241"/>
      <c r="N127" s="242"/>
      <c r="O127" s="242"/>
      <c r="P127" s="242"/>
      <c r="Q127" s="242"/>
      <c r="R127" s="242"/>
      <c r="S127" s="242"/>
      <c r="T127" s="243"/>
      <c r="U127" s="13"/>
      <c r="V127" s="13"/>
      <c r="W127" s="13"/>
      <c r="X127" s="13"/>
      <c r="Y127" s="13"/>
      <c r="Z127" s="13"/>
      <c r="AA127" s="13"/>
      <c r="AB127" s="13"/>
      <c r="AC127" s="13"/>
      <c r="AD127" s="13"/>
      <c r="AE127" s="13"/>
      <c r="AT127" s="244" t="s">
        <v>148</v>
      </c>
      <c r="AU127" s="244" t="s">
        <v>83</v>
      </c>
      <c r="AV127" s="13" t="s">
        <v>83</v>
      </c>
      <c r="AW127" s="13" t="s">
        <v>32</v>
      </c>
      <c r="AX127" s="13" t="s">
        <v>71</v>
      </c>
      <c r="AY127" s="244" t="s">
        <v>139</v>
      </c>
    </row>
    <row r="128" s="14" customFormat="1">
      <c r="A128" s="14"/>
      <c r="B128" s="245"/>
      <c r="C128" s="246"/>
      <c r="D128" s="235" t="s">
        <v>148</v>
      </c>
      <c r="E128" s="247" t="s">
        <v>19</v>
      </c>
      <c r="F128" s="248" t="s">
        <v>176</v>
      </c>
      <c r="G128" s="246"/>
      <c r="H128" s="249">
        <v>76.129999999999995</v>
      </c>
      <c r="I128" s="250"/>
      <c r="J128" s="246"/>
      <c r="K128" s="246"/>
      <c r="L128" s="251"/>
      <c r="M128" s="252"/>
      <c r="N128" s="253"/>
      <c r="O128" s="253"/>
      <c r="P128" s="253"/>
      <c r="Q128" s="253"/>
      <c r="R128" s="253"/>
      <c r="S128" s="253"/>
      <c r="T128" s="254"/>
      <c r="U128" s="14"/>
      <c r="V128" s="14"/>
      <c r="W128" s="14"/>
      <c r="X128" s="14"/>
      <c r="Y128" s="14"/>
      <c r="Z128" s="14"/>
      <c r="AA128" s="14"/>
      <c r="AB128" s="14"/>
      <c r="AC128" s="14"/>
      <c r="AD128" s="14"/>
      <c r="AE128" s="14"/>
      <c r="AT128" s="255" t="s">
        <v>148</v>
      </c>
      <c r="AU128" s="255" t="s">
        <v>83</v>
      </c>
      <c r="AV128" s="14" t="s">
        <v>87</v>
      </c>
      <c r="AW128" s="14" t="s">
        <v>32</v>
      </c>
      <c r="AX128" s="14" t="s">
        <v>71</v>
      </c>
      <c r="AY128" s="255" t="s">
        <v>139</v>
      </c>
    </row>
    <row r="129" s="16" customFormat="1">
      <c r="A129" s="16"/>
      <c r="B129" s="267"/>
      <c r="C129" s="268"/>
      <c r="D129" s="235" t="s">
        <v>148</v>
      </c>
      <c r="E129" s="269" t="s">
        <v>19</v>
      </c>
      <c r="F129" s="270" t="s">
        <v>177</v>
      </c>
      <c r="G129" s="268"/>
      <c r="H129" s="269" t="s">
        <v>19</v>
      </c>
      <c r="I129" s="271"/>
      <c r="J129" s="268"/>
      <c r="K129" s="268"/>
      <c r="L129" s="272"/>
      <c r="M129" s="273"/>
      <c r="N129" s="274"/>
      <c r="O129" s="274"/>
      <c r="P129" s="274"/>
      <c r="Q129" s="274"/>
      <c r="R129" s="274"/>
      <c r="S129" s="274"/>
      <c r="T129" s="275"/>
      <c r="U129" s="16"/>
      <c r="V129" s="16"/>
      <c r="W129" s="16"/>
      <c r="X129" s="16"/>
      <c r="Y129" s="16"/>
      <c r="Z129" s="16"/>
      <c r="AA129" s="16"/>
      <c r="AB129" s="16"/>
      <c r="AC129" s="16"/>
      <c r="AD129" s="16"/>
      <c r="AE129" s="16"/>
      <c r="AT129" s="276" t="s">
        <v>148</v>
      </c>
      <c r="AU129" s="276" t="s">
        <v>83</v>
      </c>
      <c r="AV129" s="16" t="s">
        <v>78</v>
      </c>
      <c r="AW129" s="16" t="s">
        <v>32</v>
      </c>
      <c r="AX129" s="16" t="s">
        <v>71</v>
      </c>
      <c r="AY129" s="276" t="s">
        <v>139</v>
      </c>
    </row>
    <row r="130" s="13" customFormat="1">
      <c r="A130" s="13"/>
      <c r="B130" s="233"/>
      <c r="C130" s="234"/>
      <c r="D130" s="235" t="s">
        <v>148</v>
      </c>
      <c r="E130" s="236" t="s">
        <v>19</v>
      </c>
      <c r="F130" s="237" t="s">
        <v>171</v>
      </c>
      <c r="G130" s="234"/>
      <c r="H130" s="238">
        <v>30.239999999999998</v>
      </c>
      <c r="I130" s="239"/>
      <c r="J130" s="234"/>
      <c r="K130" s="234"/>
      <c r="L130" s="240"/>
      <c r="M130" s="241"/>
      <c r="N130" s="242"/>
      <c r="O130" s="242"/>
      <c r="P130" s="242"/>
      <c r="Q130" s="242"/>
      <c r="R130" s="242"/>
      <c r="S130" s="242"/>
      <c r="T130" s="243"/>
      <c r="U130" s="13"/>
      <c r="V130" s="13"/>
      <c r="W130" s="13"/>
      <c r="X130" s="13"/>
      <c r="Y130" s="13"/>
      <c r="Z130" s="13"/>
      <c r="AA130" s="13"/>
      <c r="AB130" s="13"/>
      <c r="AC130" s="13"/>
      <c r="AD130" s="13"/>
      <c r="AE130" s="13"/>
      <c r="AT130" s="244" t="s">
        <v>148</v>
      </c>
      <c r="AU130" s="244" t="s">
        <v>83</v>
      </c>
      <c r="AV130" s="13" t="s">
        <v>83</v>
      </c>
      <c r="AW130" s="13" t="s">
        <v>32</v>
      </c>
      <c r="AX130" s="13" t="s">
        <v>71</v>
      </c>
      <c r="AY130" s="244" t="s">
        <v>139</v>
      </c>
    </row>
    <row r="131" s="13" customFormat="1">
      <c r="A131" s="13"/>
      <c r="B131" s="233"/>
      <c r="C131" s="234"/>
      <c r="D131" s="235" t="s">
        <v>148</v>
      </c>
      <c r="E131" s="236" t="s">
        <v>19</v>
      </c>
      <c r="F131" s="237" t="s">
        <v>178</v>
      </c>
      <c r="G131" s="234"/>
      <c r="H131" s="238">
        <v>12.42</v>
      </c>
      <c r="I131" s="239"/>
      <c r="J131" s="234"/>
      <c r="K131" s="234"/>
      <c r="L131" s="240"/>
      <c r="M131" s="241"/>
      <c r="N131" s="242"/>
      <c r="O131" s="242"/>
      <c r="P131" s="242"/>
      <c r="Q131" s="242"/>
      <c r="R131" s="242"/>
      <c r="S131" s="242"/>
      <c r="T131" s="243"/>
      <c r="U131" s="13"/>
      <c r="V131" s="13"/>
      <c r="W131" s="13"/>
      <c r="X131" s="13"/>
      <c r="Y131" s="13"/>
      <c r="Z131" s="13"/>
      <c r="AA131" s="13"/>
      <c r="AB131" s="13"/>
      <c r="AC131" s="13"/>
      <c r="AD131" s="13"/>
      <c r="AE131" s="13"/>
      <c r="AT131" s="244" t="s">
        <v>148</v>
      </c>
      <c r="AU131" s="244" t="s">
        <v>83</v>
      </c>
      <c r="AV131" s="13" t="s">
        <v>83</v>
      </c>
      <c r="AW131" s="13" t="s">
        <v>32</v>
      </c>
      <c r="AX131" s="13" t="s">
        <v>71</v>
      </c>
      <c r="AY131" s="244" t="s">
        <v>139</v>
      </c>
    </row>
    <row r="132" s="13" customFormat="1">
      <c r="A132" s="13"/>
      <c r="B132" s="233"/>
      <c r="C132" s="234"/>
      <c r="D132" s="235" t="s">
        <v>148</v>
      </c>
      <c r="E132" s="236" t="s">
        <v>19</v>
      </c>
      <c r="F132" s="237" t="s">
        <v>175</v>
      </c>
      <c r="G132" s="234"/>
      <c r="H132" s="238">
        <v>4.0499999999999998</v>
      </c>
      <c r="I132" s="239"/>
      <c r="J132" s="234"/>
      <c r="K132" s="234"/>
      <c r="L132" s="240"/>
      <c r="M132" s="241"/>
      <c r="N132" s="242"/>
      <c r="O132" s="242"/>
      <c r="P132" s="242"/>
      <c r="Q132" s="242"/>
      <c r="R132" s="242"/>
      <c r="S132" s="242"/>
      <c r="T132" s="243"/>
      <c r="U132" s="13"/>
      <c r="V132" s="13"/>
      <c r="W132" s="13"/>
      <c r="X132" s="13"/>
      <c r="Y132" s="13"/>
      <c r="Z132" s="13"/>
      <c r="AA132" s="13"/>
      <c r="AB132" s="13"/>
      <c r="AC132" s="13"/>
      <c r="AD132" s="13"/>
      <c r="AE132" s="13"/>
      <c r="AT132" s="244" t="s">
        <v>148</v>
      </c>
      <c r="AU132" s="244" t="s">
        <v>83</v>
      </c>
      <c r="AV132" s="13" t="s">
        <v>83</v>
      </c>
      <c r="AW132" s="13" t="s">
        <v>32</v>
      </c>
      <c r="AX132" s="13" t="s">
        <v>71</v>
      </c>
      <c r="AY132" s="244" t="s">
        <v>139</v>
      </c>
    </row>
    <row r="133" s="13" customFormat="1">
      <c r="A133" s="13"/>
      <c r="B133" s="233"/>
      <c r="C133" s="234"/>
      <c r="D133" s="235" t="s">
        <v>148</v>
      </c>
      <c r="E133" s="236" t="s">
        <v>19</v>
      </c>
      <c r="F133" s="237" t="s">
        <v>179</v>
      </c>
      <c r="G133" s="234"/>
      <c r="H133" s="238">
        <v>25.199999999999999</v>
      </c>
      <c r="I133" s="239"/>
      <c r="J133" s="234"/>
      <c r="K133" s="234"/>
      <c r="L133" s="240"/>
      <c r="M133" s="241"/>
      <c r="N133" s="242"/>
      <c r="O133" s="242"/>
      <c r="P133" s="242"/>
      <c r="Q133" s="242"/>
      <c r="R133" s="242"/>
      <c r="S133" s="242"/>
      <c r="T133" s="243"/>
      <c r="U133" s="13"/>
      <c r="V133" s="13"/>
      <c r="W133" s="13"/>
      <c r="X133" s="13"/>
      <c r="Y133" s="13"/>
      <c r="Z133" s="13"/>
      <c r="AA133" s="13"/>
      <c r="AB133" s="13"/>
      <c r="AC133" s="13"/>
      <c r="AD133" s="13"/>
      <c r="AE133" s="13"/>
      <c r="AT133" s="244" t="s">
        <v>148</v>
      </c>
      <c r="AU133" s="244" t="s">
        <v>83</v>
      </c>
      <c r="AV133" s="13" t="s">
        <v>83</v>
      </c>
      <c r="AW133" s="13" t="s">
        <v>32</v>
      </c>
      <c r="AX133" s="13" t="s">
        <v>71</v>
      </c>
      <c r="AY133" s="244" t="s">
        <v>139</v>
      </c>
    </row>
    <row r="134" s="14" customFormat="1">
      <c r="A134" s="14"/>
      <c r="B134" s="245"/>
      <c r="C134" s="246"/>
      <c r="D134" s="235" t="s">
        <v>148</v>
      </c>
      <c r="E134" s="247" t="s">
        <v>19</v>
      </c>
      <c r="F134" s="248" t="s">
        <v>176</v>
      </c>
      <c r="G134" s="246"/>
      <c r="H134" s="249">
        <v>71.909999999999997</v>
      </c>
      <c r="I134" s="250"/>
      <c r="J134" s="246"/>
      <c r="K134" s="246"/>
      <c r="L134" s="251"/>
      <c r="M134" s="252"/>
      <c r="N134" s="253"/>
      <c r="O134" s="253"/>
      <c r="P134" s="253"/>
      <c r="Q134" s="253"/>
      <c r="R134" s="253"/>
      <c r="S134" s="253"/>
      <c r="T134" s="254"/>
      <c r="U134" s="14"/>
      <c r="V134" s="14"/>
      <c r="W134" s="14"/>
      <c r="X134" s="14"/>
      <c r="Y134" s="14"/>
      <c r="Z134" s="14"/>
      <c r="AA134" s="14"/>
      <c r="AB134" s="14"/>
      <c r="AC134" s="14"/>
      <c r="AD134" s="14"/>
      <c r="AE134" s="14"/>
      <c r="AT134" s="255" t="s">
        <v>148</v>
      </c>
      <c r="AU134" s="255" t="s">
        <v>83</v>
      </c>
      <c r="AV134" s="14" t="s">
        <v>87</v>
      </c>
      <c r="AW134" s="14" t="s">
        <v>32</v>
      </c>
      <c r="AX134" s="14" t="s">
        <v>71</v>
      </c>
      <c r="AY134" s="255" t="s">
        <v>139</v>
      </c>
    </row>
    <row r="135" s="16" customFormat="1">
      <c r="A135" s="16"/>
      <c r="B135" s="267"/>
      <c r="C135" s="268"/>
      <c r="D135" s="235" t="s">
        <v>148</v>
      </c>
      <c r="E135" s="269" t="s">
        <v>19</v>
      </c>
      <c r="F135" s="270" t="s">
        <v>180</v>
      </c>
      <c r="G135" s="268"/>
      <c r="H135" s="269" t="s">
        <v>19</v>
      </c>
      <c r="I135" s="271"/>
      <c r="J135" s="268"/>
      <c r="K135" s="268"/>
      <c r="L135" s="272"/>
      <c r="M135" s="273"/>
      <c r="N135" s="274"/>
      <c r="O135" s="274"/>
      <c r="P135" s="274"/>
      <c r="Q135" s="274"/>
      <c r="R135" s="274"/>
      <c r="S135" s="274"/>
      <c r="T135" s="275"/>
      <c r="U135" s="16"/>
      <c r="V135" s="16"/>
      <c r="W135" s="16"/>
      <c r="X135" s="16"/>
      <c r="Y135" s="16"/>
      <c r="Z135" s="16"/>
      <c r="AA135" s="16"/>
      <c r="AB135" s="16"/>
      <c r="AC135" s="16"/>
      <c r="AD135" s="16"/>
      <c r="AE135" s="16"/>
      <c r="AT135" s="276" t="s">
        <v>148</v>
      </c>
      <c r="AU135" s="276" t="s">
        <v>83</v>
      </c>
      <c r="AV135" s="16" t="s">
        <v>78</v>
      </c>
      <c r="AW135" s="16" t="s">
        <v>32</v>
      </c>
      <c r="AX135" s="16" t="s">
        <v>71</v>
      </c>
      <c r="AY135" s="276" t="s">
        <v>139</v>
      </c>
    </row>
    <row r="136" s="13" customFormat="1">
      <c r="A136" s="13"/>
      <c r="B136" s="233"/>
      <c r="C136" s="234"/>
      <c r="D136" s="235" t="s">
        <v>148</v>
      </c>
      <c r="E136" s="236" t="s">
        <v>19</v>
      </c>
      <c r="F136" s="237" t="s">
        <v>181</v>
      </c>
      <c r="G136" s="234"/>
      <c r="H136" s="238">
        <v>71.909999999999997</v>
      </c>
      <c r="I136" s="239"/>
      <c r="J136" s="234"/>
      <c r="K136" s="234"/>
      <c r="L136" s="240"/>
      <c r="M136" s="241"/>
      <c r="N136" s="242"/>
      <c r="O136" s="242"/>
      <c r="P136" s="242"/>
      <c r="Q136" s="242"/>
      <c r="R136" s="242"/>
      <c r="S136" s="242"/>
      <c r="T136" s="243"/>
      <c r="U136" s="13"/>
      <c r="V136" s="13"/>
      <c r="W136" s="13"/>
      <c r="X136" s="13"/>
      <c r="Y136" s="13"/>
      <c r="Z136" s="13"/>
      <c r="AA136" s="13"/>
      <c r="AB136" s="13"/>
      <c r="AC136" s="13"/>
      <c r="AD136" s="13"/>
      <c r="AE136" s="13"/>
      <c r="AT136" s="244" t="s">
        <v>148</v>
      </c>
      <c r="AU136" s="244" t="s">
        <v>83</v>
      </c>
      <c r="AV136" s="13" t="s">
        <v>83</v>
      </c>
      <c r="AW136" s="13" t="s">
        <v>32</v>
      </c>
      <c r="AX136" s="13" t="s">
        <v>71</v>
      </c>
      <c r="AY136" s="244" t="s">
        <v>139</v>
      </c>
    </row>
    <row r="137" s="14" customFormat="1">
      <c r="A137" s="14"/>
      <c r="B137" s="245"/>
      <c r="C137" s="246"/>
      <c r="D137" s="235" t="s">
        <v>148</v>
      </c>
      <c r="E137" s="247" t="s">
        <v>19</v>
      </c>
      <c r="F137" s="248" t="s">
        <v>176</v>
      </c>
      <c r="G137" s="246"/>
      <c r="H137" s="249">
        <v>71.909999999999997</v>
      </c>
      <c r="I137" s="250"/>
      <c r="J137" s="246"/>
      <c r="K137" s="246"/>
      <c r="L137" s="251"/>
      <c r="M137" s="252"/>
      <c r="N137" s="253"/>
      <c r="O137" s="253"/>
      <c r="P137" s="253"/>
      <c r="Q137" s="253"/>
      <c r="R137" s="253"/>
      <c r="S137" s="253"/>
      <c r="T137" s="254"/>
      <c r="U137" s="14"/>
      <c r="V137" s="14"/>
      <c r="W137" s="14"/>
      <c r="X137" s="14"/>
      <c r="Y137" s="14"/>
      <c r="Z137" s="14"/>
      <c r="AA137" s="14"/>
      <c r="AB137" s="14"/>
      <c r="AC137" s="14"/>
      <c r="AD137" s="14"/>
      <c r="AE137" s="14"/>
      <c r="AT137" s="255" t="s">
        <v>148</v>
      </c>
      <c r="AU137" s="255" t="s">
        <v>83</v>
      </c>
      <c r="AV137" s="14" t="s">
        <v>87</v>
      </c>
      <c r="AW137" s="14" t="s">
        <v>32</v>
      </c>
      <c r="AX137" s="14" t="s">
        <v>71</v>
      </c>
      <c r="AY137" s="255" t="s">
        <v>139</v>
      </c>
    </row>
    <row r="138" s="16" customFormat="1">
      <c r="A138" s="16"/>
      <c r="B138" s="267"/>
      <c r="C138" s="268"/>
      <c r="D138" s="235" t="s">
        <v>148</v>
      </c>
      <c r="E138" s="269" t="s">
        <v>19</v>
      </c>
      <c r="F138" s="270" t="s">
        <v>182</v>
      </c>
      <c r="G138" s="268"/>
      <c r="H138" s="269" t="s">
        <v>19</v>
      </c>
      <c r="I138" s="271"/>
      <c r="J138" s="268"/>
      <c r="K138" s="268"/>
      <c r="L138" s="272"/>
      <c r="M138" s="273"/>
      <c r="N138" s="274"/>
      <c r="O138" s="274"/>
      <c r="P138" s="274"/>
      <c r="Q138" s="274"/>
      <c r="R138" s="274"/>
      <c r="S138" s="274"/>
      <c r="T138" s="275"/>
      <c r="U138" s="16"/>
      <c r="V138" s="16"/>
      <c r="W138" s="16"/>
      <c r="X138" s="16"/>
      <c r="Y138" s="16"/>
      <c r="Z138" s="16"/>
      <c r="AA138" s="16"/>
      <c r="AB138" s="16"/>
      <c r="AC138" s="16"/>
      <c r="AD138" s="16"/>
      <c r="AE138" s="16"/>
      <c r="AT138" s="276" t="s">
        <v>148</v>
      </c>
      <c r="AU138" s="276" t="s">
        <v>83</v>
      </c>
      <c r="AV138" s="16" t="s">
        <v>78</v>
      </c>
      <c r="AW138" s="16" t="s">
        <v>32</v>
      </c>
      <c r="AX138" s="16" t="s">
        <v>71</v>
      </c>
      <c r="AY138" s="276" t="s">
        <v>139</v>
      </c>
    </row>
    <row r="139" s="13" customFormat="1">
      <c r="A139" s="13"/>
      <c r="B139" s="233"/>
      <c r="C139" s="234"/>
      <c r="D139" s="235" t="s">
        <v>148</v>
      </c>
      <c r="E139" s="236" t="s">
        <v>19</v>
      </c>
      <c r="F139" s="237" t="s">
        <v>181</v>
      </c>
      <c r="G139" s="234"/>
      <c r="H139" s="238">
        <v>71.909999999999997</v>
      </c>
      <c r="I139" s="239"/>
      <c r="J139" s="234"/>
      <c r="K139" s="234"/>
      <c r="L139" s="240"/>
      <c r="M139" s="241"/>
      <c r="N139" s="242"/>
      <c r="O139" s="242"/>
      <c r="P139" s="242"/>
      <c r="Q139" s="242"/>
      <c r="R139" s="242"/>
      <c r="S139" s="242"/>
      <c r="T139" s="243"/>
      <c r="U139" s="13"/>
      <c r="V139" s="13"/>
      <c r="W139" s="13"/>
      <c r="X139" s="13"/>
      <c r="Y139" s="13"/>
      <c r="Z139" s="13"/>
      <c r="AA139" s="13"/>
      <c r="AB139" s="13"/>
      <c r="AC139" s="13"/>
      <c r="AD139" s="13"/>
      <c r="AE139" s="13"/>
      <c r="AT139" s="244" t="s">
        <v>148</v>
      </c>
      <c r="AU139" s="244" t="s">
        <v>83</v>
      </c>
      <c r="AV139" s="13" t="s">
        <v>83</v>
      </c>
      <c r="AW139" s="13" t="s">
        <v>32</v>
      </c>
      <c r="AX139" s="13" t="s">
        <v>71</v>
      </c>
      <c r="AY139" s="244" t="s">
        <v>139</v>
      </c>
    </row>
    <row r="140" s="14" customFormat="1">
      <c r="A140" s="14"/>
      <c r="B140" s="245"/>
      <c r="C140" s="246"/>
      <c r="D140" s="235" t="s">
        <v>148</v>
      </c>
      <c r="E140" s="247" t="s">
        <v>19</v>
      </c>
      <c r="F140" s="248" t="s">
        <v>176</v>
      </c>
      <c r="G140" s="246"/>
      <c r="H140" s="249">
        <v>71.909999999999997</v>
      </c>
      <c r="I140" s="250"/>
      <c r="J140" s="246"/>
      <c r="K140" s="246"/>
      <c r="L140" s="251"/>
      <c r="M140" s="252"/>
      <c r="N140" s="253"/>
      <c r="O140" s="253"/>
      <c r="P140" s="253"/>
      <c r="Q140" s="253"/>
      <c r="R140" s="253"/>
      <c r="S140" s="253"/>
      <c r="T140" s="254"/>
      <c r="U140" s="14"/>
      <c r="V140" s="14"/>
      <c r="W140" s="14"/>
      <c r="X140" s="14"/>
      <c r="Y140" s="14"/>
      <c r="Z140" s="14"/>
      <c r="AA140" s="14"/>
      <c r="AB140" s="14"/>
      <c r="AC140" s="14"/>
      <c r="AD140" s="14"/>
      <c r="AE140" s="14"/>
      <c r="AT140" s="255" t="s">
        <v>148</v>
      </c>
      <c r="AU140" s="255" t="s">
        <v>83</v>
      </c>
      <c r="AV140" s="14" t="s">
        <v>87</v>
      </c>
      <c r="AW140" s="14" t="s">
        <v>32</v>
      </c>
      <c r="AX140" s="14" t="s">
        <v>71</v>
      </c>
      <c r="AY140" s="255" t="s">
        <v>139</v>
      </c>
    </row>
    <row r="141" s="16" customFormat="1">
      <c r="A141" s="16"/>
      <c r="B141" s="267"/>
      <c r="C141" s="268"/>
      <c r="D141" s="235" t="s">
        <v>148</v>
      </c>
      <c r="E141" s="269" t="s">
        <v>19</v>
      </c>
      <c r="F141" s="270" t="s">
        <v>183</v>
      </c>
      <c r="G141" s="268"/>
      <c r="H141" s="269" t="s">
        <v>19</v>
      </c>
      <c r="I141" s="271"/>
      <c r="J141" s="268"/>
      <c r="K141" s="268"/>
      <c r="L141" s="272"/>
      <c r="M141" s="273"/>
      <c r="N141" s="274"/>
      <c r="O141" s="274"/>
      <c r="P141" s="274"/>
      <c r="Q141" s="274"/>
      <c r="R141" s="274"/>
      <c r="S141" s="274"/>
      <c r="T141" s="275"/>
      <c r="U141" s="16"/>
      <c r="V141" s="16"/>
      <c r="W141" s="16"/>
      <c r="X141" s="16"/>
      <c r="Y141" s="16"/>
      <c r="Z141" s="16"/>
      <c r="AA141" s="16"/>
      <c r="AB141" s="16"/>
      <c r="AC141" s="16"/>
      <c r="AD141" s="16"/>
      <c r="AE141" s="16"/>
      <c r="AT141" s="276" t="s">
        <v>148</v>
      </c>
      <c r="AU141" s="276" t="s">
        <v>83</v>
      </c>
      <c r="AV141" s="16" t="s">
        <v>78</v>
      </c>
      <c r="AW141" s="16" t="s">
        <v>32</v>
      </c>
      <c r="AX141" s="16" t="s">
        <v>71</v>
      </c>
      <c r="AY141" s="276" t="s">
        <v>139</v>
      </c>
    </row>
    <row r="142" s="13" customFormat="1">
      <c r="A142" s="13"/>
      <c r="B142" s="233"/>
      <c r="C142" s="234"/>
      <c r="D142" s="235" t="s">
        <v>148</v>
      </c>
      <c r="E142" s="236" t="s">
        <v>19</v>
      </c>
      <c r="F142" s="237" t="s">
        <v>184</v>
      </c>
      <c r="G142" s="234"/>
      <c r="H142" s="238">
        <v>9</v>
      </c>
      <c r="I142" s="239"/>
      <c r="J142" s="234"/>
      <c r="K142" s="234"/>
      <c r="L142" s="240"/>
      <c r="M142" s="241"/>
      <c r="N142" s="242"/>
      <c r="O142" s="242"/>
      <c r="P142" s="242"/>
      <c r="Q142" s="242"/>
      <c r="R142" s="242"/>
      <c r="S142" s="242"/>
      <c r="T142" s="243"/>
      <c r="U142" s="13"/>
      <c r="V142" s="13"/>
      <c r="W142" s="13"/>
      <c r="X142" s="13"/>
      <c r="Y142" s="13"/>
      <c r="Z142" s="13"/>
      <c r="AA142" s="13"/>
      <c r="AB142" s="13"/>
      <c r="AC142" s="13"/>
      <c r="AD142" s="13"/>
      <c r="AE142" s="13"/>
      <c r="AT142" s="244" t="s">
        <v>148</v>
      </c>
      <c r="AU142" s="244" t="s">
        <v>83</v>
      </c>
      <c r="AV142" s="13" t="s">
        <v>83</v>
      </c>
      <c r="AW142" s="13" t="s">
        <v>32</v>
      </c>
      <c r="AX142" s="13" t="s">
        <v>71</v>
      </c>
      <c r="AY142" s="244" t="s">
        <v>139</v>
      </c>
    </row>
    <row r="143" s="13" customFormat="1">
      <c r="A143" s="13"/>
      <c r="B143" s="233"/>
      <c r="C143" s="234"/>
      <c r="D143" s="235" t="s">
        <v>148</v>
      </c>
      <c r="E143" s="236" t="s">
        <v>19</v>
      </c>
      <c r="F143" s="237" t="s">
        <v>179</v>
      </c>
      <c r="G143" s="234"/>
      <c r="H143" s="238">
        <v>25.199999999999999</v>
      </c>
      <c r="I143" s="239"/>
      <c r="J143" s="234"/>
      <c r="K143" s="234"/>
      <c r="L143" s="240"/>
      <c r="M143" s="241"/>
      <c r="N143" s="242"/>
      <c r="O143" s="242"/>
      <c r="P143" s="242"/>
      <c r="Q143" s="242"/>
      <c r="R143" s="242"/>
      <c r="S143" s="242"/>
      <c r="T143" s="243"/>
      <c r="U143" s="13"/>
      <c r="V143" s="13"/>
      <c r="W143" s="13"/>
      <c r="X143" s="13"/>
      <c r="Y143" s="13"/>
      <c r="Z143" s="13"/>
      <c r="AA143" s="13"/>
      <c r="AB143" s="13"/>
      <c r="AC143" s="13"/>
      <c r="AD143" s="13"/>
      <c r="AE143" s="13"/>
      <c r="AT143" s="244" t="s">
        <v>148</v>
      </c>
      <c r="AU143" s="244" t="s">
        <v>83</v>
      </c>
      <c r="AV143" s="13" t="s">
        <v>83</v>
      </c>
      <c r="AW143" s="13" t="s">
        <v>32</v>
      </c>
      <c r="AX143" s="13" t="s">
        <v>71</v>
      </c>
      <c r="AY143" s="244" t="s">
        <v>139</v>
      </c>
    </row>
    <row r="144" s="13" customFormat="1">
      <c r="A144" s="13"/>
      <c r="B144" s="233"/>
      <c r="C144" s="234"/>
      <c r="D144" s="235" t="s">
        <v>148</v>
      </c>
      <c r="E144" s="236" t="s">
        <v>19</v>
      </c>
      <c r="F144" s="237" t="s">
        <v>185</v>
      </c>
      <c r="G144" s="234"/>
      <c r="H144" s="238">
        <v>12.15</v>
      </c>
      <c r="I144" s="239"/>
      <c r="J144" s="234"/>
      <c r="K144" s="234"/>
      <c r="L144" s="240"/>
      <c r="M144" s="241"/>
      <c r="N144" s="242"/>
      <c r="O144" s="242"/>
      <c r="P144" s="242"/>
      <c r="Q144" s="242"/>
      <c r="R144" s="242"/>
      <c r="S144" s="242"/>
      <c r="T144" s="243"/>
      <c r="U144" s="13"/>
      <c r="V144" s="13"/>
      <c r="W144" s="13"/>
      <c r="X144" s="13"/>
      <c r="Y144" s="13"/>
      <c r="Z144" s="13"/>
      <c r="AA144" s="13"/>
      <c r="AB144" s="13"/>
      <c r="AC144" s="13"/>
      <c r="AD144" s="13"/>
      <c r="AE144" s="13"/>
      <c r="AT144" s="244" t="s">
        <v>148</v>
      </c>
      <c r="AU144" s="244" t="s">
        <v>83</v>
      </c>
      <c r="AV144" s="13" t="s">
        <v>83</v>
      </c>
      <c r="AW144" s="13" t="s">
        <v>32</v>
      </c>
      <c r="AX144" s="13" t="s">
        <v>71</v>
      </c>
      <c r="AY144" s="244" t="s">
        <v>139</v>
      </c>
    </row>
    <row r="145" s="14" customFormat="1">
      <c r="A145" s="14"/>
      <c r="B145" s="245"/>
      <c r="C145" s="246"/>
      <c r="D145" s="235" t="s">
        <v>148</v>
      </c>
      <c r="E145" s="247" t="s">
        <v>19</v>
      </c>
      <c r="F145" s="248" t="s">
        <v>176</v>
      </c>
      <c r="G145" s="246"/>
      <c r="H145" s="249">
        <v>46.350000000000001</v>
      </c>
      <c r="I145" s="250"/>
      <c r="J145" s="246"/>
      <c r="K145" s="246"/>
      <c r="L145" s="251"/>
      <c r="M145" s="252"/>
      <c r="N145" s="253"/>
      <c r="O145" s="253"/>
      <c r="P145" s="253"/>
      <c r="Q145" s="253"/>
      <c r="R145" s="253"/>
      <c r="S145" s="253"/>
      <c r="T145" s="254"/>
      <c r="U145" s="14"/>
      <c r="V145" s="14"/>
      <c r="W145" s="14"/>
      <c r="X145" s="14"/>
      <c r="Y145" s="14"/>
      <c r="Z145" s="14"/>
      <c r="AA145" s="14"/>
      <c r="AB145" s="14"/>
      <c r="AC145" s="14"/>
      <c r="AD145" s="14"/>
      <c r="AE145" s="14"/>
      <c r="AT145" s="255" t="s">
        <v>148</v>
      </c>
      <c r="AU145" s="255" t="s">
        <v>83</v>
      </c>
      <c r="AV145" s="14" t="s">
        <v>87</v>
      </c>
      <c r="AW145" s="14" t="s">
        <v>32</v>
      </c>
      <c r="AX145" s="14" t="s">
        <v>71</v>
      </c>
      <c r="AY145" s="255" t="s">
        <v>139</v>
      </c>
    </row>
    <row r="146" s="15" customFormat="1">
      <c r="A146" s="15"/>
      <c r="B146" s="256"/>
      <c r="C146" s="257"/>
      <c r="D146" s="235" t="s">
        <v>148</v>
      </c>
      <c r="E146" s="258" t="s">
        <v>19</v>
      </c>
      <c r="F146" s="259" t="s">
        <v>163</v>
      </c>
      <c r="G146" s="257"/>
      <c r="H146" s="260">
        <v>338.20999999999998</v>
      </c>
      <c r="I146" s="261"/>
      <c r="J146" s="257"/>
      <c r="K146" s="257"/>
      <c r="L146" s="262"/>
      <c r="M146" s="263"/>
      <c r="N146" s="264"/>
      <c r="O146" s="264"/>
      <c r="P146" s="264"/>
      <c r="Q146" s="264"/>
      <c r="R146" s="264"/>
      <c r="S146" s="264"/>
      <c r="T146" s="265"/>
      <c r="U146" s="15"/>
      <c r="V146" s="15"/>
      <c r="W146" s="15"/>
      <c r="X146" s="15"/>
      <c r="Y146" s="15"/>
      <c r="Z146" s="15"/>
      <c r="AA146" s="15"/>
      <c r="AB146" s="15"/>
      <c r="AC146" s="15"/>
      <c r="AD146" s="15"/>
      <c r="AE146" s="15"/>
      <c r="AT146" s="266" t="s">
        <v>148</v>
      </c>
      <c r="AU146" s="266" t="s">
        <v>83</v>
      </c>
      <c r="AV146" s="15" t="s">
        <v>90</v>
      </c>
      <c r="AW146" s="15" t="s">
        <v>32</v>
      </c>
      <c r="AX146" s="15" t="s">
        <v>78</v>
      </c>
      <c r="AY146" s="266" t="s">
        <v>139</v>
      </c>
    </row>
    <row r="147" s="2" customFormat="1" ht="16.5" customHeight="1">
      <c r="A147" s="41"/>
      <c r="B147" s="42"/>
      <c r="C147" s="215" t="s">
        <v>93</v>
      </c>
      <c r="D147" s="215" t="s">
        <v>141</v>
      </c>
      <c r="E147" s="216" t="s">
        <v>186</v>
      </c>
      <c r="F147" s="217" t="s">
        <v>187</v>
      </c>
      <c r="G147" s="218" t="s">
        <v>167</v>
      </c>
      <c r="H147" s="219">
        <v>688.60000000000002</v>
      </c>
      <c r="I147" s="220"/>
      <c r="J147" s="221">
        <f>ROUND(I147*H147,2)</f>
        <v>0</v>
      </c>
      <c r="K147" s="217" t="s">
        <v>145</v>
      </c>
      <c r="L147" s="47"/>
      <c r="M147" s="222" t="s">
        <v>19</v>
      </c>
      <c r="N147" s="223" t="s">
        <v>43</v>
      </c>
      <c r="O147" s="87"/>
      <c r="P147" s="224">
        <f>O147*H147</f>
        <v>0</v>
      </c>
      <c r="Q147" s="224">
        <v>4.0000000000000003E-05</v>
      </c>
      <c r="R147" s="224">
        <f>Q147*H147</f>
        <v>0.027544000000000003</v>
      </c>
      <c r="S147" s="224">
        <v>6.0000000000000002E-05</v>
      </c>
      <c r="T147" s="225">
        <f>S147*H147</f>
        <v>0.041316000000000006</v>
      </c>
      <c r="U147" s="41"/>
      <c r="V147" s="41"/>
      <c r="W147" s="41"/>
      <c r="X147" s="41"/>
      <c r="Y147" s="41"/>
      <c r="Z147" s="41"/>
      <c r="AA147" s="41"/>
      <c r="AB147" s="41"/>
      <c r="AC147" s="41"/>
      <c r="AD147" s="41"/>
      <c r="AE147" s="41"/>
      <c r="AR147" s="226" t="s">
        <v>90</v>
      </c>
      <c r="AT147" s="226" t="s">
        <v>141</v>
      </c>
      <c r="AU147" s="226" t="s">
        <v>83</v>
      </c>
      <c r="AY147" s="20" t="s">
        <v>139</v>
      </c>
      <c r="BE147" s="227">
        <f>IF(N147="základní",J147,0)</f>
        <v>0</v>
      </c>
      <c r="BF147" s="227">
        <f>IF(N147="snížená",J147,0)</f>
        <v>0</v>
      </c>
      <c r="BG147" s="227">
        <f>IF(N147="zákl. přenesená",J147,0)</f>
        <v>0</v>
      </c>
      <c r="BH147" s="227">
        <f>IF(N147="sníž. přenesená",J147,0)</f>
        <v>0</v>
      </c>
      <c r="BI147" s="227">
        <f>IF(N147="nulová",J147,0)</f>
        <v>0</v>
      </c>
      <c r="BJ147" s="20" t="s">
        <v>83</v>
      </c>
      <c r="BK147" s="227">
        <f>ROUND(I147*H147,2)</f>
        <v>0</v>
      </c>
      <c r="BL147" s="20" t="s">
        <v>90</v>
      </c>
      <c r="BM147" s="226" t="s">
        <v>188</v>
      </c>
    </row>
    <row r="148" s="2" customFormat="1">
      <c r="A148" s="41"/>
      <c r="B148" s="42"/>
      <c r="C148" s="43"/>
      <c r="D148" s="228" t="s">
        <v>146</v>
      </c>
      <c r="E148" s="43"/>
      <c r="F148" s="229" t="s">
        <v>189</v>
      </c>
      <c r="G148" s="43"/>
      <c r="H148" s="43"/>
      <c r="I148" s="230"/>
      <c r="J148" s="43"/>
      <c r="K148" s="43"/>
      <c r="L148" s="47"/>
      <c r="M148" s="231"/>
      <c r="N148" s="232"/>
      <c r="O148" s="87"/>
      <c r="P148" s="87"/>
      <c r="Q148" s="87"/>
      <c r="R148" s="87"/>
      <c r="S148" s="87"/>
      <c r="T148" s="88"/>
      <c r="U148" s="41"/>
      <c r="V148" s="41"/>
      <c r="W148" s="41"/>
      <c r="X148" s="41"/>
      <c r="Y148" s="41"/>
      <c r="Z148" s="41"/>
      <c r="AA148" s="41"/>
      <c r="AB148" s="41"/>
      <c r="AC148" s="41"/>
      <c r="AD148" s="41"/>
      <c r="AE148" s="41"/>
      <c r="AT148" s="20" t="s">
        <v>146</v>
      </c>
      <c r="AU148" s="20" t="s">
        <v>83</v>
      </c>
    </row>
    <row r="149" s="16" customFormat="1">
      <c r="A149" s="16"/>
      <c r="B149" s="267"/>
      <c r="C149" s="268"/>
      <c r="D149" s="235" t="s">
        <v>148</v>
      </c>
      <c r="E149" s="269" t="s">
        <v>19</v>
      </c>
      <c r="F149" s="270" t="s">
        <v>169</v>
      </c>
      <c r="G149" s="268"/>
      <c r="H149" s="269" t="s">
        <v>19</v>
      </c>
      <c r="I149" s="271"/>
      <c r="J149" s="268"/>
      <c r="K149" s="268"/>
      <c r="L149" s="272"/>
      <c r="M149" s="273"/>
      <c r="N149" s="274"/>
      <c r="O149" s="274"/>
      <c r="P149" s="274"/>
      <c r="Q149" s="274"/>
      <c r="R149" s="274"/>
      <c r="S149" s="274"/>
      <c r="T149" s="275"/>
      <c r="U149" s="16"/>
      <c r="V149" s="16"/>
      <c r="W149" s="16"/>
      <c r="X149" s="16"/>
      <c r="Y149" s="16"/>
      <c r="Z149" s="16"/>
      <c r="AA149" s="16"/>
      <c r="AB149" s="16"/>
      <c r="AC149" s="16"/>
      <c r="AD149" s="16"/>
      <c r="AE149" s="16"/>
      <c r="AT149" s="276" t="s">
        <v>148</v>
      </c>
      <c r="AU149" s="276" t="s">
        <v>83</v>
      </c>
      <c r="AV149" s="16" t="s">
        <v>78</v>
      </c>
      <c r="AW149" s="16" t="s">
        <v>32</v>
      </c>
      <c r="AX149" s="16" t="s">
        <v>71</v>
      </c>
      <c r="AY149" s="276" t="s">
        <v>139</v>
      </c>
    </row>
    <row r="150" s="16" customFormat="1">
      <c r="A150" s="16"/>
      <c r="B150" s="267"/>
      <c r="C150" s="268"/>
      <c r="D150" s="235" t="s">
        <v>148</v>
      </c>
      <c r="E150" s="269" t="s">
        <v>19</v>
      </c>
      <c r="F150" s="270" t="s">
        <v>170</v>
      </c>
      <c r="G150" s="268"/>
      <c r="H150" s="269" t="s">
        <v>19</v>
      </c>
      <c r="I150" s="271"/>
      <c r="J150" s="268"/>
      <c r="K150" s="268"/>
      <c r="L150" s="272"/>
      <c r="M150" s="273"/>
      <c r="N150" s="274"/>
      <c r="O150" s="274"/>
      <c r="P150" s="274"/>
      <c r="Q150" s="274"/>
      <c r="R150" s="274"/>
      <c r="S150" s="274"/>
      <c r="T150" s="275"/>
      <c r="U150" s="16"/>
      <c r="V150" s="16"/>
      <c r="W150" s="16"/>
      <c r="X150" s="16"/>
      <c r="Y150" s="16"/>
      <c r="Z150" s="16"/>
      <c r="AA150" s="16"/>
      <c r="AB150" s="16"/>
      <c r="AC150" s="16"/>
      <c r="AD150" s="16"/>
      <c r="AE150" s="16"/>
      <c r="AT150" s="276" t="s">
        <v>148</v>
      </c>
      <c r="AU150" s="276" t="s">
        <v>83</v>
      </c>
      <c r="AV150" s="16" t="s">
        <v>78</v>
      </c>
      <c r="AW150" s="16" t="s">
        <v>32</v>
      </c>
      <c r="AX150" s="16" t="s">
        <v>71</v>
      </c>
      <c r="AY150" s="276" t="s">
        <v>139</v>
      </c>
    </row>
    <row r="151" s="13" customFormat="1">
      <c r="A151" s="13"/>
      <c r="B151" s="233"/>
      <c r="C151" s="234"/>
      <c r="D151" s="235" t="s">
        <v>148</v>
      </c>
      <c r="E151" s="236" t="s">
        <v>19</v>
      </c>
      <c r="F151" s="237" t="s">
        <v>190</v>
      </c>
      <c r="G151" s="234"/>
      <c r="H151" s="238">
        <v>146.69999999999999</v>
      </c>
      <c r="I151" s="239"/>
      <c r="J151" s="234"/>
      <c r="K151" s="234"/>
      <c r="L151" s="240"/>
      <c r="M151" s="241"/>
      <c r="N151" s="242"/>
      <c r="O151" s="242"/>
      <c r="P151" s="242"/>
      <c r="Q151" s="242"/>
      <c r="R151" s="242"/>
      <c r="S151" s="242"/>
      <c r="T151" s="243"/>
      <c r="U151" s="13"/>
      <c r="V151" s="13"/>
      <c r="W151" s="13"/>
      <c r="X151" s="13"/>
      <c r="Y151" s="13"/>
      <c r="Z151" s="13"/>
      <c r="AA151" s="13"/>
      <c r="AB151" s="13"/>
      <c r="AC151" s="13"/>
      <c r="AD151" s="13"/>
      <c r="AE151" s="13"/>
      <c r="AT151" s="244" t="s">
        <v>148</v>
      </c>
      <c r="AU151" s="244" t="s">
        <v>83</v>
      </c>
      <c r="AV151" s="13" t="s">
        <v>83</v>
      </c>
      <c r="AW151" s="13" t="s">
        <v>32</v>
      </c>
      <c r="AX151" s="13" t="s">
        <v>71</v>
      </c>
      <c r="AY151" s="244" t="s">
        <v>139</v>
      </c>
    </row>
    <row r="152" s="16" customFormat="1">
      <c r="A152" s="16"/>
      <c r="B152" s="267"/>
      <c r="C152" s="268"/>
      <c r="D152" s="235" t="s">
        <v>148</v>
      </c>
      <c r="E152" s="269" t="s">
        <v>19</v>
      </c>
      <c r="F152" s="270" t="s">
        <v>177</v>
      </c>
      <c r="G152" s="268"/>
      <c r="H152" s="269" t="s">
        <v>19</v>
      </c>
      <c r="I152" s="271"/>
      <c r="J152" s="268"/>
      <c r="K152" s="268"/>
      <c r="L152" s="272"/>
      <c r="M152" s="273"/>
      <c r="N152" s="274"/>
      <c r="O152" s="274"/>
      <c r="P152" s="274"/>
      <c r="Q152" s="274"/>
      <c r="R152" s="274"/>
      <c r="S152" s="274"/>
      <c r="T152" s="275"/>
      <c r="U152" s="16"/>
      <c r="V152" s="16"/>
      <c r="W152" s="16"/>
      <c r="X152" s="16"/>
      <c r="Y152" s="16"/>
      <c r="Z152" s="16"/>
      <c r="AA152" s="16"/>
      <c r="AB152" s="16"/>
      <c r="AC152" s="16"/>
      <c r="AD152" s="16"/>
      <c r="AE152" s="16"/>
      <c r="AT152" s="276" t="s">
        <v>148</v>
      </c>
      <c r="AU152" s="276" t="s">
        <v>83</v>
      </c>
      <c r="AV152" s="16" t="s">
        <v>78</v>
      </c>
      <c r="AW152" s="16" t="s">
        <v>32</v>
      </c>
      <c r="AX152" s="16" t="s">
        <v>71</v>
      </c>
      <c r="AY152" s="276" t="s">
        <v>139</v>
      </c>
    </row>
    <row r="153" s="13" customFormat="1">
      <c r="A153" s="13"/>
      <c r="B153" s="233"/>
      <c r="C153" s="234"/>
      <c r="D153" s="235" t="s">
        <v>148</v>
      </c>
      <c r="E153" s="236" t="s">
        <v>19</v>
      </c>
      <c r="F153" s="237" t="s">
        <v>190</v>
      </c>
      <c r="G153" s="234"/>
      <c r="H153" s="238">
        <v>146.69999999999999</v>
      </c>
      <c r="I153" s="239"/>
      <c r="J153" s="234"/>
      <c r="K153" s="234"/>
      <c r="L153" s="240"/>
      <c r="M153" s="241"/>
      <c r="N153" s="242"/>
      <c r="O153" s="242"/>
      <c r="P153" s="242"/>
      <c r="Q153" s="242"/>
      <c r="R153" s="242"/>
      <c r="S153" s="242"/>
      <c r="T153" s="243"/>
      <c r="U153" s="13"/>
      <c r="V153" s="13"/>
      <c r="W153" s="13"/>
      <c r="X153" s="13"/>
      <c r="Y153" s="13"/>
      <c r="Z153" s="13"/>
      <c r="AA153" s="13"/>
      <c r="AB153" s="13"/>
      <c r="AC153" s="13"/>
      <c r="AD153" s="13"/>
      <c r="AE153" s="13"/>
      <c r="AT153" s="244" t="s">
        <v>148</v>
      </c>
      <c r="AU153" s="244" t="s">
        <v>83</v>
      </c>
      <c r="AV153" s="13" t="s">
        <v>83</v>
      </c>
      <c r="AW153" s="13" t="s">
        <v>32</v>
      </c>
      <c r="AX153" s="13" t="s">
        <v>71</v>
      </c>
      <c r="AY153" s="244" t="s">
        <v>139</v>
      </c>
    </row>
    <row r="154" s="16" customFormat="1">
      <c r="A154" s="16"/>
      <c r="B154" s="267"/>
      <c r="C154" s="268"/>
      <c r="D154" s="235" t="s">
        <v>148</v>
      </c>
      <c r="E154" s="269" t="s">
        <v>19</v>
      </c>
      <c r="F154" s="270" t="s">
        <v>180</v>
      </c>
      <c r="G154" s="268"/>
      <c r="H154" s="269" t="s">
        <v>19</v>
      </c>
      <c r="I154" s="271"/>
      <c r="J154" s="268"/>
      <c r="K154" s="268"/>
      <c r="L154" s="272"/>
      <c r="M154" s="273"/>
      <c r="N154" s="274"/>
      <c r="O154" s="274"/>
      <c r="P154" s="274"/>
      <c r="Q154" s="274"/>
      <c r="R154" s="274"/>
      <c r="S154" s="274"/>
      <c r="T154" s="275"/>
      <c r="U154" s="16"/>
      <c r="V154" s="16"/>
      <c r="W154" s="16"/>
      <c r="X154" s="16"/>
      <c r="Y154" s="16"/>
      <c r="Z154" s="16"/>
      <c r="AA154" s="16"/>
      <c r="AB154" s="16"/>
      <c r="AC154" s="16"/>
      <c r="AD154" s="16"/>
      <c r="AE154" s="16"/>
      <c r="AT154" s="276" t="s">
        <v>148</v>
      </c>
      <c r="AU154" s="276" t="s">
        <v>83</v>
      </c>
      <c r="AV154" s="16" t="s">
        <v>78</v>
      </c>
      <c r="AW154" s="16" t="s">
        <v>32</v>
      </c>
      <c r="AX154" s="16" t="s">
        <v>71</v>
      </c>
      <c r="AY154" s="276" t="s">
        <v>139</v>
      </c>
    </row>
    <row r="155" s="13" customFormat="1">
      <c r="A155" s="13"/>
      <c r="B155" s="233"/>
      <c r="C155" s="234"/>
      <c r="D155" s="235" t="s">
        <v>148</v>
      </c>
      <c r="E155" s="236" t="s">
        <v>19</v>
      </c>
      <c r="F155" s="237" t="s">
        <v>191</v>
      </c>
      <c r="G155" s="234"/>
      <c r="H155" s="238">
        <v>146.69999999999999</v>
      </c>
      <c r="I155" s="239"/>
      <c r="J155" s="234"/>
      <c r="K155" s="234"/>
      <c r="L155" s="240"/>
      <c r="M155" s="241"/>
      <c r="N155" s="242"/>
      <c r="O155" s="242"/>
      <c r="P155" s="242"/>
      <c r="Q155" s="242"/>
      <c r="R155" s="242"/>
      <c r="S155" s="242"/>
      <c r="T155" s="243"/>
      <c r="U155" s="13"/>
      <c r="V155" s="13"/>
      <c r="W155" s="13"/>
      <c r="X155" s="13"/>
      <c r="Y155" s="13"/>
      <c r="Z155" s="13"/>
      <c r="AA155" s="13"/>
      <c r="AB155" s="13"/>
      <c r="AC155" s="13"/>
      <c r="AD155" s="13"/>
      <c r="AE155" s="13"/>
      <c r="AT155" s="244" t="s">
        <v>148</v>
      </c>
      <c r="AU155" s="244" t="s">
        <v>83</v>
      </c>
      <c r="AV155" s="13" t="s">
        <v>83</v>
      </c>
      <c r="AW155" s="13" t="s">
        <v>32</v>
      </c>
      <c r="AX155" s="13" t="s">
        <v>71</v>
      </c>
      <c r="AY155" s="244" t="s">
        <v>139</v>
      </c>
    </row>
    <row r="156" s="16" customFormat="1">
      <c r="A156" s="16"/>
      <c r="B156" s="267"/>
      <c r="C156" s="268"/>
      <c r="D156" s="235" t="s">
        <v>148</v>
      </c>
      <c r="E156" s="269" t="s">
        <v>19</v>
      </c>
      <c r="F156" s="270" t="s">
        <v>182</v>
      </c>
      <c r="G156" s="268"/>
      <c r="H156" s="269" t="s">
        <v>19</v>
      </c>
      <c r="I156" s="271"/>
      <c r="J156" s="268"/>
      <c r="K156" s="268"/>
      <c r="L156" s="272"/>
      <c r="M156" s="273"/>
      <c r="N156" s="274"/>
      <c r="O156" s="274"/>
      <c r="P156" s="274"/>
      <c r="Q156" s="274"/>
      <c r="R156" s="274"/>
      <c r="S156" s="274"/>
      <c r="T156" s="275"/>
      <c r="U156" s="16"/>
      <c r="V156" s="16"/>
      <c r="W156" s="16"/>
      <c r="X156" s="16"/>
      <c r="Y156" s="16"/>
      <c r="Z156" s="16"/>
      <c r="AA156" s="16"/>
      <c r="AB156" s="16"/>
      <c r="AC156" s="16"/>
      <c r="AD156" s="16"/>
      <c r="AE156" s="16"/>
      <c r="AT156" s="276" t="s">
        <v>148</v>
      </c>
      <c r="AU156" s="276" t="s">
        <v>83</v>
      </c>
      <c r="AV156" s="16" t="s">
        <v>78</v>
      </c>
      <c r="AW156" s="16" t="s">
        <v>32</v>
      </c>
      <c r="AX156" s="16" t="s">
        <v>71</v>
      </c>
      <c r="AY156" s="276" t="s">
        <v>139</v>
      </c>
    </row>
    <row r="157" s="13" customFormat="1">
      <c r="A157" s="13"/>
      <c r="B157" s="233"/>
      <c r="C157" s="234"/>
      <c r="D157" s="235" t="s">
        <v>148</v>
      </c>
      <c r="E157" s="236" t="s">
        <v>19</v>
      </c>
      <c r="F157" s="237" t="s">
        <v>191</v>
      </c>
      <c r="G157" s="234"/>
      <c r="H157" s="238">
        <v>146.69999999999999</v>
      </c>
      <c r="I157" s="239"/>
      <c r="J157" s="234"/>
      <c r="K157" s="234"/>
      <c r="L157" s="240"/>
      <c r="M157" s="241"/>
      <c r="N157" s="242"/>
      <c r="O157" s="242"/>
      <c r="P157" s="242"/>
      <c r="Q157" s="242"/>
      <c r="R157" s="242"/>
      <c r="S157" s="242"/>
      <c r="T157" s="243"/>
      <c r="U157" s="13"/>
      <c r="V157" s="13"/>
      <c r="W157" s="13"/>
      <c r="X157" s="13"/>
      <c r="Y157" s="13"/>
      <c r="Z157" s="13"/>
      <c r="AA157" s="13"/>
      <c r="AB157" s="13"/>
      <c r="AC157" s="13"/>
      <c r="AD157" s="13"/>
      <c r="AE157" s="13"/>
      <c r="AT157" s="244" t="s">
        <v>148</v>
      </c>
      <c r="AU157" s="244" t="s">
        <v>83</v>
      </c>
      <c r="AV157" s="13" t="s">
        <v>83</v>
      </c>
      <c r="AW157" s="13" t="s">
        <v>32</v>
      </c>
      <c r="AX157" s="13" t="s">
        <v>71</v>
      </c>
      <c r="AY157" s="244" t="s">
        <v>139</v>
      </c>
    </row>
    <row r="158" s="16" customFormat="1">
      <c r="A158" s="16"/>
      <c r="B158" s="267"/>
      <c r="C158" s="268"/>
      <c r="D158" s="235" t="s">
        <v>148</v>
      </c>
      <c r="E158" s="269" t="s">
        <v>19</v>
      </c>
      <c r="F158" s="270" t="s">
        <v>183</v>
      </c>
      <c r="G158" s="268"/>
      <c r="H158" s="269" t="s">
        <v>19</v>
      </c>
      <c r="I158" s="271"/>
      <c r="J158" s="268"/>
      <c r="K158" s="268"/>
      <c r="L158" s="272"/>
      <c r="M158" s="273"/>
      <c r="N158" s="274"/>
      <c r="O158" s="274"/>
      <c r="P158" s="274"/>
      <c r="Q158" s="274"/>
      <c r="R158" s="274"/>
      <c r="S158" s="274"/>
      <c r="T158" s="275"/>
      <c r="U158" s="16"/>
      <c r="V158" s="16"/>
      <c r="W158" s="16"/>
      <c r="X158" s="16"/>
      <c r="Y158" s="16"/>
      <c r="Z158" s="16"/>
      <c r="AA158" s="16"/>
      <c r="AB158" s="16"/>
      <c r="AC158" s="16"/>
      <c r="AD158" s="16"/>
      <c r="AE158" s="16"/>
      <c r="AT158" s="276" t="s">
        <v>148</v>
      </c>
      <c r="AU158" s="276" t="s">
        <v>83</v>
      </c>
      <c r="AV158" s="16" t="s">
        <v>78</v>
      </c>
      <c r="AW158" s="16" t="s">
        <v>32</v>
      </c>
      <c r="AX158" s="16" t="s">
        <v>71</v>
      </c>
      <c r="AY158" s="276" t="s">
        <v>139</v>
      </c>
    </row>
    <row r="159" s="13" customFormat="1">
      <c r="A159" s="13"/>
      <c r="B159" s="233"/>
      <c r="C159" s="234"/>
      <c r="D159" s="235" t="s">
        <v>148</v>
      </c>
      <c r="E159" s="236" t="s">
        <v>19</v>
      </c>
      <c r="F159" s="237" t="s">
        <v>192</v>
      </c>
      <c r="G159" s="234"/>
      <c r="H159" s="238">
        <v>101.8</v>
      </c>
      <c r="I159" s="239"/>
      <c r="J159" s="234"/>
      <c r="K159" s="234"/>
      <c r="L159" s="240"/>
      <c r="M159" s="241"/>
      <c r="N159" s="242"/>
      <c r="O159" s="242"/>
      <c r="P159" s="242"/>
      <c r="Q159" s="242"/>
      <c r="R159" s="242"/>
      <c r="S159" s="242"/>
      <c r="T159" s="243"/>
      <c r="U159" s="13"/>
      <c r="V159" s="13"/>
      <c r="W159" s="13"/>
      <c r="X159" s="13"/>
      <c r="Y159" s="13"/>
      <c r="Z159" s="13"/>
      <c r="AA159" s="13"/>
      <c r="AB159" s="13"/>
      <c r="AC159" s="13"/>
      <c r="AD159" s="13"/>
      <c r="AE159" s="13"/>
      <c r="AT159" s="244" t="s">
        <v>148</v>
      </c>
      <c r="AU159" s="244" t="s">
        <v>83</v>
      </c>
      <c r="AV159" s="13" t="s">
        <v>83</v>
      </c>
      <c r="AW159" s="13" t="s">
        <v>32</v>
      </c>
      <c r="AX159" s="13" t="s">
        <v>71</v>
      </c>
      <c r="AY159" s="244" t="s">
        <v>139</v>
      </c>
    </row>
    <row r="160" s="15" customFormat="1">
      <c r="A160" s="15"/>
      <c r="B160" s="256"/>
      <c r="C160" s="257"/>
      <c r="D160" s="235" t="s">
        <v>148</v>
      </c>
      <c r="E160" s="258" t="s">
        <v>19</v>
      </c>
      <c r="F160" s="259" t="s">
        <v>163</v>
      </c>
      <c r="G160" s="257"/>
      <c r="H160" s="260">
        <v>688.59999999999991</v>
      </c>
      <c r="I160" s="261"/>
      <c r="J160" s="257"/>
      <c r="K160" s="257"/>
      <c r="L160" s="262"/>
      <c r="M160" s="263"/>
      <c r="N160" s="264"/>
      <c r="O160" s="264"/>
      <c r="P160" s="264"/>
      <c r="Q160" s="264"/>
      <c r="R160" s="264"/>
      <c r="S160" s="264"/>
      <c r="T160" s="265"/>
      <c r="U160" s="15"/>
      <c r="V160" s="15"/>
      <c r="W160" s="15"/>
      <c r="X160" s="15"/>
      <c r="Y160" s="15"/>
      <c r="Z160" s="15"/>
      <c r="AA160" s="15"/>
      <c r="AB160" s="15"/>
      <c r="AC160" s="15"/>
      <c r="AD160" s="15"/>
      <c r="AE160" s="15"/>
      <c r="AT160" s="266" t="s">
        <v>148</v>
      </c>
      <c r="AU160" s="266" t="s">
        <v>83</v>
      </c>
      <c r="AV160" s="15" t="s">
        <v>90</v>
      </c>
      <c r="AW160" s="15" t="s">
        <v>32</v>
      </c>
      <c r="AX160" s="15" t="s">
        <v>78</v>
      </c>
      <c r="AY160" s="266" t="s">
        <v>139</v>
      </c>
    </row>
    <row r="161" s="2" customFormat="1" ht="24.15" customHeight="1">
      <c r="A161" s="41"/>
      <c r="B161" s="42"/>
      <c r="C161" s="215" t="s">
        <v>157</v>
      </c>
      <c r="D161" s="215" t="s">
        <v>141</v>
      </c>
      <c r="E161" s="216" t="s">
        <v>193</v>
      </c>
      <c r="F161" s="217" t="s">
        <v>194</v>
      </c>
      <c r="G161" s="218" t="s">
        <v>167</v>
      </c>
      <c r="H161" s="219">
        <v>836.97699999999998</v>
      </c>
      <c r="I161" s="220"/>
      <c r="J161" s="221">
        <f>ROUND(I161*H161,2)</f>
        <v>0</v>
      </c>
      <c r="K161" s="217" t="s">
        <v>145</v>
      </c>
      <c r="L161" s="47"/>
      <c r="M161" s="222" t="s">
        <v>19</v>
      </c>
      <c r="N161" s="223" t="s">
        <v>43</v>
      </c>
      <c r="O161" s="87"/>
      <c r="P161" s="224">
        <f>O161*H161</f>
        <v>0</v>
      </c>
      <c r="Q161" s="224">
        <v>0.0053099999999999996</v>
      </c>
      <c r="R161" s="224">
        <f>Q161*H161</f>
        <v>4.4443478699999996</v>
      </c>
      <c r="S161" s="224">
        <v>0</v>
      </c>
      <c r="T161" s="225">
        <f>S161*H161</f>
        <v>0</v>
      </c>
      <c r="U161" s="41"/>
      <c r="V161" s="41"/>
      <c r="W161" s="41"/>
      <c r="X161" s="41"/>
      <c r="Y161" s="41"/>
      <c r="Z161" s="41"/>
      <c r="AA161" s="41"/>
      <c r="AB161" s="41"/>
      <c r="AC161" s="41"/>
      <c r="AD161" s="41"/>
      <c r="AE161" s="41"/>
      <c r="AR161" s="226" t="s">
        <v>90</v>
      </c>
      <c r="AT161" s="226" t="s">
        <v>141</v>
      </c>
      <c r="AU161" s="226" t="s">
        <v>83</v>
      </c>
      <c r="AY161" s="20" t="s">
        <v>139</v>
      </c>
      <c r="BE161" s="227">
        <f>IF(N161="základní",J161,0)</f>
        <v>0</v>
      </c>
      <c r="BF161" s="227">
        <f>IF(N161="snížená",J161,0)</f>
        <v>0</v>
      </c>
      <c r="BG161" s="227">
        <f>IF(N161="zákl. přenesená",J161,0)</f>
        <v>0</v>
      </c>
      <c r="BH161" s="227">
        <f>IF(N161="sníž. přenesená",J161,0)</f>
        <v>0</v>
      </c>
      <c r="BI161" s="227">
        <f>IF(N161="nulová",J161,0)</f>
        <v>0</v>
      </c>
      <c r="BJ161" s="20" t="s">
        <v>83</v>
      </c>
      <c r="BK161" s="227">
        <f>ROUND(I161*H161,2)</f>
        <v>0</v>
      </c>
      <c r="BL161" s="20" t="s">
        <v>90</v>
      </c>
      <c r="BM161" s="226" t="s">
        <v>195</v>
      </c>
    </row>
    <row r="162" s="2" customFormat="1">
      <c r="A162" s="41"/>
      <c r="B162" s="42"/>
      <c r="C162" s="43"/>
      <c r="D162" s="228" t="s">
        <v>146</v>
      </c>
      <c r="E162" s="43"/>
      <c r="F162" s="229" t="s">
        <v>196</v>
      </c>
      <c r="G162" s="43"/>
      <c r="H162" s="43"/>
      <c r="I162" s="230"/>
      <c r="J162" s="43"/>
      <c r="K162" s="43"/>
      <c r="L162" s="47"/>
      <c r="M162" s="231"/>
      <c r="N162" s="232"/>
      <c r="O162" s="87"/>
      <c r="P162" s="87"/>
      <c r="Q162" s="87"/>
      <c r="R162" s="87"/>
      <c r="S162" s="87"/>
      <c r="T162" s="88"/>
      <c r="U162" s="41"/>
      <c r="V162" s="41"/>
      <c r="W162" s="41"/>
      <c r="X162" s="41"/>
      <c r="Y162" s="41"/>
      <c r="Z162" s="41"/>
      <c r="AA162" s="41"/>
      <c r="AB162" s="41"/>
      <c r="AC162" s="41"/>
      <c r="AD162" s="41"/>
      <c r="AE162" s="41"/>
      <c r="AT162" s="20" t="s">
        <v>146</v>
      </c>
      <c r="AU162" s="20" t="s">
        <v>83</v>
      </c>
    </row>
    <row r="163" s="16" customFormat="1">
      <c r="A163" s="16"/>
      <c r="B163" s="267"/>
      <c r="C163" s="268"/>
      <c r="D163" s="235" t="s">
        <v>148</v>
      </c>
      <c r="E163" s="269" t="s">
        <v>19</v>
      </c>
      <c r="F163" s="270" t="s">
        <v>169</v>
      </c>
      <c r="G163" s="268"/>
      <c r="H163" s="269" t="s">
        <v>19</v>
      </c>
      <c r="I163" s="271"/>
      <c r="J163" s="268"/>
      <c r="K163" s="268"/>
      <c r="L163" s="272"/>
      <c r="M163" s="273"/>
      <c r="N163" s="274"/>
      <c r="O163" s="274"/>
      <c r="P163" s="274"/>
      <c r="Q163" s="274"/>
      <c r="R163" s="274"/>
      <c r="S163" s="274"/>
      <c r="T163" s="275"/>
      <c r="U163" s="16"/>
      <c r="V163" s="16"/>
      <c r="W163" s="16"/>
      <c r="X163" s="16"/>
      <c r="Y163" s="16"/>
      <c r="Z163" s="16"/>
      <c r="AA163" s="16"/>
      <c r="AB163" s="16"/>
      <c r="AC163" s="16"/>
      <c r="AD163" s="16"/>
      <c r="AE163" s="16"/>
      <c r="AT163" s="276" t="s">
        <v>148</v>
      </c>
      <c r="AU163" s="276" t="s">
        <v>83</v>
      </c>
      <c r="AV163" s="16" t="s">
        <v>78</v>
      </c>
      <c r="AW163" s="16" t="s">
        <v>32</v>
      </c>
      <c r="AX163" s="16" t="s">
        <v>71</v>
      </c>
      <c r="AY163" s="276" t="s">
        <v>139</v>
      </c>
    </row>
    <row r="164" s="16" customFormat="1">
      <c r="A164" s="16"/>
      <c r="B164" s="267"/>
      <c r="C164" s="268"/>
      <c r="D164" s="235" t="s">
        <v>148</v>
      </c>
      <c r="E164" s="269" t="s">
        <v>19</v>
      </c>
      <c r="F164" s="270" t="s">
        <v>170</v>
      </c>
      <c r="G164" s="268"/>
      <c r="H164" s="269" t="s">
        <v>19</v>
      </c>
      <c r="I164" s="271"/>
      <c r="J164" s="268"/>
      <c r="K164" s="268"/>
      <c r="L164" s="272"/>
      <c r="M164" s="273"/>
      <c r="N164" s="274"/>
      <c r="O164" s="274"/>
      <c r="P164" s="274"/>
      <c r="Q164" s="274"/>
      <c r="R164" s="274"/>
      <c r="S164" s="274"/>
      <c r="T164" s="275"/>
      <c r="U164" s="16"/>
      <c r="V164" s="16"/>
      <c r="W164" s="16"/>
      <c r="X164" s="16"/>
      <c r="Y164" s="16"/>
      <c r="Z164" s="16"/>
      <c r="AA164" s="16"/>
      <c r="AB164" s="16"/>
      <c r="AC164" s="16"/>
      <c r="AD164" s="16"/>
      <c r="AE164" s="16"/>
      <c r="AT164" s="276" t="s">
        <v>148</v>
      </c>
      <c r="AU164" s="276" t="s">
        <v>83</v>
      </c>
      <c r="AV164" s="16" t="s">
        <v>78</v>
      </c>
      <c r="AW164" s="16" t="s">
        <v>32</v>
      </c>
      <c r="AX164" s="16" t="s">
        <v>71</v>
      </c>
      <c r="AY164" s="276" t="s">
        <v>139</v>
      </c>
    </row>
    <row r="165" s="13" customFormat="1">
      <c r="A165" s="13"/>
      <c r="B165" s="233"/>
      <c r="C165" s="234"/>
      <c r="D165" s="235" t="s">
        <v>148</v>
      </c>
      <c r="E165" s="236" t="s">
        <v>19</v>
      </c>
      <c r="F165" s="237" t="s">
        <v>197</v>
      </c>
      <c r="G165" s="234"/>
      <c r="H165" s="238">
        <v>201.71299999999999</v>
      </c>
      <c r="I165" s="239"/>
      <c r="J165" s="234"/>
      <c r="K165" s="234"/>
      <c r="L165" s="240"/>
      <c r="M165" s="241"/>
      <c r="N165" s="242"/>
      <c r="O165" s="242"/>
      <c r="P165" s="242"/>
      <c r="Q165" s="242"/>
      <c r="R165" s="242"/>
      <c r="S165" s="242"/>
      <c r="T165" s="243"/>
      <c r="U165" s="13"/>
      <c r="V165" s="13"/>
      <c r="W165" s="13"/>
      <c r="X165" s="13"/>
      <c r="Y165" s="13"/>
      <c r="Z165" s="13"/>
      <c r="AA165" s="13"/>
      <c r="AB165" s="13"/>
      <c r="AC165" s="13"/>
      <c r="AD165" s="13"/>
      <c r="AE165" s="13"/>
      <c r="AT165" s="244" t="s">
        <v>148</v>
      </c>
      <c r="AU165" s="244" t="s">
        <v>83</v>
      </c>
      <c r="AV165" s="13" t="s">
        <v>83</v>
      </c>
      <c r="AW165" s="13" t="s">
        <v>32</v>
      </c>
      <c r="AX165" s="13" t="s">
        <v>71</v>
      </c>
      <c r="AY165" s="244" t="s">
        <v>139</v>
      </c>
    </row>
    <row r="166" s="13" customFormat="1">
      <c r="A166" s="13"/>
      <c r="B166" s="233"/>
      <c r="C166" s="234"/>
      <c r="D166" s="235" t="s">
        <v>148</v>
      </c>
      <c r="E166" s="236" t="s">
        <v>19</v>
      </c>
      <c r="F166" s="237" t="s">
        <v>198</v>
      </c>
      <c r="G166" s="234"/>
      <c r="H166" s="238">
        <v>-30.239999999999998</v>
      </c>
      <c r="I166" s="239"/>
      <c r="J166" s="234"/>
      <c r="K166" s="234"/>
      <c r="L166" s="240"/>
      <c r="M166" s="241"/>
      <c r="N166" s="242"/>
      <c r="O166" s="242"/>
      <c r="P166" s="242"/>
      <c r="Q166" s="242"/>
      <c r="R166" s="242"/>
      <c r="S166" s="242"/>
      <c r="T166" s="243"/>
      <c r="U166" s="13"/>
      <c r="V166" s="13"/>
      <c r="W166" s="13"/>
      <c r="X166" s="13"/>
      <c r="Y166" s="13"/>
      <c r="Z166" s="13"/>
      <c r="AA166" s="13"/>
      <c r="AB166" s="13"/>
      <c r="AC166" s="13"/>
      <c r="AD166" s="13"/>
      <c r="AE166" s="13"/>
      <c r="AT166" s="244" t="s">
        <v>148</v>
      </c>
      <c r="AU166" s="244" t="s">
        <v>83</v>
      </c>
      <c r="AV166" s="13" t="s">
        <v>83</v>
      </c>
      <c r="AW166" s="13" t="s">
        <v>32</v>
      </c>
      <c r="AX166" s="13" t="s">
        <v>71</v>
      </c>
      <c r="AY166" s="244" t="s">
        <v>139</v>
      </c>
    </row>
    <row r="167" s="13" customFormat="1">
      <c r="A167" s="13"/>
      <c r="B167" s="233"/>
      <c r="C167" s="234"/>
      <c r="D167" s="235" t="s">
        <v>148</v>
      </c>
      <c r="E167" s="236" t="s">
        <v>19</v>
      </c>
      <c r="F167" s="237" t="s">
        <v>199</v>
      </c>
      <c r="G167" s="234"/>
      <c r="H167" s="238">
        <v>-15</v>
      </c>
      <c r="I167" s="239"/>
      <c r="J167" s="234"/>
      <c r="K167" s="234"/>
      <c r="L167" s="240"/>
      <c r="M167" s="241"/>
      <c r="N167" s="242"/>
      <c r="O167" s="242"/>
      <c r="P167" s="242"/>
      <c r="Q167" s="242"/>
      <c r="R167" s="242"/>
      <c r="S167" s="242"/>
      <c r="T167" s="243"/>
      <c r="U167" s="13"/>
      <c r="V167" s="13"/>
      <c r="W167" s="13"/>
      <c r="X167" s="13"/>
      <c r="Y167" s="13"/>
      <c r="Z167" s="13"/>
      <c r="AA167" s="13"/>
      <c r="AB167" s="13"/>
      <c r="AC167" s="13"/>
      <c r="AD167" s="13"/>
      <c r="AE167" s="13"/>
      <c r="AT167" s="244" t="s">
        <v>148</v>
      </c>
      <c r="AU167" s="244" t="s">
        <v>83</v>
      </c>
      <c r="AV167" s="13" t="s">
        <v>83</v>
      </c>
      <c r="AW167" s="13" t="s">
        <v>32</v>
      </c>
      <c r="AX167" s="13" t="s">
        <v>71</v>
      </c>
      <c r="AY167" s="244" t="s">
        <v>139</v>
      </c>
    </row>
    <row r="168" s="13" customFormat="1">
      <c r="A168" s="13"/>
      <c r="B168" s="233"/>
      <c r="C168" s="234"/>
      <c r="D168" s="235" t="s">
        <v>148</v>
      </c>
      <c r="E168" s="236" t="s">
        <v>19</v>
      </c>
      <c r="F168" s="237" t="s">
        <v>200</v>
      </c>
      <c r="G168" s="234"/>
      <c r="H168" s="238">
        <v>-14.960000000000001</v>
      </c>
      <c r="I168" s="239"/>
      <c r="J168" s="234"/>
      <c r="K168" s="234"/>
      <c r="L168" s="240"/>
      <c r="M168" s="241"/>
      <c r="N168" s="242"/>
      <c r="O168" s="242"/>
      <c r="P168" s="242"/>
      <c r="Q168" s="242"/>
      <c r="R168" s="242"/>
      <c r="S168" s="242"/>
      <c r="T168" s="243"/>
      <c r="U168" s="13"/>
      <c r="V168" s="13"/>
      <c r="W168" s="13"/>
      <c r="X168" s="13"/>
      <c r="Y168" s="13"/>
      <c r="Z168" s="13"/>
      <c r="AA168" s="13"/>
      <c r="AB168" s="13"/>
      <c r="AC168" s="13"/>
      <c r="AD168" s="13"/>
      <c r="AE168" s="13"/>
      <c r="AT168" s="244" t="s">
        <v>148</v>
      </c>
      <c r="AU168" s="244" t="s">
        <v>83</v>
      </c>
      <c r="AV168" s="13" t="s">
        <v>83</v>
      </c>
      <c r="AW168" s="13" t="s">
        <v>32</v>
      </c>
      <c r="AX168" s="13" t="s">
        <v>71</v>
      </c>
      <c r="AY168" s="244" t="s">
        <v>139</v>
      </c>
    </row>
    <row r="169" s="13" customFormat="1">
      <c r="A169" s="13"/>
      <c r="B169" s="233"/>
      <c r="C169" s="234"/>
      <c r="D169" s="235" t="s">
        <v>148</v>
      </c>
      <c r="E169" s="236" t="s">
        <v>19</v>
      </c>
      <c r="F169" s="237" t="s">
        <v>201</v>
      </c>
      <c r="G169" s="234"/>
      <c r="H169" s="238">
        <v>-11.880000000000001</v>
      </c>
      <c r="I169" s="239"/>
      <c r="J169" s="234"/>
      <c r="K169" s="234"/>
      <c r="L169" s="240"/>
      <c r="M169" s="241"/>
      <c r="N169" s="242"/>
      <c r="O169" s="242"/>
      <c r="P169" s="242"/>
      <c r="Q169" s="242"/>
      <c r="R169" s="242"/>
      <c r="S169" s="242"/>
      <c r="T169" s="243"/>
      <c r="U169" s="13"/>
      <c r="V169" s="13"/>
      <c r="W169" s="13"/>
      <c r="X169" s="13"/>
      <c r="Y169" s="13"/>
      <c r="Z169" s="13"/>
      <c r="AA169" s="13"/>
      <c r="AB169" s="13"/>
      <c r="AC169" s="13"/>
      <c r="AD169" s="13"/>
      <c r="AE169" s="13"/>
      <c r="AT169" s="244" t="s">
        <v>148</v>
      </c>
      <c r="AU169" s="244" t="s">
        <v>83</v>
      </c>
      <c r="AV169" s="13" t="s">
        <v>83</v>
      </c>
      <c r="AW169" s="13" t="s">
        <v>32</v>
      </c>
      <c r="AX169" s="13" t="s">
        <v>71</v>
      </c>
      <c r="AY169" s="244" t="s">
        <v>139</v>
      </c>
    </row>
    <row r="170" s="13" customFormat="1">
      <c r="A170" s="13"/>
      <c r="B170" s="233"/>
      <c r="C170" s="234"/>
      <c r="D170" s="235" t="s">
        <v>148</v>
      </c>
      <c r="E170" s="236" t="s">
        <v>19</v>
      </c>
      <c r="F170" s="237" t="s">
        <v>202</v>
      </c>
      <c r="G170" s="234"/>
      <c r="H170" s="238">
        <v>-4.0499999999999998</v>
      </c>
      <c r="I170" s="239"/>
      <c r="J170" s="234"/>
      <c r="K170" s="234"/>
      <c r="L170" s="240"/>
      <c r="M170" s="241"/>
      <c r="N170" s="242"/>
      <c r="O170" s="242"/>
      <c r="P170" s="242"/>
      <c r="Q170" s="242"/>
      <c r="R170" s="242"/>
      <c r="S170" s="242"/>
      <c r="T170" s="243"/>
      <c r="U170" s="13"/>
      <c r="V170" s="13"/>
      <c r="W170" s="13"/>
      <c r="X170" s="13"/>
      <c r="Y170" s="13"/>
      <c r="Z170" s="13"/>
      <c r="AA170" s="13"/>
      <c r="AB170" s="13"/>
      <c r="AC170" s="13"/>
      <c r="AD170" s="13"/>
      <c r="AE170" s="13"/>
      <c r="AT170" s="244" t="s">
        <v>148</v>
      </c>
      <c r="AU170" s="244" t="s">
        <v>83</v>
      </c>
      <c r="AV170" s="13" t="s">
        <v>83</v>
      </c>
      <c r="AW170" s="13" t="s">
        <v>32</v>
      </c>
      <c r="AX170" s="13" t="s">
        <v>71</v>
      </c>
      <c r="AY170" s="244" t="s">
        <v>139</v>
      </c>
    </row>
    <row r="171" s="13" customFormat="1">
      <c r="A171" s="13"/>
      <c r="B171" s="233"/>
      <c r="C171" s="234"/>
      <c r="D171" s="235" t="s">
        <v>148</v>
      </c>
      <c r="E171" s="236" t="s">
        <v>19</v>
      </c>
      <c r="F171" s="237" t="s">
        <v>203</v>
      </c>
      <c r="G171" s="234"/>
      <c r="H171" s="238">
        <v>51.719999999999999</v>
      </c>
      <c r="I171" s="239"/>
      <c r="J171" s="234"/>
      <c r="K171" s="234"/>
      <c r="L171" s="240"/>
      <c r="M171" s="241"/>
      <c r="N171" s="242"/>
      <c r="O171" s="242"/>
      <c r="P171" s="242"/>
      <c r="Q171" s="242"/>
      <c r="R171" s="242"/>
      <c r="S171" s="242"/>
      <c r="T171" s="243"/>
      <c r="U171" s="13"/>
      <c r="V171" s="13"/>
      <c r="W171" s="13"/>
      <c r="X171" s="13"/>
      <c r="Y171" s="13"/>
      <c r="Z171" s="13"/>
      <c r="AA171" s="13"/>
      <c r="AB171" s="13"/>
      <c r="AC171" s="13"/>
      <c r="AD171" s="13"/>
      <c r="AE171" s="13"/>
      <c r="AT171" s="244" t="s">
        <v>148</v>
      </c>
      <c r="AU171" s="244" t="s">
        <v>83</v>
      </c>
      <c r="AV171" s="13" t="s">
        <v>83</v>
      </c>
      <c r="AW171" s="13" t="s">
        <v>32</v>
      </c>
      <c r="AX171" s="13" t="s">
        <v>71</v>
      </c>
      <c r="AY171" s="244" t="s">
        <v>139</v>
      </c>
    </row>
    <row r="172" s="14" customFormat="1">
      <c r="A172" s="14"/>
      <c r="B172" s="245"/>
      <c r="C172" s="246"/>
      <c r="D172" s="235" t="s">
        <v>148</v>
      </c>
      <c r="E172" s="247" t="s">
        <v>19</v>
      </c>
      <c r="F172" s="248" t="s">
        <v>176</v>
      </c>
      <c r="G172" s="246"/>
      <c r="H172" s="249">
        <v>177.303</v>
      </c>
      <c r="I172" s="250"/>
      <c r="J172" s="246"/>
      <c r="K172" s="246"/>
      <c r="L172" s="251"/>
      <c r="M172" s="252"/>
      <c r="N172" s="253"/>
      <c r="O172" s="253"/>
      <c r="P172" s="253"/>
      <c r="Q172" s="253"/>
      <c r="R172" s="253"/>
      <c r="S172" s="253"/>
      <c r="T172" s="254"/>
      <c r="U172" s="14"/>
      <c r="V172" s="14"/>
      <c r="W172" s="14"/>
      <c r="X172" s="14"/>
      <c r="Y172" s="14"/>
      <c r="Z172" s="14"/>
      <c r="AA172" s="14"/>
      <c r="AB172" s="14"/>
      <c r="AC172" s="14"/>
      <c r="AD172" s="14"/>
      <c r="AE172" s="14"/>
      <c r="AT172" s="255" t="s">
        <v>148</v>
      </c>
      <c r="AU172" s="255" t="s">
        <v>83</v>
      </c>
      <c r="AV172" s="14" t="s">
        <v>87</v>
      </c>
      <c r="AW172" s="14" t="s">
        <v>32</v>
      </c>
      <c r="AX172" s="14" t="s">
        <v>71</v>
      </c>
      <c r="AY172" s="255" t="s">
        <v>139</v>
      </c>
    </row>
    <row r="173" s="16" customFormat="1">
      <c r="A173" s="16"/>
      <c r="B173" s="267"/>
      <c r="C173" s="268"/>
      <c r="D173" s="235" t="s">
        <v>148</v>
      </c>
      <c r="E173" s="269" t="s">
        <v>19</v>
      </c>
      <c r="F173" s="270" t="s">
        <v>177</v>
      </c>
      <c r="G173" s="268"/>
      <c r="H173" s="269" t="s">
        <v>19</v>
      </c>
      <c r="I173" s="271"/>
      <c r="J173" s="268"/>
      <c r="K173" s="268"/>
      <c r="L173" s="272"/>
      <c r="M173" s="273"/>
      <c r="N173" s="274"/>
      <c r="O173" s="274"/>
      <c r="P173" s="274"/>
      <c r="Q173" s="274"/>
      <c r="R173" s="274"/>
      <c r="S173" s="274"/>
      <c r="T173" s="275"/>
      <c r="U173" s="16"/>
      <c r="V173" s="16"/>
      <c r="W173" s="16"/>
      <c r="X173" s="16"/>
      <c r="Y173" s="16"/>
      <c r="Z173" s="16"/>
      <c r="AA173" s="16"/>
      <c r="AB173" s="16"/>
      <c r="AC173" s="16"/>
      <c r="AD173" s="16"/>
      <c r="AE173" s="16"/>
      <c r="AT173" s="276" t="s">
        <v>148</v>
      </c>
      <c r="AU173" s="276" t="s">
        <v>83</v>
      </c>
      <c r="AV173" s="16" t="s">
        <v>78</v>
      </c>
      <c r="AW173" s="16" t="s">
        <v>32</v>
      </c>
      <c r="AX173" s="16" t="s">
        <v>71</v>
      </c>
      <c r="AY173" s="276" t="s">
        <v>139</v>
      </c>
    </row>
    <row r="174" s="13" customFormat="1">
      <c r="A174" s="13"/>
      <c r="B174" s="233"/>
      <c r="C174" s="234"/>
      <c r="D174" s="235" t="s">
        <v>148</v>
      </c>
      <c r="E174" s="236" t="s">
        <v>19</v>
      </c>
      <c r="F174" s="237" t="s">
        <v>197</v>
      </c>
      <c r="G174" s="234"/>
      <c r="H174" s="238">
        <v>201.71299999999999</v>
      </c>
      <c r="I174" s="239"/>
      <c r="J174" s="234"/>
      <c r="K174" s="234"/>
      <c r="L174" s="240"/>
      <c r="M174" s="241"/>
      <c r="N174" s="242"/>
      <c r="O174" s="242"/>
      <c r="P174" s="242"/>
      <c r="Q174" s="242"/>
      <c r="R174" s="242"/>
      <c r="S174" s="242"/>
      <c r="T174" s="243"/>
      <c r="U174" s="13"/>
      <c r="V174" s="13"/>
      <c r="W174" s="13"/>
      <c r="X174" s="13"/>
      <c r="Y174" s="13"/>
      <c r="Z174" s="13"/>
      <c r="AA174" s="13"/>
      <c r="AB174" s="13"/>
      <c r="AC174" s="13"/>
      <c r="AD174" s="13"/>
      <c r="AE174" s="13"/>
      <c r="AT174" s="244" t="s">
        <v>148</v>
      </c>
      <c r="AU174" s="244" t="s">
        <v>83</v>
      </c>
      <c r="AV174" s="13" t="s">
        <v>83</v>
      </c>
      <c r="AW174" s="13" t="s">
        <v>32</v>
      </c>
      <c r="AX174" s="13" t="s">
        <v>71</v>
      </c>
      <c r="AY174" s="244" t="s">
        <v>139</v>
      </c>
    </row>
    <row r="175" s="13" customFormat="1">
      <c r="A175" s="13"/>
      <c r="B175" s="233"/>
      <c r="C175" s="234"/>
      <c r="D175" s="235" t="s">
        <v>148</v>
      </c>
      <c r="E175" s="236" t="s">
        <v>19</v>
      </c>
      <c r="F175" s="237" t="s">
        <v>198</v>
      </c>
      <c r="G175" s="234"/>
      <c r="H175" s="238">
        <v>-30.239999999999998</v>
      </c>
      <c r="I175" s="239"/>
      <c r="J175" s="234"/>
      <c r="K175" s="234"/>
      <c r="L175" s="240"/>
      <c r="M175" s="241"/>
      <c r="N175" s="242"/>
      <c r="O175" s="242"/>
      <c r="P175" s="242"/>
      <c r="Q175" s="242"/>
      <c r="R175" s="242"/>
      <c r="S175" s="242"/>
      <c r="T175" s="243"/>
      <c r="U175" s="13"/>
      <c r="V175" s="13"/>
      <c r="W175" s="13"/>
      <c r="X175" s="13"/>
      <c r="Y175" s="13"/>
      <c r="Z175" s="13"/>
      <c r="AA175" s="13"/>
      <c r="AB175" s="13"/>
      <c r="AC175" s="13"/>
      <c r="AD175" s="13"/>
      <c r="AE175" s="13"/>
      <c r="AT175" s="244" t="s">
        <v>148</v>
      </c>
      <c r="AU175" s="244" t="s">
        <v>83</v>
      </c>
      <c r="AV175" s="13" t="s">
        <v>83</v>
      </c>
      <c r="AW175" s="13" t="s">
        <v>32</v>
      </c>
      <c r="AX175" s="13" t="s">
        <v>71</v>
      </c>
      <c r="AY175" s="244" t="s">
        <v>139</v>
      </c>
    </row>
    <row r="176" s="13" customFormat="1">
      <c r="A176" s="13"/>
      <c r="B176" s="233"/>
      <c r="C176" s="234"/>
      <c r="D176" s="235" t="s">
        <v>148</v>
      </c>
      <c r="E176" s="236" t="s">
        <v>19</v>
      </c>
      <c r="F176" s="237" t="s">
        <v>204</v>
      </c>
      <c r="G176" s="234"/>
      <c r="H176" s="238">
        <v>-12.42</v>
      </c>
      <c r="I176" s="239"/>
      <c r="J176" s="234"/>
      <c r="K176" s="234"/>
      <c r="L176" s="240"/>
      <c r="M176" s="241"/>
      <c r="N176" s="242"/>
      <c r="O176" s="242"/>
      <c r="P176" s="242"/>
      <c r="Q176" s="242"/>
      <c r="R176" s="242"/>
      <c r="S176" s="242"/>
      <c r="T176" s="243"/>
      <c r="U176" s="13"/>
      <c r="V176" s="13"/>
      <c r="W176" s="13"/>
      <c r="X176" s="13"/>
      <c r="Y176" s="13"/>
      <c r="Z176" s="13"/>
      <c r="AA176" s="13"/>
      <c r="AB176" s="13"/>
      <c r="AC176" s="13"/>
      <c r="AD176" s="13"/>
      <c r="AE176" s="13"/>
      <c r="AT176" s="244" t="s">
        <v>148</v>
      </c>
      <c r="AU176" s="244" t="s">
        <v>83</v>
      </c>
      <c r="AV176" s="13" t="s">
        <v>83</v>
      </c>
      <c r="AW176" s="13" t="s">
        <v>32</v>
      </c>
      <c r="AX176" s="13" t="s">
        <v>71</v>
      </c>
      <c r="AY176" s="244" t="s">
        <v>139</v>
      </c>
    </row>
    <row r="177" s="13" customFormat="1">
      <c r="A177" s="13"/>
      <c r="B177" s="233"/>
      <c r="C177" s="234"/>
      <c r="D177" s="235" t="s">
        <v>148</v>
      </c>
      <c r="E177" s="236" t="s">
        <v>19</v>
      </c>
      <c r="F177" s="237" t="s">
        <v>202</v>
      </c>
      <c r="G177" s="234"/>
      <c r="H177" s="238">
        <v>-4.0499999999999998</v>
      </c>
      <c r="I177" s="239"/>
      <c r="J177" s="234"/>
      <c r="K177" s="234"/>
      <c r="L177" s="240"/>
      <c r="M177" s="241"/>
      <c r="N177" s="242"/>
      <c r="O177" s="242"/>
      <c r="P177" s="242"/>
      <c r="Q177" s="242"/>
      <c r="R177" s="242"/>
      <c r="S177" s="242"/>
      <c r="T177" s="243"/>
      <c r="U177" s="13"/>
      <c r="V177" s="13"/>
      <c r="W177" s="13"/>
      <c r="X177" s="13"/>
      <c r="Y177" s="13"/>
      <c r="Z177" s="13"/>
      <c r="AA177" s="13"/>
      <c r="AB177" s="13"/>
      <c r="AC177" s="13"/>
      <c r="AD177" s="13"/>
      <c r="AE177" s="13"/>
      <c r="AT177" s="244" t="s">
        <v>148</v>
      </c>
      <c r="AU177" s="244" t="s">
        <v>83</v>
      </c>
      <c r="AV177" s="13" t="s">
        <v>83</v>
      </c>
      <c r="AW177" s="13" t="s">
        <v>32</v>
      </c>
      <c r="AX177" s="13" t="s">
        <v>71</v>
      </c>
      <c r="AY177" s="244" t="s">
        <v>139</v>
      </c>
    </row>
    <row r="178" s="13" customFormat="1">
      <c r="A178" s="13"/>
      <c r="B178" s="233"/>
      <c r="C178" s="234"/>
      <c r="D178" s="235" t="s">
        <v>148</v>
      </c>
      <c r="E178" s="236" t="s">
        <v>19</v>
      </c>
      <c r="F178" s="237" t="s">
        <v>205</v>
      </c>
      <c r="G178" s="234"/>
      <c r="H178" s="238">
        <v>-25.199999999999999</v>
      </c>
      <c r="I178" s="239"/>
      <c r="J178" s="234"/>
      <c r="K178" s="234"/>
      <c r="L178" s="240"/>
      <c r="M178" s="241"/>
      <c r="N178" s="242"/>
      <c r="O178" s="242"/>
      <c r="P178" s="242"/>
      <c r="Q178" s="242"/>
      <c r="R178" s="242"/>
      <c r="S178" s="242"/>
      <c r="T178" s="243"/>
      <c r="U178" s="13"/>
      <c r="V178" s="13"/>
      <c r="W178" s="13"/>
      <c r="X178" s="13"/>
      <c r="Y178" s="13"/>
      <c r="Z178" s="13"/>
      <c r="AA178" s="13"/>
      <c r="AB178" s="13"/>
      <c r="AC178" s="13"/>
      <c r="AD178" s="13"/>
      <c r="AE178" s="13"/>
      <c r="AT178" s="244" t="s">
        <v>148</v>
      </c>
      <c r="AU178" s="244" t="s">
        <v>83</v>
      </c>
      <c r="AV178" s="13" t="s">
        <v>83</v>
      </c>
      <c r="AW178" s="13" t="s">
        <v>32</v>
      </c>
      <c r="AX178" s="13" t="s">
        <v>71</v>
      </c>
      <c r="AY178" s="244" t="s">
        <v>139</v>
      </c>
    </row>
    <row r="179" s="13" customFormat="1">
      <c r="A179" s="13"/>
      <c r="B179" s="233"/>
      <c r="C179" s="234"/>
      <c r="D179" s="235" t="s">
        <v>148</v>
      </c>
      <c r="E179" s="236" t="s">
        <v>19</v>
      </c>
      <c r="F179" s="237" t="s">
        <v>206</v>
      </c>
      <c r="G179" s="234"/>
      <c r="H179" s="238">
        <v>47.560000000000002</v>
      </c>
      <c r="I179" s="239"/>
      <c r="J179" s="234"/>
      <c r="K179" s="234"/>
      <c r="L179" s="240"/>
      <c r="M179" s="241"/>
      <c r="N179" s="242"/>
      <c r="O179" s="242"/>
      <c r="P179" s="242"/>
      <c r="Q179" s="242"/>
      <c r="R179" s="242"/>
      <c r="S179" s="242"/>
      <c r="T179" s="243"/>
      <c r="U179" s="13"/>
      <c r="V179" s="13"/>
      <c r="W179" s="13"/>
      <c r="X179" s="13"/>
      <c r="Y179" s="13"/>
      <c r="Z179" s="13"/>
      <c r="AA179" s="13"/>
      <c r="AB179" s="13"/>
      <c r="AC179" s="13"/>
      <c r="AD179" s="13"/>
      <c r="AE179" s="13"/>
      <c r="AT179" s="244" t="s">
        <v>148</v>
      </c>
      <c r="AU179" s="244" t="s">
        <v>83</v>
      </c>
      <c r="AV179" s="13" t="s">
        <v>83</v>
      </c>
      <c r="AW179" s="13" t="s">
        <v>32</v>
      </c>
      <c r="AX179" s="13" t="s">
        <v>71</v>
      </c>
      <c r="AY179" s="244" t="s">
        <v>139</v>
      </c>
    </row>
    <row r="180" s="14" customFormat="1">
      <c r="A180" s="14"/>
      <c r="B180" s="245"/>
      <c r="C180" s="246"/>
      <c r="D180" s="235" t="s">
        <v>148</v>
      </c>
      <c r="E180" s="247" t="s">
        <v>19</v>
      </c>
      <c r="F180" s="248" t="s">
        <v>176</v>
      </c>
      <c r="G180" s="246"/>
      <c r="H180" s="249">
        <v>177.363</v>
      </c>
      <c r="I180" s="250"/>
      <c r="J180" s="246"/>
      <c r="K180" s="246"/>
      <c r="L180" s="251"/>
      <c r="M180" s="252"/>
      <c r="N180" s="253"/>
      <c r="O180" s="253"/>
      <c r="P180" s="253"/>
      <c r="Q180" s="253"/>
      <c r="R180" s="253"/>
      <c r="S180" s="253"/>
      <c r="T180" s="254"/>
      <c r="U180" s="14"/>
      <c r="V180" s="14"/>
      <c r="W180" s="14"/>
      <c r="X180" s="14"/>
      <c r="Y180" s="14"/>
      <c r="Z180" s="14"/>
      <c r="AA180" s="14"/>
      <c r="AB180" s="14"/>
      <c r="AC180" s="14"/>
      <c r="AD180" s="14"/>
      <c r="AE180" s="14"/>
      <c r="AT180" s="255" t="s">
        <v>148</v>
      </c>
      <c r="AU180" s="255" t="s">
        <v>83</v>
      </c>
      <c r="AV180" s="14" t="s">
        <v>87</v>
      </c>
      <c r="AW180" s="14" t="s">
        <v>32</v>
      </c>
      <c r="AX180" s="14" t="s">
        <v>71</v>
      </c>
      <c r="AY180" s="255" t="s">
        <v>139</v>
      </c>
    </row>
    <row r="181" s="16" customFormat="1">
      <c r="A181" s="16"/>
      <c r="B181" s="267"/>
      <c r="C181" s="268"/>
      <c r="D181" s="235" t="s">
        <v>148</v>
      </c>
      <c r="E181" s="269" t="s">
        <v>19</v>
      </c>
      <c r="F181" s="270" t="s">
        <v>180</v>
      </c>
      <c r="G181" s="268"/>
      <c r="H181" s="269" t="s">
        <v>19</v>
      </c>
      <c r="I181" s="271"/>
      <c r="J181" s="268"/>
      <c r="K181" s="268"/>
      <c r="L181" s="272"/>
      <c r="M181" s="273"/>
      <c r="N181" s="274"/>
      <c r="O181" s="274"/>
      <c r="P181" s="274"/>
      <c r="Q181" s="274"/>
      <c r="R181" s="274"/>
      <c r="S181" s="274"/>
      <c r="T181" s="275"/>
      <c r="U181" s="16"/>
      <c r="V181" s="16"/>
      <c r="W181" s="16"/>
      <c r="X181" s="16"/>
      <c r="Y181" s="16"/>
      <c r="Z181" s="16"/>
      <c r="AA181" s="16"/>
      <c r="AB181" s="16"/>
      <c r="AC181" s="16"/>
      <c r="AD181" s="16"/>
      <c r="AE181" s="16"/>
      <c r="AT181" s="276" t="s">
        <v>148</v>
      </c>
      <c r="AU181" s="276" t="s">
        <v>83</v>
      </c>
      <c r="AV181" s="16" t="s">
        <v>78</v>
      </c>
      <c r="AW181" s="16" t="s">
        <v>32</v>
      </c>
      <c r="AX181" s="16" t="s">
        <v>71</v>
      </c>
      <c r="AY181" s="276" t="s">
        <v>139</v>
      </c>
    </row>
    <row r="182" s="13" customFormat="1">
      <c r="A182" s="13"/>
      <c r="B182" s="233"/>
      <c r="C182" s="234"/>
      <c r="D182" s="235" t="s">
        <v>148</v>
      </c>
      <c r="E182" s="236" t="s">
        <v>19</v>
      </c>
      <c r="F182" s="237" t="s">
        <v>207</v>
      </c>
      <c r="G182" s="234"/>
      <c r="H182" s="238">
        <v>177.363</v>
      </c>
      <c r="I182" s="239"/>
      <c r="J182" s="234"/>
      <c r="K182" s="234"/>
      <c r="L182" s="240"/>
      <c r="M182" s="241"/>
      <c r="N182" s="242"/>
      <c r="O182" s="242"/>
      <c r="P182" s="242"/>
      <c r="Q182" s="242"/>
      <c r="R182" s="242"/>
      <c r="S182" s="242"/>
      <c r="T182" s="243"/>
      <c r="U182" s="13"/>
      <c r="V182" s="13"/>
      <c r="W182" s="13"/>
      <c r="X182" s="13"/>
      <c r="Y182" s="13"/>
      <c r="Z182" s="13"/>
      <c r="AA182" s="13"/>
      <c r="AB182" s="13"/>
      <c r="AC182" s="13"/>
      <c r="AD182" s="13"/>
      <c r="AE182" s="13"/>
      <c r="AT182" s="244" t="s">
        <v>148</v>
      </c>
      <c r="AU182" s="244" t="s">
        <v>83</v>
      </c>
      <c r="AV182" s="13" t="s">
        <v>83</v>
      </c>
      <c r="AW182" s="13" t="s">
        <v>32</v>
      </c>
      <c r="AX182" s="13" t="s">
        <v>71</v>
      </c>
      <c r="AY182" s="244" t="s">
        <v>139</v>
      </c>
    </row>
    <row r="183" s="14" customFormat="1">
      <c r="A183" s="14"/>
      <c r="B183" s="245"/>
      <c r="C183" s="246"/>
      <c r="D183" s="235" t="s">
        <v>148</v>
      </c>
      <c r="E183" s="247" t="s">
        <v>19</v>
      </c>
      <c r="F183" s="248" t="s">
        <v>176</v>
      </c>
      <c r="G183" s="246"/>
      <c r="H183" s="249">
        <v>177.363</v>
      </c>
      <c r="I183" s="250"/>
      <c r="J183" s="246"/>
      <c r="K183" s="246"/>
      <c r="L183" s="251"/>
      <c r="M183" s="252"/>
      <c r="N183" s="253"/>
      <c r="O183" s="253"/>
      <c r="P183" s="253"/>
      <c r="Q183" s="253"/>
      <c r="R183" s="253"/>
      <c r="S183" s="253"/>
      <c r="T183" s="254"/>
      <c r="U183" s="14"/>
      <c r="V183" s="14"/>
      <c r="W183" s="14"/>
      <c r="X183" s="14"/>
      <c r="Y183" s="14"/>
      <c r="Z183" s="14"/>
      <c r="AA183" s="14"/>
      <c r="AB183" s="14"/>
      <c r="AC183" s="14"/>
      <c r="AD183" s="14"/>
      <c r="AE183" s="14"/>
      <c r="AT183" s="255" t="s">
        <v>148</v>
      </c>
      <c r="AU183" s="255" t="s">
        <v>83</v>
      </c>
      <c r="AV183" s="14" t="s">
        <v>87</v>
      </c>
      <c r="AW183" s="14" t="s">
        <v>32</v>
      </c>
      <c r="AX183" s="14" t="s">
        <v>71</v>
      </c>
      <c r="AY183" s="255" t="s">
        <v>139</v>
      </c>
    </row>
    <row r="184" s="16" customFormat="1">
      <c r="A184" s="16"/>
      <c r="B184" s="267"/>
      <c r="C184" s="268"/>
      <c r="D184" s="235" t="s">
        <v>148</v>
      </c>
      <c r="E184" s="269" t="s">
        <v>19</v>
      </c>
      <c r="F184" s="270" t="s">
        <v>182</v>
      </c>
      <c r="G184" s="268"/>
      <c r="H184" s="269" t="s">
        <v>19</v>
      </c>
      <c r="I184" s="271"/>
      <c r="J184" s="268"/>
      <c r="K184" s="268"/>
      <c r="L184" s="272"/>
      <c r="M184" s="273"/>
      <c r="N184" s="274"/>
      <c r="O184" s="274"/>
      <c r="P184" s="274"/>
      <c r="Q184" s="274"/>
      <c r="R184" s="274"/>
      <c r="S184" s="274"/>
      <c r="T184" s="275"/>
      <c r="U184" s="16"/>
      <c r="V184" s="16"/>
      <c r="W184" s="16"/>
      <c r="X184" s="16"/>
      <c r="Y184" s="16"/>
      <c r="Z184" s="16"/>
      <c r="AA184" s="16"/>
      <c r="AB184" s="16"/>
      <c r="AC184" s="16"/>
      <c r="AD184" s="16"/>
      <c r="AE184" s="16"/>
      <c r="AT184" s="276" t="s">
        <v>148</v>
      </c>
      <c r="AU184" s="276" t="s">
        <v>83</v>
      </c>
      <c r="AV184" s="16" t="s">
        <v>78</v>
      </c>
      <c r="AW184" s="16" t="s">
        <v>32</v>
      </c>
      <c r="AX184" s="16" t="s">
        <v>71</v>
      </c>
      <c r="AY184" s="276" t="s">
        <v>139</v>
      </c>
    </row>
    <row r="185" s="13" customFormat="1">
      <c r="A185" s="13"/>
      <c r="B185" s="233"/>
      <c r="C185" s="234"/>
      <c r="D185" s="235" t="s">
        <v>148</v>
      </c>
      <c r="E185" s="236" t="s">
        <v>19</v>
      </c>
      <c r="F185" s="237" t="s">
        <v>207</v>
      </c>
      <c r="G185" s="234"/>
      <c r="H185" s="238">
        <v>177.363</v>
      </c>
      <c r="I185" s="239"/>
      <c r="J185" s="234"/>
      <c r="K185" s="234"/>
      <c r="L185" s="240"/>
      <c r="M185" s="241"/>
      <c r="N185" s="242"/>
      <c r="O185" s="242"/>
      <c r="P185" s="242"/>
      <c r="Q185" s="242"/>
      <c r="R185" s="242"/>
      <c r="S185" s="242"/>
      <c r="T185" s="243"/>
      <c r="U185" s="13"/>
      <c r="V185" s="13"/>
      <c r="W185" s="13"/>
      <c r="X185" s="13"/>
      <c r="Y185" s="13"/>
      <c r="Z185" s="13"/>
      <c r="AA185" s="13"/>
      <c r="AB185" s="13"/>
      <c r="AC185" s="13"/>
      <c r="AD185" s="13"/>
      <c r="AE185" s="13"/>
      <c r="AT185" s="244" t="s">
        <v>148</v>
      </c>
      <c r="AU185" s="244" t="s">
        <v>83</v>
      </c>
      <c r="AV185" s="13" t="s">
        <v>83</v>
      </c>
      <c r="AW185" s="13" t="s">
        <v>32</v>
      </c>
      <c r="AX185" s="13" t="s">
        <v>71</v>
      </c>
      <c r="AY185" s="244" t="s">
        <v>139</v>
      </c>
    </row>
    <row r="186" s="14" customFormat="1">
      <c r="A186" s="14"/>
      <c r="B186" s="245"/>
      <c r="C186" s="246"/>
      <c r="D186" s="235" t="s">
        <v>148</v>
      </c>
      <c r="E186" s="247" t="s">
        <v>19</v>
      </c>
      <c r="F186" s="248" t="s">
        <v>176</v>
      </c>
      <c r="G186" s="246"/>
      <c r="H186" s="249">
        <v>177.363</v>
      </c>
      <c r="I186" s="250"/>
      <c r="J186" s="246"/>
      <c r="K186" s="246"/>
      <c r="L186" s="251"/>
      <c r="M186" s="252"/>
      <c r="N186" s="253"/>
      <c r="O186" s="253"/>
      <c r="P186" s="253"/>
      <c r="Q186" s="253"/>
      <c r="R186" s="253"/>
      <c r="S186" s="253"/>
      <c r="T186" s="254"/>
      <c r="U186" s="14"/>
      <c r="V186" s="14"/>
      <c r="W186" s="14"/>
      <c r="X186" s="14"/>
      <c r="Y186" s="14"/>
      <c r="Z186" s="14"/>
      <c r="AA186" s="14"/>
      <c r="AB186" s="14"/>
      <c r="AC186" s="14"/>
      <c r="AD186" s="14"/>
      <c r="AE186" s="14"/>
      <c r="AT186" s="255" t="s">
        <v>148</v>
      </c>
      <c r="AU186" s="255" t="s">
        <v>83</v>
      </c>
      <c r="AV186" s="14" t="s">
        <v>87</v>
      </c>
      <c r="AW186" s="14" t="s">
        <v>32</v>
      </c>
      <c r="AX186" s="14" t="s">
        <v>71</v>
      </c>
      <c r="AY186" s="255" t="s">
        <v>139</v>
      </c>
    </row>
    <row r="187" s="16" customFormat="1">
      <c r="A187" s="16"/>
      <c r="B187" s="267"/>
      <c r="C187" s="268"/>
      <c r="D187" s="235" t="s">
        <v>148</v>
      </c>
      <c r="E187" s="269" t="s">
        <v>19</v>
      </c>
      <c r="F187" s="270" t="s">
        <v>183</v>
      </c>
      <c r="G187" s="268"/>
      <c r="H187" s="269" t="s">
        <v>19</v>
      </c>
      <c r="I187" s="271"/>
      <c r="J187" s="268"/>
      <c r="K187" s="268"/>
      <c r="L187" s="272"/>
      <c r="M187" s="273"/>
      <c r="N187" s="274"/>
      <c r="O187" s="274"/>
      <c r="P187" s="274"/>
      <c r="Q187" s="274"/>
      <c r="R187" s="274"/>
      <c r="S187" s="274"/>
      <c r="T187" s="275"/>
      <c r="U187" s="16"/>
      <c r="V187" s="16"/>
      <c r="W187" s="16"/>
      <c r="X187" s="16"/>
      <c r="Y187" s="16"/>
      <c r="Z187" s="16"/>
      <c r="AA187" s="16"/>
      <c r="AB187" s="16"/>
      <c r="AC187" s="16"/>
      <c r="AD187" s="16"/>
      <c r="AE187" s="16"/>
      <c r="AT187" s="276" t="s">
        <v>148</v>
      </c>
      <c r="AU187" s="276" t="s">
        <v>83</v>
      </c>
      <c r="AV187" s="16" t="s">
        <v>78</v>
      </c>
      <c r="AW187" s="16" t="s">
        <v>32</v>
      </c>
      <c r="AX187" s="16" t="s">
        <v>71</v>
      </c>
      <c r="AY187" s="276" t="s">
        <v>139</v>
      </c>
    </row>
    <row r="188" s="13" customFormat="1">
      <c r="A188" s="13"/>
      <c r="B188" s="233"/>
      <c r="C188" s="234"/>
      <c r="D188" s="235" t="s">
        <v>148</v>
      </c>
      <c r="E188" s="236" t="s">
        <v>19</v>
      </c>
      <c r="F188" s="237" t="s">
        <v>208</v>
      </c>
      <c r="G188" s="234"/>
      <c r="H188" s="238">
        <v>139.97499999999999</v>
      </c>
      <c r="I188" s="239"/>
      <c r="J188" s="234"/>
      <c r="K188" s="234"/>
      <c r="L188" s="240"/>
      <c r="M188" s="241"/>
      <c r="N188" s="242"/>
      <c r="O188" s="242"/>
      <c r="P188" s="242"/>
      <c r="Q188" s="242"/>
      <c r="R188" s="242"/>
      <c r="S188" s="242"/>
      <c r="T188" s="243"/>
      <c r="U188" s="13"/>
      <c r="V188" s="13"/>
      <c r="W188" s="13"/>
      <c r="X188" s="13"/>
      <c r="Y188" s="13"/>
      <c r="Z188" s="13"/>
      <c r="AA188" s="13"/>
      <c r="AB188" s="13"/>
      <c r="AC188" s="13"/>
      <c r="AD188" s="13"/>
      <c r="AE188" s="13"/>
      <c r="AT188" s="244" t="s">
        <v>148</v>
      </c>
      <c r="AU188" s="244" t="s">
        <v>83</v>
      </c>
      <c r="AV188" s="13" t="s">
        <v>83</v>
      </c>
      <c r="AW188" s="13" t="s">
        <v>32</v>
      </c>
      <c r="AX188" s="13" t="s">
        <v>71</v>
      </c>
      <c r="AY188" s="244" t="s">
        <v>139</v>
      </c>
    </row>
    <row r="189" s="13" customFormat="1">
      <c r="A189" s="13"/>
      <c r="B189" s="233"/>
      <c r="C189" s="234"/>
      <c r="D189" s="235" t="s">
        <v>148</v>
      </c>
      <c r="E189" s="236" t="s">
        <v>19</v>
      </c>
      <c r="F189" s="237" t="s">
        <v>209</v>
      </c>
      <c r="G189" s="234"/>
      <c r="H189" s="238">
        <v>-9</v>
      </c>
      <c r="I189" s="239"/>
      <c r="J189" s="234"/>
      <c r="K189" s="234"/>
      <c r="L189" s="240"/>
      <c r="M189" s="241"/>
      <c r="N189" s="242"/>
      <c r="O189" s="242"/>
      <c r="P189" s="242"/>
      <c r="Q189" s="242"/>
      <c r="R189" s="242"/>
      <c r="S189" s="242"/>
      <c r="T189" s="243"/>
      <c r="U189" s="13"/>
      <c r="V189" s="13"/>
      <c r="W189" s="13"/>
      <c r="X189" s="13"/>
      <c r="Y189" s="13"/>
      <c r="Z189" s="13"/>
      <c r="AA189" s="13"/>
      <c r="AB189" s="13"/>
      <c r="AC189" s="13"/>
      <c r="AD189" s="13"/>
      <c r="AE189" s="13"/>
      <c r="AT189" s="244" t="s">
        <v>148</v>
      </c>
      <c r="AU189" s="244" t="s">
        <v>83</v>
      </c>
      <c r="AV189" s="13" t="s">
        <v>83</v>
      </c>
      <c r="AW189" s="13" t="s">
        <v>32</v>
      </c>
      <c r="AX189" s="13" t="s">
        <v>71</v>
      </c>
      <c r="AY189" s="244" t="s">
        <v>139</v>
      </c>
    </row>
    <row r="190" s="13" customFormat="1">
      <c r="A190" s="13"/>
      <c r="B190" s="233"/>
      <c r="C190" s="234"/>
      <c r="D190" s="235" t="s">
        <v>148</v>
      </c>
      <c r="E190" s="236" t="s">
        <v>19</v>
      </c>
      <c r="F190" s="237" t="s">
        <v>205</v>
      </c>
      <c r="G190" s="234"/>
      <c r="H190" s="238">
        <v>-25.199999999999999</v>
      </c>
      <c r="I190" s="239"/>
      <c r="J190" s="234"/>
      <c r="K190" s="234"/>
      <c r="L190" s="240"/>
      <c r="M190" s="241"/>
      <c r="N190" s="242"/>
      <c r="O190" s="242"/>
      <c r="P190" s="242"/>
      <c r="Q190" s="242"/>
      <c r="R190" s="242"/>
      <c r="S190" s="242"/>
      <c r="T190" s="243"/>
      <c r="U190" s="13"/>
      <c r="V190" s="13"/>
      <c r="W190" s="13"/>
      <c r="X190" s="13"/>
      <c r="Y190" s="13"/>
      <c r="Z190" s="13"/>
      <c r="AA190" s="13"/>
      <c r="AB190" s="13"/>
      <c r="AC190" s="13"/>
      <c r="AD190" s="13"/>
      <c r="AE190" s="13"/>
      <c r="AT190" s="244" t="s">
        <v>148</v>
      </c>
      <c r="AU190" s="244" t="s">
        <v>83</v>
      </c>
      <c r="AV190" s="13" t="s">
        <v>83</v>
      </c>
      <c r="AW190" s="13" t="s">
        <v>32</v>
      </c>
      <c r="AX190" s="13" t="s">
        <v>71</v>
      </c>
      <c r="AY190" s="244" t="s">
        <v>139</v>
      </c>
    </row>
    <row r="191" s="13" customFormat="1">
      <c r="A191" s="13"/>
      <c r="B191" s="233"/>
      <c r="C191" s="234"/>
      <c r="D191" s="235" t="s">
        <v>148</v>
      </c>
      <c r="E191" s="236" t="s">
        <v>19</v>
      </c>
      <c r="F191" s="237" t="s">
        <v>210</v>
      </c>
      <c r="G191" s="234"/>
      <c r="H191" s="238">
        <v>-12.15</v>
      </c>
      <c r="I191" s="239"/>
      <c r="J191" s="234"/>
      <c r="K191" s="234"/>
      <c r="L191" s="240"/>
      <c r="M191" s="241"/>
      <c r="N191" s="242"/>
      <c r="O191" s="242"/>
      <c r="P191" s="242"/>
      <c r="Q191" s="242"/>
      <c r="R191" s="242"/>
      <c r="S191" s="242"/>
      <c r="T191" s="243"/>
      <c r="U191" s="13"/>
      <c r="V191" s="13"/>
      <c r="W191" s="13"/>
      <c r="X191" s="13"/>
      <c r="Y191" s="13"/>
      <c r="Z191" s="13"/>
      <c r="AA191" s="13"/>
      <c r="AB191" s="13"/>
      <c r="AC191" s="13"/>
      <c r="AD191" s="13"/>
      <c r="AE191" s="13"/>
      <c r="AT191" s="244" t="s">
        <v>148</v>
      </c>
      <c r="AU191" s="244" t="s">
        <v>83</v>
      </c>
      <c r="AV191" s="13" t="s">
        <v>83</v>
      </c>
      <c r="AW191" s="13" t="s">
        <v>32</v>
      </c>
      <c r="AX191" s="13" t="s">
        <v>71</v>
      </c>
      <c r="AY191" s="244" t="s">
        <v>139</v>
      </c>
    </row>
    <row r="192" s="13" customFormat="1">
      <c r="A192" s="13"/>
      <c r="B192" s="233"/>
      <c r="C192" s="234"/>
      <c r="D192" s="235" t="s">
        <v>148</v>
      </c>
      <c r="E192" s="236" t="s">
        <v>19</v>
      </c>
      <c r="F192" s="237" t="s">
        <v>211</v>
      </c>
      <c r="G192" s="234"/>
      <c r="H192" s="238">
        <v>33.960000000000001</v>
      </c>
      <c r="I192" s="239"/>
      <c r="J192" s="234"/>
      <c r="K192" s="234"/>
      <c r="L192" s="240"/>
      <c r="M192" s="241"/>
      <c r="N192" s="242"/>
      <c r="O192" s="242"/>
      <c r="P192" s="242"/>
      <c r="Q192" s="242"/>
      <c r="R192" s="242"/>
      <c r="S192" s="242"/>
      <c r="T192" s="243"/>
      <c r="U192" s="13"/>
      <c r="V192" s="13"/>
      <c r="W192" s="13"/>
      <c r="X192" s="13"/>
      <c r="Y192" s="13"/>
      <c r="Z192" s="13"/>
      <c r="AA192" s="13"/>
      <c r="AB192" s="13"/>
      <c r="AC192" s="13"/>
      <c r="AD192" s="13"/>
      <c r="AE192" s="13"/>
      <c r="AT192" s="244" t="s">
        <v>148</v>
      </c>
      <c r="AU192" s="244" t="s">
        <v>83</v>
      </c>
      <c r="AV192" s="13" t="s">
        <v>83</v>
      </c>
      <c r="AW192" s="13" t="s">
        <v>32</v>
      </c>
      <c r="AX192" s="13" t="s">
        <v>71</v>
      </c>
      <c r="AY192" s="244" t="s">
        <v>139</v>
      </c>
    </row>
    <row r="193" s="14" customFormat="1">
      <c r="A193" s="14"/>
      <c r="B193" s="245"/>
      <c r="C193" s="246"/>
      <c r="D193" s="235" t="s">
        <v>148</v>
      </c>
      <c r="E193" s="247" t="s">
        <v>19</v>
      </c>
      <c r="F193" s="248" t="s">
        <v>176</v>
      </c>
      <c r="G193" s="246"/>
      <c r="H193" s="249">
        <v>127.58499999999998</v>
      </c>
      <c r="I193" s="250"/>
      <c r="J193" s="246"/>
      <c r="K193" s="246"/>
      <c r="L193" s="251"/>
      <c r="M193" s="252"/>
      <c r="N193" s="253"/>
      <c r="O193" s="253"/>
      <c r="P193" s="253"/>
      <c r="Q193" s="253"/>
      <c r="R193" s="253"/>
      <c r="S193" s="253"/>
      <c r="T193" s="254"/>
      <c r="U193" s="14"/>
      <c r="V193" s="14"/>
      <c r="W193" s="14"/>
      <c r="X193" s="14"/>
      <c r="Y193" s="14"/>
      <c r="Z193" s="14"/>
      <c r="AA193" s="14"/>
      <c r="AB193" s="14"/>
      <c r="AC193" s="14"/>
      <c r="AD193" s="14"/>
      <c r="AE193" s="14"/>
      <c r="AT193" s="255" t="s">
        <v>148</v>
      </c>
      <c r="AU193" s="255" t="s">
        <v>83</v>
      </c>
      <c r="AV193" s="14" t="s">
        <v>87</v>
      </c>
      <c r="AW193" s="14" t="s">
        <v>32</v>
      </c>
      <c r="AX193" s="14" t="s">
        <v>71</v>
      </c>
      <c r="AY193" s="255" t="s">
        <v>139</v>
      </c>
    </row>
    <row r="194" s="15" customFormat="1">
      <c r="A194" s="15"/>
      <c r="B194" s="256"/>
      <c r="C194" s="257"/>
      <c r="D194" s="235" t="s">
        <v>148</v>
      </c>
      <c r="E194" s="258" t="s">
        <v>19</v>
      </c>
      <c r="F194" s="259" t="s">
        <v>163</v>
      </c>
      <c r="G194" s="257"/>
      <c r="H194" s="260">
        <v>836.97700000000009</v>
      </c>
      <c r="I194" s="261"/>
      <c r="J194" s="257"/>
      <c r="K194" s="257"/>
      <c r="L194" s="262"/>
      <c r="M194" s="263"/>
      <c r="N194" s="264"/>
      <c r="O194" s="264"/>
      <c r="P194" s="264"/>
      <c r="Q194" s="264"/>
      <c r="R194" s="264"/>
      <c r="S194" s="264"/>
      <c r="T194" s="265"/>
      <c r="U194" s="15"/>
      <c r="V194" s="15"/>
      <c r="W194" s="15"/>
      <c r="X194" s="15"/>
      <c r="Y194" s="15"/>
      <c r="Z194" s="15"/>
      <c r="AA194" s="15"/>
      <c r="AB194" s="15"/>
      <c r="AC194" s="15"/>
      <c r="AD194" s="15"/>
      <c r="AE194" s="15"/>
      <c r="AT194" s="266" t="s">
        <v>148</v>
      </c>
      <c r="AU194" s="266" t="s">
        <v>83</v>
      </c>
      <c r="AV194" s="15" t="s">
        <v>90</v>
      </c>
      <c r="AW194" s="15" t="s">
        <v>32</v>
      </c>
      <c r="AX194" s="15" t="s">
        <v>78</v>
      </c>
      <c r="AY194" s="266" t="s">
        <v>139</v>
      </c>
    </row>
    <row r="195" s="2" customFormat="1" ht="16.5" customHeight="1">
      <c r="A195" s="41"/>
      <c r="B195" s="42"/>
      <c r="C195" s="215" t="s">
        <v>212</v>
      </c>
      <c r="D195" s="215" t="s">
        <v>141</v>
      </c>
      <c r="E195" s="216" t="s">
        <v>213</v>
      </c>
      <c r="F195" s="217" t="s">
        <v>214</v>
      </c>
      <c r="G195" s="218" t="s">
        <v>167</v>
      </c>
      <c r="H195" s="219">
        <v>1673.954</v>
      </c>
      <c r="I195" s="220"/>
      <c r="J195" s="221">
        <f>ROUND(I195*H195,2)</f>
        <v>0</v>
      </c>
      <c r="K195" s="217" t="s">
        <v>145</v>
      </c>
      <c r="L195" s="47"/>
      <c r="M195" s="222" t="s">
        <v>19</v>
      </c>
      <c r="N195" s="223" t="s">
        <v>43</v>
      </c>
      <c r="O195" s="87"/>
      <c r="P195" s="224">
        <f>O195*H195</f>
        <v>0</v>
      </c>
      <c r="Q195" s="224">
        <v>0.00025999999999999998</v>
      </c>
      <c r="R195" s="224">
        <f>Q195*H195</f>
        <v>0.43522803999999993</v>
      </c>
      <c r="S195" s="224">
        <v>0</v>
      </c>
      <c r="T195" s="225">
        <f>S195*H195</f>
        <v>0</v>
      </c>
      <c r="U195" s="41"/>
      <c r="V195" s="41"/>
      <c r="W195" s="41"/>
      <c r="X195" s="41"/>
      <c r="Y195" s="41"/>
      <c r="Z195" s="41"/>
      <c r="AA195" s="41"/>
      <c r="AB195" s="41"/>
      <c r="AC195" s="41"/>
      <c r="AD195" s="41"/>
      <c r="AE195" s="41"/>
      <c r="AR195" s="226" t="s">
        <v>90</v>
      </c>
      <c r="AT195" s="226" t="s">
        <v>141</v>
      </c>
      <c r="AU195" s="226" t="s">
        <v>83</v>
      </c>
      <c r="AY195" s="20" t="s">
        <v>139</v>
      </c>
      <c r="BE195" s="227">
        <f>IF(N195="základní",J195,0)</f>
        <v>0</v>
      </c>
      <c r="BF195" s="227">
        <f>IF(N195="snížená",J195,0)</f>
        <v>0</v>
      </c>
      <c r="BG195" s="227">
        <f>IF(N195="zákl. přenesená",J195,0)</f>
        <v>0</v>
      </c>
      <c r="BH195" s="227">
        <f>IF(N195="sníž. přenesená",J195,0)</f>
        <v>0</v>
      </c>
      <c r="BI195" s="227">
        <f>IF(N195="nulová",J195,0)</f>
        <v>0</v>
      </c>
      <c r="BJ195" s="20" t="s">
        <v>83</v>
      </c>
      <c r="BK195" s="227">
        <f>ROUND(I195*H195,2)</f>
        <v>0</v>
      </c>
      <c r="BL195" s="20" t="s">
        <v>90</v>
      </c>
      <c r="BM195" s="226" t="s">
        <v>215</v>
      </c>
    </row>
    <row r="196" s="2" customFormat="1">
      <c r="A196" s="41"/>
      <c r="B196" s="42"/>
      <c r="C196" s="43"/>
      <c r="D196" s="228" t="s">
        <v>146</v>
      </c>
      <c r="E196" s="43"/>
      <c r="F196" s="229" t="s">
        <v>216</v>
      </c>
      <c r="G196" s="43"/>
      <c r="H196" s="43"/>
      <c r="I196" s="230"/>
      <c r="J196" s="43"/>
      <c r="K196" s="43"/>
      <c r="L196" s="47"/>
      <c r="M196" s="231"/>
      <c r="N196" s="232"/>
      <c r="O196" s="87"/>
      <c r="P196" s="87"/>
      <c r="Q196" s="87"/>
      <c r="R196" s="87"/>
      <c r="S196" s="87"/>
      <c r="T196" s="88"/>
      <c r="U196" s="41"/>
      <c r="V196" s="41"/>
      <c r="W196" s="41"/>
      <c r="X196" s="41"/>
      <c r="Y196" s="41"/>
      <c r="Z196" s="41"/>
      <c r="AA196" s="41"/>
      <c r="AB196" s="41"/>
      <c r="AC196" s="41"/>
      <c r="AD196" s="41"/>
      <c r="AE196" s="41"/>
      <c r="AT196" s="20" t="s">
        <v>146</v>
      </c>
      <c r="AU196" s="20" t="s">
        <v>83</v>
      </c>
    </row>
    <row r="197" s="16" customFormat="1">
      <c r="A197" s="16"/>
      <c r="B197" s="267"/>
      <c r="C197" s="268"/>
      <c r="D197" s="235" t="s">
        <v>148</v>
      </c>
      <c r="E197" s="269" t="s">
        <v>19</v>
      </c>
      <c r="F197" s="270" t="s">
        <v>217</v>
      </c>
      <c r="G197" s="268"/>
      <c r="H197" s="269" t="s">
        <v>19</v>
      </c>
      <c r="I197" s="271"/>
      <c r="J197" s="268"/>
      <c r="K197" s="268"/>
      <c r="L197" s="272"/>
      <c r="M197" s="273"/>
      <c r="N197" s="274"/>
      <c r="O197" s="274"/>
      <c r="P197" s="274"/>
      <c r="Q197" s="274"/>
      <c r="R197" s="274"/>
      <c r="S197" s="274"/>
      <c r="T197" s="275"/>
      <c r="U197" s="16"/>
      <c r="V197" s="16"/>
      <c r="W197" s="16"/>
      <c r="X197" s="16"/>
      <c r="Y197" s="16"/>
      <c r="Z197" s="16"/>
      <c r="AA197" s="16"/>
      <c r="AB197" s="16"/>
      <c r="AC197" s="16"/>
      <c r="AD197" s="16"/>
      <c r="AE197" s="16"/>
      <c r="AT197" s="276" t="s">
        <v>148</v>
      </c>
      <c r="AU197" s="276" t="s">
        <v>83</v>
      </c>
      <c r="AV197" s="16" t="s">
        <v>78</v>
      </c>
      <c r="AW197" s="16" t="s">
        <v>32</v>
      </c>
      <c r="AX197" s="16" t="s">
        <v>71</v>
      </c>
      <c r="AY197" s="276" t="s">
        <v>139</v>
      </c>
    </row>
    <row r="198" s="13" customFormat="1">
      <c r="A198" s="13"/>
      <c r="B198" s="233"/>
      <c r="C198" s="234"/>
      <c r="D198" s="235" t="s">
        <v>148</v>
      </c>
      <c r="E198" s="236" t="s">
        <v>19</v>
      </c>
      <c r="F198" s="237" t="s">
        <v>218</v>
      </c>
      <c r="G198" s="234"/>
      <c r="H198" s="238">
        <v>836.97699999999998</v>
      </c>
      <c r="I198" s="239"/>
      <c r="J198" s="234"/>
      <c r="K198" s="234"/>
      <c r="L198" s="240"/>
      <c r="M198" s="241"/>
      <c r="N198" s="242"/>
      <c r="O198" s="242"/>
      <c r="P198" s="242"/>
      <c r="Q198" s="242"/>
      <c r="R198" s="242"/>
      <c r="S198" s="242"/>
      <c r="T198" s="243"/>
      <c r="U198" s="13"/>
      <c r="V198" s="13"/>
      <c r="W198" s="13"/>
      <c r="X198" s="13"/>
      <c r="Y198" s="13"/>
      <c r="Z198" s="13"/>
      <c r="AA198" s="13"/>
      <c r="AB198" s="13"/>
      <c r="AC198" s="13"/>
      <c r="AD198" s="13"/>
      <c r="AE198" s="13"/>
      <c r="AT198" s="244" t="s">
        <v>148</v>
      </c>
      <c r="AU198" s="244" t="s">
        <v>83</v>
      </c>
      <c r="AV198" s="13" t="s">
        <v>83</v>
      </c>
      <c r="AW198" s="13" t="s">
        <v>32</v>
      </c>
      <c r="AX198" s="13" t="s">
        <v>71</v>
      </c>
      <c r="AY198" s="244" t="s">
        <v>139</v>
      </c>
    </row>
    <row r="199" s="16" customFormat="1">
      <c r="A199" s="16"/>
      <c r="B199" s="267"/>
      <c r="C199" s="268"/>
      <c r="D199" s="235" t="s">
        <v>148</v>
      </c>
      <c r="E199" s="269" t="s">
        <v>19</v>
      </c>
      <c r="F199" s="270" t="s">
        <v>219</v>
      </c>
      <c r="G199" s="268"/>
      <c r="H199" s="269" t="s">
        <v>19</v>
      </c>
      <c r="I199" s="271"/>
      <c r="J199" s="268"/>
      <c r="K199" s="268"/>
      <c r="L199" s="272"/>
      <c r="M199" s="273"/>
      <c r="N199" s="274"/>
      <c r="O199" s="274"/>
      <c r="P199" s="274"/>
      <c r="Q199" s="274"/>
      <c r="R199" s="274"/>
      <c r="S199" s="274"/>
      <c r="T199" s="275"/>
      <c r="U199" s="16"/>
      <c r="V199" s="16"/>
      <c r="W199" s="16"/>
      <c r="X199" s="16"/>
      <c r="Y199" s="16"/>
      <c r="Z199" s="16"/>
      <c r="AA199" s="16"/>
      <c r="AB199" s="16"/>
      <c r="AC199" s="16"/>
      <c r="AD199" s="16"/>
      <c r="AE199" s="16"/>
      <c r="AT199" s="276" t="s">
        <v>148</v>
      </c>
      <c r="AU199" s="276" t="s">
        <v>83</v>
      </c>
      <c r="AV199" s="16" t="s">
        <v>78</v>
      </c>
      <c r="AW199" s="16" t="s">
        <v>32</v>
      </c>
      <c r="AX199" s="16" t="s">
        <v>71</v>
      </c>
      <c r="AY199" s="276" t="s">
        <v>139</v>
      </c>
    </row>
    <row r="200" s="13" customFormat="1">
      <c r="A200" s="13"/>
      <c r="B200" s="233"/>
      <c r="C200" s="234"/>
      <c r="D200" s="235" t="s">
        <v>148</v>
      </c>
      <c r="E200" s="236" t="s">
        <v>19</v>
      </c>
      <c r="F200" s="237" t="s">
        <v>218</v>
      </c>
      <c r="G200" s="234"/>
      <c r="H200" s="238">
        <v>836.97699999999998</v>
      </c>
      <c r="I200" s="239"/>
      <c r="J200" s="234"/>
      <c r="K200" s="234"/>
      <c r="L200" s="240"/>
      <c r="M200" s="241"/>
      <c r="N200" s="242"/>
      <c r="O200" s="242"/>
      <c r="P200" s="242"/>
      <c r="Q200" s="242"/>
      <c r="R200" s="242"/>
      <c r="S200" s="242"/>
      <c r="T200" s="243"/>
      <c r="U200" s="13"/>
      <c r="V200" s="13"/>
      <c r="W200" s="13"/>
      <c r="X200" s="13"/>
      <c r="Y200" s="13"/>
      <c r="Z200" s="13"/>
      <c r="AA200" s="13"/>
      <c r="AB200" s="13"/>
      <c r="AC200" s="13"/>
      <c r="AD200" s="13"/>
      <c r="AE200" s="13"/>
      <c r="AT200" s="244" t="s">
        <v>148</v>
      </c>
      <c r="AU200" s="244" t="s">
        <v>83</v>
      </c>
      <c r="AV200" s="13" t="s">
        <v>83</v>
      </c>
      <c r="AW200" s="13" t="s">
        <v>32</v>
      </c>
      <c r="AX200" s="13" t="s">
        <v>71</v>
      </c>
      <c r="AY200" s="244" t="s">
        <v>139</v>
      </c>
    </row>
    <row r="201" s="15" customFormat="1">
      <c r="A201" s="15"/>
      <c r="B201" s="256"/>
      <c r="C201" s="257"/>
      <c r="D201" s="235" t="s">
        <v>148</v>
      </c>
      <c r="E201" s="258" t="s">
        <v>19</v>
      </c>
      <c r="F201" s="259" t="s">
        <v>163</v>
      </c>
      <c r="G201" s="257"/>
      <c r="H201" s="260">
        <v>1673.954</v>
      </c>
      <c r="I201" s="261"/>
      <c r="J201" s="257"/>
      <c r="K201" s="257"/>
      <c r="L201" s="262"/>
      <c r="M201" s="263"/>
      <c r="N201" s="264"/>
      <c r="O201" s="264"/>
      <c r="P201" s="264"/>
      <c r="Q201" s="264"/>
      <c r="R201" s="264"/>
      <c r="S201" s="264"/>
      <c r="T201" s="265"/>
      <c r="U201" s="15"/>
      <c r="V201" s="15"/>
      <c r="W201" s="15"/>
      <c r="X201" s="15"/>
      <c r="Y201" s="15"/>
      <c r="Z201" s="15"/>
      <c r="AA201" s="15"/>
      <c r="AB201" s="15"/>
      <c r="AC201" s="15"/>
      <c r="AD201" s="15"/>
      <c r="AE201" s="15"/>
      <c r="AT201" s="266" t="s">
        <v>148</v>
      </c>
      <c r="AU201" s="266" t="s">
        <v>83</v>
      </c>
      <c r="AV201" s="15" t="s">
        <v>90</v>
      </c>
      <c r="AW201" s="15" t="s">
        <v>32</v>
      </c>
      <c r="AX201" s="15" t="s">
        <v>78</v>
      </c>
      <c r="AY201" s="266" t="s">
        <v>139</v>
      </c>
    </row>
    <row r="202" s="2" customFormat="1" ht="24.15" customHeight="1">
      <c r="A202" s="41"/>
      <c r="B202" s="42"/>
      <c r="C202" s="215" t="s">
        <v>220</v>
      </c>
      <c r="D202" s="215" t="s">
        <v>141</v>
      </c>
      <c r="E202" s="216" t="s">
        <v>221</v>
      </c>
      <c r="F202" s="217" t="s">
        <v>222</v>
      </c>
      <c r="G202" s="218" t="s">
        <v>167</v>
      </c>
      <c r="H202" s="219">
        <v>836.97699999999998</v>
      </c>
      <c r="I202" s="220"/>
      <c r="J202" s="221">
        <f>ROUND(I202*H202,2)</f>
        <v>0</v>
      </c>
      <c r="K202" s="217" t="s">
        <v>145</v>
      </c>
      <c r="L202" s="47"/>
      <c r="M202" s="222" t="s">
        <v>19</v>
      </c>
      <c r="N202" s="223" t="s">
        <v>43</v>
      </c>
      <c r="O202" s="87"/>
      <c r="P202" s="224">
        <f>O202*H202</f>
        <v>0</v>
      </c>
      <c r="Q202" s="224">
        <v>0.0043800000000000002</v>
      </c>
      <c r="R202" s="224">
        <f>Q202*H202</f>
        <v>3.6659592600000002</v>
      </c>
      <c r="S202" s="224">
        <v>0</v>
      </c>
      <c r="T202" s="225">
        <f>S202*H202</f>
        <v>0</v>
      </c>
      <c r="U202" s="41"/>
      <c r="V202" s="41"/>
      <c r="W202" s="41"/>
      <c r="X202" s="41"/>
      <c r="Y202" s="41"/>
      <c r="Z202" s="41"/>
      <c r="AA202" s="41"/>
      <c r="AB202" s="41"/>
      <c r="AC202" s="41"/>
      <c r="AD202" s="41"/>
      <c r="AE202" s="41"/>
      <c r="AR202" s="226" t="s">
        <v>90</v>
      </c>
      <c r="AT202" s="226" t="s">
        <v>141</v>
      </c>
      <c r="AU202" s="226" t="s">
        <v>83</v>
      </c>
      <c r="AY202" s="20" t="s">
        <v>139</v>
      </c>
      <c r="BE202" s="227">
        <f>IF(N202="základní",J202,0)</f>
        <v>0</v>
      </c>
      <c r="BF202" s="227">
        <f>IF(N202="snížená",J202,0)</f>
        <v>0</v>
      </c>
      <c r="BG202" s="227">
        <f>IF(N202="zákl. přenesená",J202,0)</f>
        <v>0</v>
      </c>
      <c r="BH202" s="227">
        <f>IF(N202="sníž. přenesená",J202,0)</f>
        <v>0</v>
      </c>
      <c r="BI202" s="227">
        <f>IF(N202="nulová",J202,0)</f>
        <v>0</v>
      </c>
      <c r="BJ202" s="20" t="s">
        <v>83</v>
      </c>
      <c r="BK202" s="227">
        <f>ROUND(I202*H202,2)</f>
        <v>0</v>
      </c>
      <c r="BL202" s="20" t="s">
        <v>90</v>
      </c>
      <c r="BM202" s="226" t="s">
        <v>223</v>
      </c>
    </row>
    <row r="203" s="2" customFormat="1">
      <c r="A203" s="41"/>
      <c r="B203" s="42"/>
      <c r="C203" s="43"/>
      <c r="D203" s="228" t="s">
        <v>146</v>
      </c>
      <c r="E203" s="43"/>
      <c r="F203" s="229" t="s">
        <v>224</v>
      </c>
      <c r="G203" s="43"/>
      <c r="H203" s="43"/>
      <c r="I203" s="230"/>
      <c r="J203" s="43"/>
      <c r="K203" s="43"/>
      <c r="L203" s="47"/>
      <c r="M203" s="231"/>
      <c r="N203" s="232"/>
      <c r="O203" s="87"/>
      <c r="P203" s="87"/>
      <c r="Q203" s="87"/>
      <c r="R203" s="87"/>
      <c r="S203" s="87"/>
      <c r="T203" s="88"/>
      <c r="U203" s="41"/>
      <c r="V203" s="41"/>
      <c r="W203" s="41"/>
      <c r="X203" s="41"/>
      <c r="Y203" s="41"/>
      <c r="Z203" s="41"/>
      <c r="AA203" s="41"/>
      <c r="AB203" s="41"/>
      <c r="AC203" s="41"/>
      <c r="AD203" s="41"/>
      <c r="AE203" s="41"/>
      <c r="AT203" s="20" t="s">
        <v>146</v>
      </c>
      <c r="AU203" s="20" t="s">
        <v>83</v>
      </c>
    </row>
    <row r="204" s="16" customFormat="1">
      <c r="A204" s="16"/>
      <c r="B204" s="267"/>
      <c r="C204" s="268"/>
      <c r="D204" s="235" t="s">
        <v>148</v>
      </c>
      <c r="E204" s="269" t="s">
        <v>19</v>
      </c>
      <c r="F204" s="270" t="s">
        <v>169</v>
      </c>
      <c r="G204" s="268"/>
      <c r="H204" s="269" t="s">
        <v>19</v>
      </c>
      <c r="I204" s="271"/>
      <c r="J204" s="268"/>
      <c r="K204" s="268"/>
      <c r="L204" s="272"/>
      <c r="M204" s="273"/>
      <c r="N204" s="274"/>
      <c r="O204" s="274"/>
      <c r="P204" s="274"/>
      <c r="Q204" s="274"/>
      <c r="R204" s="274"/>
      <c r="S204" s="274"/>
      <c r="T204" s="275"/>
      <c r="U204" s="16"/>
      <c r="V204" s="16"/>
      <c r="W204" s="16"/>
      <c r="X204" s="16"/>
      <c r="Y204" s="16"/>
      <c r="Z204" s="16"/>
      <c r="AA204" s="16"/>
      <c r="AB204" s="16"/>
      <c r="AC204" s="16"/>
      <c r="AD204" s="16"/>
      <c r="AE204" s="16"/>
      <c r="AT204" s="276" t="s">
        <v>148</v>
      </c>
      <c r="AU204" s="276" t="s">
        <v>83</v>
      </c>
      <c r="AV204" s="16" t="s">
        <v>78</v>
      </c>
      <c r="AW204" s="16" t="s">
        <v>32</v>
      </c>
      <c r="AX204" s="16" t="s">
        <v>71</v>
      </c>
      <c r="AY204" s="276" t="s">
        <v>139</v>
      </c>
    </row>
    <row r="205" s="16" customFormat="1">
      <c r="A205" s="16"/>
      <c r="B205" s="267"/>
      <c r="C205" s="268"/>
      <c r="D205" s="235" t="s">
        <v>148</v>
      </c>
      <c r="E205" s="269" t="s">
        <v>19</v>
      </c>
      <c r="F205" s="270" t="s">
        <v>170</v>
      </c>
      <c r="G205" s="268"/>
      <c r="H205" s="269" t="s">
        <v>19</v>
      </c>
      <c r="I205" s="271"/>
      <c r="J205" s="268"/>
      <c r="K205" s="268"/>
      <c r="L205" s="272"/>
      <c r="M205" s="273"/>
      <c r="N205" s="274"/>
      <c r="O205" s="274"/>
      <c r="P205" s="274"/>
      <c r="Q205" s="274"/>
      <c r="R205" s="274"/>
      <c r="S205" s="274"/>
      <c r="T205" s="275"/>
      <c r="U205" s="16"/>
      <c r="V205" s="16"/>
      <c r="W205" s="16"/>
      <c r="X205" s="16"/>
      <c r="Y205" s="16"/>
      <c r="Z205" s="16"/>
      <c r="AA205" s="16"/>
      <c r="AB205" s="16"/>
      <c r="AC205" s="16"/>
      <c r="AD205" s="16"/>
      <c r="AE205" s="16"/>
      <c r="AT205" s="276" t="s">
        <v>148</v>
      </c>
      <c r="AU205" s="276" t="s">
        <v>83</v>
      </c>
      <c r="AV205" s="16" t="s">
        <v>78</v>
      </c>
      <c r="AW205" s="16" t="s">
        <v>32</v>
      </c>
      <c r="AX205" s="16" t="s">
        <v>71</v>
      </c>
      <c r="AY205" s="276" t="s">
        <v>139</v>
      </c>
    </row>
    <row r="206" s="13" customFormat="1">
      <c r="A206" s="13"/>
      <c r="B206" s="233"/>
      <c r="C206" s="234"/>
      <c r="D206" s="235" t="s">
        <v>148</v>
      </c>
      <c r="E206" s="236" t="s">
        <v>19</v>
      </c>
      <c r="F206" s="237" t="s">
        <v>197</v>
      </c>
      <c r="G206" s="234"/>
      <c r="H206" s="238">
        <v>201.71299999999999</v>
      </c>
      <c r="I206" s="239"/>
      <c r="J206" s="234"/>
      <c r="K206" s="234"/>
      <c r="L206" s="240"/>
      <c r="M206" s="241"/>
      <c r="N206" s="242"/>
      <c r="O206" s="242"/>
      <c r="P206" s="242"/>
      <c r="Q206" s="242"/>
      <c r="R206" s="242"/>
      <c r="S206" s="242"/>
      <c r="T206" s="243"/>
      <c r="U206" s="13"/>
      <c r="V206" s="13"/>
      <c r="W206" s="13"/>
      <c r="X206" s="13"/>
      <c r="Y206" s="13"/>
      <c r="Z206" s="13"/>
      <c r="AA206" s="13"/>
      <c r="AB206" s="13"/>
      <c r="AC206" s="13"/>
      <c r="AD206" s="13"/>
      <c r="AE206" s="13"/>
      <c r="AT206" s="244" t="s">
        <v>148</v>
      </c>
      <c r="AU206" s="244" t="s">
        <v>83</v>
      </c>
      <c r="AV206" s="13" t="s">
        <v>83</v>
      </c>
      <c r="AW206" s="13" t="s">
        <v>32</v>
      </c>
      <c r="AX206" s="13" t="s">
        <v>71</v>
      </c>
      <c r="AY206" s="244" t="s">
        <v>139</v>
      </c>
    </row>
    <row r="207" s="13" customFormat="1">
      <c r="A207" s="13"/>
      <c r="B207" s="233"/>
      <c r="C207" s="234"/>
      <c r="D207" s="235" t="s">
        <v>148</v>
      </c>
      <c r="E207" s="236" t="s">
        <v>19</v>
      </c>
      <c r="F207" s="237" t="s">
        <v>198</v>
      </c>
      <c r="G207" s="234"/>
      <c r="H207" s="238">
        <v>-30.239999999999998</v>
      </c>
      <c r="I207" s="239"/>
      <c r="J207" s="234"/>
      <c r="K207" s="234"/>
      <c r="L207" s="240"/>
      <c r="M207" s="241"/>
      <c r="N207" s="242"/>
      <c r="O207" s="242"/>
      <c r="P207" s="242"/>
      <c r="Q207" s="242"/>
      <c r="R207" s="242"/>
      <c r="S207" s="242"/>
      <c r="T207" s="243"/>
      <c r="U207" s="13"/>
      <c r="V207" s="13"/>
      <c r="W207" s="13"/>
      <c r="X207" s="13"/>
      <c r="Y207" s="13"/>
      <c r="Z207" s="13"/>
      <c r="AA207" s="13"/>
      <c r="AB207" s="13"/>
      <c r="AC207" s="13"/>
      <c r="AD207" s="13"/>
      <c r="AE207" s="13"/>
      <c r="AT207" s="244" t="s">
        <v>148</v>
      </c>
      <c r="AU207" s="244" t="s">
        <v>83</v>
      </c>
      <c r="AV207" s="13" t="s">
        <v>83</v>
      </c>
      <c r="AW207" s="13" t="s">
        <v>32</v>
      </c>
      <c r="AX207" s="13" t="s">
        <v>71</v>
      </c>
      <c r="AY207" s="244" t="s">
        <v>139</v>
      </c>
    </row>
    <row r="208" s="13" customFormat="1">
      <c r="A208" s="13"/>
      <c r="B208" s="233"/>
      <c r="C208" s="234"/>
      <c r="D208" s="235" t="s">
        <v>148</v>
      </c>
      <c r="E208" s="236" t="s">
        <v>19</v>
      </c>
      <c r="F208" s="237" t="s">
        <v>199</v>
      </c>
      <c r="G208" s="234"/>
      <c r="H208" s="238">
        <v>-15</v>
      </c>
      <c r="I208" s="239"/>
      <c r="J208" s="234"/>
      <c r="K208" s="234"/>
      <c r="L208" s="240"/>
      <c r="M208" s="241"/>
      <c r="N208" s="242"/>
      <c r="O208" s="242"/>
      <c r="P208" s="242"/>
      <c r="Q208" s="242"/>
      <c r="R208" s="242"/>
      <c r="S208" s="242"/>
      <c r="T208" s="243"/>
      <c r="U208" s="13"/>
      <c r="V208" s="13"/>
      <c r="W208" s="13"/>
      <c r="X208" s="13"/>
      <c r="Y208" s="13"/>
      <c r="Z208" s="13"/>
      <c r="AA208" s="13"/>
      <c r="AB208" s="13"/>
      <c r="AC208" s="13"/>
      <c r="AD208" s="13"/>
      <c r="AE208" s="13"/>
      <c r="AT208" s="244" t="s">
        <v>148</v>
      </c>
      <c r="AU208" s="244" t="s">
        <v>83</v>
      </c>
      <c r="AV208" s="13" t="s">
        <v>83</v>
      </c>
      <c r="AW208" s="13" t="s">
        <v>32</v>
      </c>
      <c r="AX208" s="13" t="s">
        <v>71</v>
      </c>
      <c r="AY208" s="244" t="s">
        <v>139</v>
      </c>
    </row>
    <row r="209" s="13" customFormat="1">
      <c r="A209" s="13"/>
      <c r="B209" s="233"/>
      <c r="C209" s="234"/>
      <c r="D209" s="235" t="s">
        <v>148</v>
      </c>
      <c r="E209" s="236" t="s">
        <v>19</v>
      </c>
      <c r="F209" s="237" t="s">
        <v>200</v>
      </c>
      <c r="G209" s="234"/>
      <c r="H209" s="238">
        <v>-14.960000000000001</v>
      </c>
      <c r="I209" s="239"/>
      <c r="J209" s="234"/>
      <c r="K209" s="234"/>
      <c r="L209" s="240"/>
      <c r="M209" s="241"/>
      <c r="N209" s="242"/>
      <c r="O209" s="242"/>
      <c r="P209" s="242"/>
      <c r="Q209" s="242"/>
      <c r="R209" s="242"/>
      <c r="S209" s="242"/>
      <c r="T209" s="243"/>
      <c r="U209" s="13"/>
      <c r="V209" s="13"/>
      <c r="W209" s="13"/>
      <c r="X209" s="13"/>
      <c r="Y209" s="13"/>
      <c r="Z209" s="13"/>
      <c r="AA209" s="13"/>
      <c r="AB209" s="13"/>
      <c r="AC209" s="13"/>
      <c r="AD209" s="13"/>
      <c r="AE209" s="13"/>
      <c r="AT209" s="244" t="s">
        <v>148</v>
      </c>
      <c r="AU209" s="244" t="s">
        <v>83</v>
      </c>
      <c r="AV209" s="13" t="s">
        <v>83</v>
      </c>
      <c r="AW209" s="13" t="s">
        <v>32</v>
      </c>
      <c r="AX209" s="13" t="s">
        <v>71</v>
      </c>
      <c r="AY209" s="244" t="s">
        <v>139</v>
      </c>
    </row>
    <row r="210" s="13" customFormat="1">
      <c r="A210" s="13"/>
      <c r="B210" s="233"/>
      <c r="C210" s="234"/>
      <c r="D210" s="235" t="s">
        <v>148</v>
      </c>
      <c r="E210" s="236" t="s">
        <v>19</v>
      </c>
      <c r="F210" s="237" t="s">
        <v>201</v>
      </c>
      <c r="G210" s="234"/>
      <c r="H210" s="238">
        <v>-11.880000000000001</v>
      </c>
      <c r="I210" s="239"/>
      <c r="J210" s="234"/>
      <c r="K210" s="234"/>
      <c r="L210" s="240"/>
      <c r="M210" s="241"/>
      <c r="N210" s="242"/>
      <c r="O210" s="242"/>
      <c r="P210" s="242"/>
      <c r="Q210" s="242"/>
      <c r="R210" s="242"/>
      <c r="S210" s="242"/>
      <c r="T210" s="243"/>
      <c r="U210" s="13"/>
      <c r="V210" s="13"/>
      <c r="W210" s="13"/>
      <c r="X210" s="13"/>
      <c r="Y210" s="13"/>
      <c r="Z210" s="13"/>
      <c r="AA210" s="13"/>
      <c r="AB210" s="13"/>
      <c r="AC210" s="13"/>
      <c r="AD210" s="13"/>
      <c r="AE210" s="13"/>
      <c r="AT210" s="244" t="s">
        <v>148</v>
      </c>
      <c r="AU210" s="244" t="s">
        <v>83</v>
      </c>
      <c r="AV210" s="13" t="s">
        <v>83</v>
      </c>
      <c r="AW210" s="13" t="s">
        <v>32</v>
      </c>
      <c r="AX210" s="13" t="s">
        <v>71</v>
      </c>
      <c r="AY210" s="244" t="s">
        <v>139</v>
      </c>
    </row>
    <row r="211" s="13" customFormat="1">
      <c r="A211" s="13"/>
      <c r="B211" s="233"/>
      <c r="C211" s="234"/>
      <c r="D211" s="235" t="s">
        <v>148</v>
      </c>
      <c r="E211" s="236" t="s">
        <v>19</v>
      </c>
      <c r="F211" s="237" t="s">
        <v>202</v>
      </c>
      <c r="G211" s="234"/>
      <c r="H211" s="238">
        <v>-4.0499999999999998</v>
      </c>
      <c r="I211" s="239"/>
      <c r="J211" s="234"/>
      <c r="K211" s="234"/>
      <c r="L211" s="240"/>
      <c r="M211" s="241"/>
      <c r="N211" s="242"/>
      <c r="O211" s="242"/>
      <c r="P211" s="242"/>
      <c r="Q211" s="242"/>
      <c r="R211" s="242"/>
      <c r="S211" s="242"/>
      <c r="T211" s="243"/>
      <c r="U211" s="13"/>
      <c r="V211" s="13"/>
      <c r="W211" s="13"/>
      <c r="X211" s="13"/>
      <c r="Y211" s="13"/>
      <c r="Z211" s="13"/>
      <c r="AA211" s="13"/>
      <c r="AB211" s="13"/>
      <c r="AC211" s="13"/>
      <c r="AD211" s="13"/>
      <c r="AE211" s="13"/>
      <c r="AT211" s="244" t="s">
        <v>148</v>
      </c>
      <c r="AU211" s="244" t="s">
        <v>83</v>
      </c>
      <c r="AV211" s="13" t="s">
        <v>83</v>
      </c>
      <c r="AW211" s="13" t="s">
        <v>32</v>
      </c>
      <c r="AX211" s="13" t="s">
        <v>71</v>
      </c>
      <c r="AY211" s="244" t="s">
        <v>139</v>
      </c>
    </row>
    <row r="212" s="13" customFormat="1">
      <c r="A212" s="13"/>
      <c r="B212" s="233"/>
      <c r="C212" s="234"/>
      <c r="D212" s="235" t="s">
        <v>148</v>
      </c>
      <c r="E212" s="236" t="s">
        <v>19</v>
      </c>
      <c r="F212" s="237" t="s">
        <v>203</v>
      </c>
      <c r="G212" s="234"/>
      <c r="H212" s="238">
        <v>51.719999999999999</v>
      </c>
      <c r="I212" s="239"/>
      <c r="J212" s="234"/>
      <c r="K212" s="234"/>
      <c r="L212" s="240"/>
      <c r="M212" s="241"/>
      <c r="N212" s="242"/>
      <c r="O212" s="242"/>
      <c r="P212" s="242"/>
      <c r="Q212" s="242"/>
      <c r="R212" s="242"/>
      <c r="S212" s="242"/>
      <c r="T212" s="243"/>
      <c r="U212" s="13"/>
      <c r="V212" s="13"/>
      <c r="W212" s="13"/>
      <c r="X212" s="13"/>
      <c r="Y212" s="13"/>
      <c r="Z212" s="13"/>
      <c r="AA212" s="13"/>
      <c r="AB212" s="13"/>
      <c r="AC212" s="13"/>
      <c r="AD212" s="13"/>
      <c r="AE212" s="13"/>
      <c r="AT212" s="244" t="s">
        <v>148</v>
      </c>
      <c r="AU212" s="244" t="s">
        <v>83</v>
      </c>
      <c r="AV212" s="13" t="s">
        <v>83</v>
      </c>
      <c r="AW212" s="13" t="s">
        <v>32</v>
      </c>
      <c r="AX212" s="13" t="s">
        <v>71</v>
      </c>
      <c r="AY212" s="244" t="s">
        <v>139</v>
      </c>
    </row>
    <row r="213" s="14" customFormat="1">
      <c r="A213" s="14"/>
      <c r="B213" s="245"/>
      <c r="C213" s="246"/>
      <c r="D213" s="235" t="s">
        <v>148</v>
      </c>
      <c r="E213" s="247" t="s">
        <v>19</v>
      </c>
      <c r="F213" s="248" t="s">
        <v>176</v>
      </c>
      <c r="G213" s="246"/>
      <c r="H213" s="249">
        <v>177.303</v>
      </c>
      <c r="I213" s="250"/>
      <c r="J213" s="246"/>
      <c r="K213" s="246"/>
      <c r="L213" s="251"/>
      <c r="M213" s="252"/>
      <c r="N213" s="253"/>
      <c r="O213" s="253"/>
      <c r="P213" s="253"/>
      <c r="Q213" s="253"/>
      <c r="R213" s="253"/>
      <c r="S213" s="253"/>
      <c r="T213" s="254"/>
      <c r="U213" s="14"/>
      <c r="V213" s="14"/>
      <c r="W213" s="14"/>
      <c r="X213" s="14"/>
      <c r="Y213" s="14"/>
      <c r="Z213" s="14"/>
      <c r="AA213" s="14"/>
      <c r="AB213" s="14"/>
      <c r="AC213" s="14"/>
      <c r="AD213" s="14"/>
      <c r="AE213" s="14"/>
      <c r="AT213" s="255" t="s">
        <v>148</v>
      </c>
      <c r="AU213" s="255" t="s">
        <v>83</v>
      </c>
      <c r="AV213" s="14" t="s">
        <v>87</v>
      </c>
      <c r="AW213" s="14" t="s">
        <v>32</v>
      </c>
      <c r="AX213" s="14" t="s">
        <v>71</v>
      </c>
      <c r="AY213" s="255" t="s">
        <v>139</v>
      </c>
    </row>
    <row r="214" s="16" customFormat="1">
      <c r="A214" s="16"/>
      <c r="B214" s="267"/>
      <c r="C214" s="268"/>
      <c r="D214" s="235" t="s">
        <v>148</v>
      </c>
      <c r="E214" s="269" t="s">
        <v>19</v>
      </c>
      <c r="F214" s="270" t="s">
        <v>177</v>
      </c>
      <c r="G214" s="268"/>
      <c r="H214" s="269" t="s">
        <v>19</v>
      </c>
      <c r="I214" s="271"/>
      <c r="J214" s="268"/>
      <c r="K214" s="268"/>
      <c r="L214" s="272"/>
      <c r="M214" s="273"/>
      <c r="N214" s="274"/>
      <c r="O214" s="274"/>
      <c r="P214" s="274"/>
      <c r="Q214" s="274"/>
      <c r="R214" s="274"/>
      <c r="S214" s="274"/>
      <c r="T214" s="275"/>
      <c r="U214" s="16"/>
      <c r="V214" s="16"/>
      <c r="W214" s="16"/>
      <c r="X214" s="16"/>
      <c r="Y214" s="16"/>
      <c r="Z214" s="16"/>
      <c r="AA214" s="16"/>
      <c r="AB214" s="16"/>
      <c r="AC214" s="16"/>
      <c r="AD214" s="16"/>
      <c r="AE214" s="16"/>
      <c r="AT214" s="276" t="s">
        <v>148</v>
      </c>
      <c r="AU214" s="276" t="s">
        <v>83</v>
      </c>
      <c r="AV214" s="16" t="s">
        <v>78</v>
      </c>
      <c r="AW214" s="16" t="s">
        <v>32</v>
      </c>
      <c r="AX214" s="16" t="s">
        <v>71</v>
      </c>
      <c r="AY214" s="276" t="s">
        <v>139</v>
      </c>
    </row>
    <row r="215" s="13" customFormat="1">
      <c r="A215" s="13"/>
      <c r="B215" s="233"/>
      <c r="C215" s="234"/>
      <c r="D215" s="235" t="s">
        <v>148</v>
      </c>
      <c r="E215" s="236" t="s">
        <v>19</v>
      </c>
      <c r="F215" s="237" t="s">
        <v>197</v>
      </c>
      <c r="G215" s="234"/>
      <c r="H215" s="238">
        <v>201.71299999999999</v>
      </c>
      <c r="I215" s="239"/>
      <c r="J215" s="234"/>
      <c r="K215" s="234"/>
      <c r="L215" s="240"/>
      <c r="M215" s="241"/>
      <c r="N215" s="242"/>
      <c r="O215" s="242"/>
      <c r="P215" s="242"/>
      <c r="Q215" s="242"/>
      <c r="R215" s="242"/>
      <c r="S215" s="242"/>
      <c r="T215" s="243"/>
      <c r="U215" s="13"/>
      <c r="V215" s="13"/>
      <c r="W215" s="13"/>
      <c r="X215" s="13"/>
      <c r="Y215" s="13"/>
      <c r="Z215" s="13"/>
      <c r="AA215" s="13"/>
      <c r="AB215" s="13"/>
      <c r="AC215" s="13"/>
      <c r="AD215" s="13"/>
      <c r="AE215" s="13"/>
      <c r="AT215" s="244" t="s">
        <v>148</v>
      </c>
      <c r="AU215" s="244" t="s">
        <v>83</v>
      </c>
      <c r="AV215" s="13" t="s">
        <v>83</v>
      </c>
      <c r="AW215" s="13" t="s">
        <v>32</v>
      </c>
      <c r="AX215" s="13" t="s">
        <v>71</v>
      </c>
      <c r="AY215" s="244" t="s">
        <v>139</v>
      </c>
    </row>
    <row r="216" s="13" customFormat="1">
      <c r="A216" s="13"/>
      <c r="B216" s="233"/>
      <c r="C216" s="234"/>
      <c r="D216" s="235" t="s">
        <v>148</v>
      </c>
      <c r="E216" s="236" t="s">
        <v>19</v>
      </c>
      <c r="F216" s="237" t="s">
        <v>198</v>
      </c>
      <c r="G216" s="234"/>
      <c r="H216" s="238">
        <v>-30.239999999999998</v>
      </c>
      <c r="I216" s="239"/>
      <c r="J216" s="234"/>
      <c r="K216" s="234"/>
      <c r="L216" s="240"/>
      <c r="M216" s="241"/>
      <c r="N216" s="242"/>
      <c r="O216" s="242"/>
      <c r="P216" s="242"/>
      <c r="Q216" s="242"/>
      <c r="R216" s="242"/>
      <c r="S216" s="242"/>
      <c r="T216" s="243"/>
      <c r="U216" s="13"/>
      <c r="V216" s="13"/>
      <c r="W216" s="13"/>
      <c r="X216" s="13"/>
      <c r="Y216" s="13"/>
      <c r="Z216" s="13"/>
      <c r="AA216" s="13"/>
      <c r="AB216" s="13"/>
      <c r="AC216" s="13"/>
      <c r="AD216" s="13"/>
      <c r="AE216" s="13"/>
      <c r="AT216" s="244" t="s">
        <v>148</v>
      </c>
      <c r="AU216" s="244" t="s">
        <v>83</v>
      </c>
      <c r="AV216" s="13" t="s">
        <v>83</v>
      </c>
      <c r="AW216" s="13" t="s">
        <v>32</v>
      </c>
      <c r="AX216" s="13" t="s">
        <v>71</v>
      </c>
      <c r="AY216" s="244" t="s">
        <v>139</v>
      </c>
    </row>
    <row r="217" s="13" customFormat="1">
      <c r="A217" s="13"/>
      <c r="B217" s="233"/>
      <c r="C217" s="234"/>
      <c r="D217" s="235" t="s">
        <v>148</v>
      </c>
      <c r="E217" s="236" t="s">
        <v>19</v>
      </c>
      <c r="F217" s="237" t="s">
        <v>204</v>
      </c>
      <c r="G217" s="234"/>
      <c r="H217" s="238">
        <v>-12.42</v>
      </c>
      <c r="I217" s="239"/>
      <c r="J217" s="234"/>
      <c r="K217" s="234"/>
      <c r="L217" s="240"/>
      <c r="M217" s="241"/>
      <c r="N217" s="242"/>
      <c r="O217" s="242"/>
      <c r="P217" s="242"/>
      <c r="Q217" s="242"/>
      <c r="R217" s="242"/>
      <c r="S217" s="242"/>
      <c r="T217" s="243"/>
      <c r="U217" s="13"/>
      <c r="V217" s="13"/>
      <c r="W217" s="13"/>
      <c r="X217" s="13"/>
      <c r="Y217" s="13"/>
      <c r="Z217" s="13"/>
      <c r="AA217" s="13"/>
      <c r="AB217" s="13"/>
      <c r="AC217" s="13"/>
      <c r="AD217" s="13"/>
      <c r="AE217" s="13"/>
      <c r="AT217" s="244" t="s">
        <v>148</v>
      </c>
      <c r="AU217" s="244" t="s">
        <v>83</v>
      </c>
      <c r="AV217" s="13" t="s">
        <v>83</v>
      </c>
      <c r="AW217" s="13" t="s">
        <v>32</v>
      </c>
      <c r="AX217" s="13" t="s">
        <v>71</v>
      </c>
      <c r="AY217" s="244" t="s">
        <v>139</v>
      </c>
    </row>
    <row r="218" s="13" customFormat="1">
      <c r="A218" s="13"/>
      <c r="B218" s="233"/>
      <c r="C218" s="234"/>
      <c r="D218" s="235" t="s">
        <v>148</v>
      </c>
      <c r="E218" s="236" t="s">
        <v>19</v>
      </c>
      <c r="F218" s="237" t="s">
        <v>202</v>
      </c>
      <c r="G218" s="234"/>
      <c r="H218" s="238">
        <v>-4.0499999999999998</v>
      </c>
      <c r="I218" s="239"/>
      <c r="J218" s="234"/>
      <c r="K218" s="234"/>
      <c r="L218" s="240"/>
      <c r="M218" s="241"/>
      <c r="N218" s="242"/>
      <c r="O218" s="242"/>
      <c r="P218" s="242"/>
      <c r="Q218" s="242"/>
      <c r="R218" s="242"/>
      <c r="S218" s="242"/>
      <c r="T218" s="243"/>
      <c r="U218" s="13"/>
      <c r="V218" s="13"/>
      <c r="W218" s="13"/>
      <c r="X218" s="13"/>
      <c r="Y218" s="13"/>
      <c r="Z218" s="13"/>
      <c r="AA218" s="13"/>
      <c r="AB218" s="13"/>
      <c r="AC218" s="13"/>
      <c r="AD218" s="13"/>
      <c r="AE218" s="13"/>
      <c r="AT218" s="244" t="s">
        <v>148</v>
      </c>
      <c r="AU218" s="244" t="s">
        <v>83</v>
      </c>
      <c r="AV218" s="13" t="s">
        <v>83</v>
      </c>
      <c r="AW218" s="13" t="s">
        <v>32</v>
      </c>
      <c r="AX218" s="13" t="s">
        <v>71</v>
      </c>
      <c r="AY218" s="244" t="s">
        <v>139</v>
      </c>
    </row>
    <row r="219" s="13" customFormat="1">
      <c r="A219" s="13"/>
      <c r="B219" s="233"/>
      <c r="C219" s="234"/>
      <c r="D219" s="235" t="s">
        <v>148</v>
      </c>
      <c r="E219" s="236" t="s">
        <v>19</v>
      </c>
      <c r="F219" s="237" t="s">
        <v>205</v>
      </c>
      <c r="G219" s="234"/>
      <c r="H219" s="238">
        <v>-25.199999999999999</v>
      </c>
      <c r="I219" s="239"/>
      <c r="J219" s="234"/>
      <c r="K219" s="234"/>
      <c r="L219" s="240"/>
      <c r="M219" s="241"/>
      <c r="N219" s="242"/>
      <c r="O219" s="242"/>
      <c r="P219" s="242"/>
      <c r="Q219" s="242"/>
      <c r="R219" s="242"/>
      <c r="S219" s="242"/>
      <c r="T219" s="243"/>
      <c r="U219" s="13"/>
      <c r="V219" s="13"/>
      <c r="W219" s="13"/>
      <c r="X219" s="13"/>
      <c r="Y219" s="13"/>
      <c r="Z219" s="13"/>
      <c r="AA219" s="13"/>
      <c r="AB219" s="13"/>
      <c r="AC219" s="13"/>
      <c r="AD219" s="13"/>
      <c r="AE219" s="13"/>
      <c r="AT219" s="244" t="s">
        <v>148</v>
      </c>
      <c r="AU219" s="244" t="s">
        <v>83</v>
      </c>
      <c r="AV219" s="13" t="s">
        <v>83</v>
      </c>
      <c r="AW219" s="13" t="s">
        <v>32</v>
      </c>
      <c r="AX219" s="13" t="s">
        <v>71</v>
      </c>
      <c r="AY219" s="244" t="s">
        <v>139</v>
      </c>
    </row>
    <row r="220" s="13" customFormat="1">
      <c r="A220" s="13"/>
      <c r="B220" s="233"/>
      <c r="C220" s="234"/>
      <c r="D220" s="235" t="s">
        <v>148</v>
      </c>
      <c r="E220" s="236" t="s">
        <v>19</v>
      </c>
      <c r="F220" s="237" t="s">
        <v>206</v>
      </c>
      <c r="G220" s="234"/>
      <c r="H220" s="238">
        <v>47.560000000000002</v>
      </c>
      <c r="I220" s="239"/>
      <c r="J220" s="234"/>
      <c r="K220" s="234"/>
      <c r="L220" s="240"/>
      <c r="M220" s="241"/>
      <c r="N220" s="242"/>
      <c r="O220" s="242"/>
      <c r="P220" s="242"/>
      <c r="Q220" s="242"/>
      <c r="R220" s="242"/>
      <c r="S220" s="242"/>
      <c r="T220" s="243"/>
      <c r="U220" s="13"/>
      <c r="V220" s="13"/>
      <c r="W220" s="13"/>
      <c r="X220" s="13"/>
      <c r="Y220" s="13"/>
      <c r="Z220" s="13"/>
      <c r="AA220" s="13"/>
      <c r="AB220" s="13"/>
      <c r="AC220" s="13"/>
      <c r="AD220" s="13"/>
      <c r="AE220" s="13"/>
      <c r="AT220" s="244" t="s">
        <v>148</v>
      </c>
      <c r="AU220" s="244" t="s">
        <v>83</v>
      </c>
      <c r="AV220" s="13" t="s">
        <v>83</v>
      </c>
      <c r="AW220" s="13" t="s">
        <v>32</v>
      </c>
      <c r="AX220" s="13" t="s">
        <v>71</v>
      </c>
      <c r="AY220" s="244" t="s">
        <v>139</v>
      </c>
    </row>
    <row r="221" s="14" customFormat="1">
      <c r="A221" s="14"/>
      <c r="B221" s="245"/>
      <c r="C221" s="246"/>
      <c r="D221" s="235" t="s">
        <v>148</v>
      </c>
      <c r="E221" s="247" t="s">
        <v>19</v>
      </c>
      <c r="F221" s="248" t="s">
        <v>176</v>
      </c>
      <c r="G221" s="246"/>
      <c r="H221" s="249">
        <v>177.363</v>
      </c>
      <c r="I221" s="250"/>
      <c r="J221" s="246"/>
      <c r="K221" s="246"/>
      <c r="L221" s="251"/>
      <c r="M221" s="252"/>
      <c r="N221" s="253"/>
      <c r="O221" s="253"/>
      <c r="P221" s="253"/>
      <c r="Q221" s="253"/>
      <c r="R221" s="253"/>
      <c r="S221" s="253"/>
      <c r="T221" s="254"/>
      <c r="U221" s="14"/>
      <c r="V221" s="14"/>
      <c r="W221" s="14"/>
      <c r="X221" s="14"/>
      <c r="Y221" s="14"/>
      <c r="Z221" s="14"/>
      <c r="AA221" s="14"/>
      <c r="AB221" s="14"/>
      <c r="AC221" s="14"/>
      <c r="AD221" s="14"/>
      <c r="AE221" s="14"/>
      <c r="AT221" s="255" t="s">
        <v>148</v>
      </c>
      <c r="AU221" s="255" t="s">
        <v>83</v>
      </c>
      <c r="AV221" s="14" t="s">
        <v>87</v>
      </c>
      <c r="AW221" s="14" t="s">
        <v>32</v>
      </c>
      <c r="AX221" s="14" t="s">
        <v>71</v>
      </c>
      <c r="AY221" s="255" t="s">
        <v>139</v>
      </c>
    </row>
    <row r="222" s="16" customFormat="1">
      <c r="A222" s="16"/>
      <c r="B222" s="267"/>
      <c r="C222" s="268"/>
      <c r="D222" s="235" t="s">
        <v>148</v>
      </c>
      <c r="E222" s="269" t="s">
        <v>19</v>
      </c>
      <c r="F222" s="270" t="s">
        <v>180</v>
      </c>
      <c r="G222" s="268"/>
      <c r="H222" s="269" t="s">
        <v>19</v>
      </c>
      <c r="I222" s="271"/>
      <c r="J222" s="268"/>
      <c r="K222" s="268"/>
      <c r="L222" s="272"/>
      <c r="M222" s="273"/>
      <c r="N222" s="274"/>
      <c r="O222" s="274"/>
      <c r="P222" s="274"/>
      <c r="Q222" s="274"/>
      <c r="R222" s="274"/>
      <c r="S222" s="274"/>
      <c r="T222" s="275"/>
      <c r="U222" s="16"/>
      <c r="V222" s="16"/>
      <c r="W222" s="16"/>
      <c r="X222" s="16"/>
      <c r="Y222" s="16"/>
      <c r="Z222" s="16"/>
      <c r="AA222" s="16"/>
      <c r="AB222" s="16"/>
      <c r="AC222" s="16"/>
      <c r="AD222" s="16"/>
      <c r="AE222" s="16"/>
      <c r="AT222" s="276" t="s">
        <v>148</v>
      </c>
      <c r="AU222" s="276" t="s">
        <v>83</v>
      </c>
      <c r="AV222" s="16" t="s">
        <v>78</v>
      </c>
      <c r="AW222" s="16" t="s">
        <v>32</v>
      </c>
      <c r="AX222" s="16" t="s">
        <v>71</v>
      </c>
      <c r="AY222" s="276" t="s">
        <v>139</v>
      </c>
    </row>
    <row r="223" s="13" customFormat="1">
      <c r="A223" s="13"/>
      <c r="B223" s="233"/>
      <c r="C223" s="234"/>
      <c r="D223" s="235" t="s">
        <v>148</v>
      </c>
      <c r="E223" s="236" t="s">
        <v>19</v>
      </c>
      <c r="F223" s="237" t="s">
        <v>207</v>
      </c>
      <c r="G223" s="234"/>
      <c r="H223" s="238">
        <v>177.363</v>
      </c>
      <c r="I223" s="239"/>
      <c r="J223" s="234"/>
      <c r="K223" s="234"/>
      <c r="L223" s="240"/>
      <c r="M223" s="241"/>
      <c r="N223" s="242"/>
      <c r="O223" s="242"/>
      <c r="P223" s="242"/>
      <c r="Q223" s="242"/>
      <c r="R223" s="242"/>
      <c r="S223" s="242"/>
      <c r="T223" s="243"/>
      <c r="U223" s="13"/>
      <c r="V223" s="13"/>
      <c r="W223" s="13"/>
      <c r="X223" s="13"/>
      <c r="Y223" s="13"/>
      <c r="Z223" s="13"/>
      <c r="AA223" s="13"/>
      <c r="AB223" s="13"/>
      <c r="AC223" s="13"/>
      <c r="AD223" s="13"/>
      <c r="AE223" s="13"/>
      <c r="AT223" s="244" t="s">
        <v>148</v>
      </c>
      <c r="AU223" s="244" t="s">
        <v>83</v>
      </c>
      <c r="AV223" s="13" t="s">
        <v>83</v>
      </c>
      <c r="AW223" s="13" t="s">
        <v>32</v>
      </c>
      <c r="AX223" s="13" t="s">
        <v>71</v>
      </c>
      <c r="AY223" s="244" t="s">
        <v>139</v>
      </c>
    </row>
    <row r="224" s="14" customFormat="1">
      <c r="A224" s="14"/>
      <c r="B224" s="245"/>
      <c r="C224" s="246"/>
      <c r="D224" s="235" t="s">
        <v>148</v>
      </c>
      <c r="E224" s="247" t="s">
        <v>19</v>
      </c>
      <c r="F224" s="248" t="s">
        <v>176</v>
      </c>
      <c r="G224" s="246"/>
      <c r="H224" s="249">
        <v>177.363</v>
      </c>
      <c r="I224" s="250"/>
      <c r="J224" s="246"/>
      <c r="K224" s="246"/>
      <c r="L224" s="251"/>
      <c r="M224" s="252"/>
      <c r="N224" s="253"/>
      <c r="O224" s="253"/>
      <c r="P224" s="253"/>
      <c r="Q224" s="253"/>
      <c r="R224" s="253"/>
      <c r="S224" s="253"/>
      <c r="T224" s="254"/>
      <c r="U224" s="14"/>
      <c r="V224" s="14"/>
      <c r="W224" s="14"/>
      <c r="X224" s="14"/>
      <c r="Y224" s="14"/>
      <c r="Z224" s="14"/>
      <c r="AA224" s="14"/>
      <c r="AB224" s="14"/>
      <c r="AC224" s="14"/>
      <c r="AD224" s="14"/>
      <c r="AE224" s="14"/>
      <c r="AT224" s="255" t="s">
        <v>148</v>
      </c>
      <c r="AU224" s="255" t="s">
        <v>83</v>
      </c>
      <c r="AV224" s="14" t="s">
        <v>87</v>
      </c>
      <c r="AW224" s="14" t="s">
        <v>32</v>
      </c>
      <c r="AX224" s="14" t="s">
        <v>71</v>
      </c>
      <c r="AY224" s="255" t="s">
        <v>139</v>
      </c>
    </row>
    <row r="225" s="16" customFormat="1">
      <c r="A225" s="16"/>
      <c r="B225" s="267"/>
      <c r="C225" s="268"/>
      <c r="D225" s="235" t="s">
        <v>148</v>
      </c>
      <c r="E225" s="269" t="s">
        <v>19</v>
      </c>
      <c r="F225" s="270" t="s">
        <v>182</v>
      </c>
      <c r="G225" s="268"/>
      <c r="H225" s="269" t="s">
        <v>19</v>
      </c>
      <c r="I225" s="271"/>
      <c r="J225" s="268"/>
      <c r="K225" s="268"/>
      <c r="L225" s="272"/>
      <c r="M225" s="273"/>
      <c r="N225" s="274"/>
      <c r="O225" s="274"/>
      <c r="P225" s="274"/>
      <c r="Q225" s="274"/>
      <c r="R225" s="274"/>
      <c r="S225" s="274"/>
      <c r="T225" s="275"/>
      <c r="U225" s="16"/>
      <c r="V225" s="16"/>
      <c r="W225" s="16"/>
      <c r="X225" s="16"/>
      <c r="Y225" s="16"/>
      <c r="Z225" s="16"/>
      <c r="AA225" s="16"/>
      <c r="AB225" s="16"/>
      <c r="AC225" s="16"/>
      <c r="AD225" s="16"/>
      <c r="AE225" s="16"/>
      <c r="AT225" s="276" t="s">
        <v>148</v>
      </c>
      <c r="AU225" s="276" t="s">
        <v>83</v>
      </c>
      <c r="AV225" s="16" t="s">
        <v>78</v>
      </c>
      <c r="AW225" s="16" t="s">
        <v>32</v>
      </c>
      <c r="AX225" s="16" t="s">
        <v>71</v>
      </c>
      <c r="AY225" s="276" t="s">
        <v>139</v>
      </c>
    </row>
    <row r="226" s="13" customFormat="1">
      <c r="A226" s="13"/>
      <c r="B226" s="233"/>
      <c r="C226" s="234"/>
      <c r="D226" s="235" t="s">
        <v>148</v>
      </c>
      <c r="E226" s="236" t="s">
        <v>19</v>
      </c>
      <c r="F226" s="237" t="s">
        <v>207</v>
      </c>
      <c r="G226" s="234"/>
      <c r="H226" s="238">
        <v>177.363</v>
      </c>
      <c r="I226" s="239"/>
      <c r="J226" s="234"/>
      <c r="K226" s="234"/>
      <c r="L226" s="240"/>
      <c r="M226" s="241"/>
      <c r="N226" s="242"/>
      <c r="O226" s="242"/>
      <c r="P226" s="242"/>
      <c r="Q226" s="242"/>
      <c r="R226" s="242"/>
      <c r="S226" s="242"/>
      <c r="T226" s="243"/>
      <c r="U226" s="13"/>
      <c r="V226" s="13"/>
      <c r="W226" s="13"/>
      <c r="X226" s="13"/>
      <c r="Y226" s="13"/>
      <c r="Z226" s="13"/>
      <c r="AA226" s="13"/>
      <c r="AB226" s="13"/>
      <c r="AC226" s="13"/>
      <c r="AD226" s="13"/>
      <c r="AE226" s="13"/>
      <c r="AT226" s="244" t="s">
        <v>148</v>
      </c>
      <c r="AU226" s="244" t="s">
        <v>83</v>
      </c>
      <c r="AV226" s="13" t="s">
        <v>83</v>
      </c>
      <c r="AW226" s="13" t="s">
        <v>32</v>
      </c>
      <c r="AX226" s="13" t="s">
        <v>71</v>
      </c>
      <c r="AY226" s="244" t="s">
        <v>139</v>
      </c>
    </row>
    <row r="227" s="14" customFormat="1">
      <c r="A227" s="14"/>
      <c r="B227" s="245"/>
      <c r="C227" s="246"/>
      <c r="D227" s="235" t="s">
        <v>148</v>
      </c>
      <c r="E227" s="247" t="s">
        <v>19</v>
      </c>
      <c r="F227" s="248" t="s">
        <v>176</v>
      </c>
      <c r="G227" s="246"/>
      <c r="H227" s="249">
        <v>177.363</v>
      </c>
      <c r="I227" s="250"/>
      <c r="J227" s="246"/>
      <c r="K227" s="246"/>
      <c r="L227" s="251"/>
      <c r="M227" s="252"/>
      <c r="N227" s="253"/>
      <c r="O227" s="253"/>
      <c r="P227" s="253"/>
      <c r="Q227" s="253"/>
      <c r="R227" s="253"/>
      <c r="S227" s="253"/>
      <c r="T227" s="254"/>
      <c r="U227" s="14"/>
      <c r="V227" s="14"/>
      <c r="W227" s="14"/>
      <c r="X227" s="14"/>
      <c r="Y227" s="14"/>
      <c r="Z227" s="14"/>
      <c r="AA227" s="14"/>
      <c r="AB227" s="14"/>
      <c r="AC227" s="14"/>
      <c r="AD227" s="14"/>
      <c r="AE227" s="14"/>
      <c r="AT227" s="255" t="s">
        <v>148</v>
      </c>
      <c r="AU227" s="255" t="s">
        <v>83</v>
      </c>
      <c r="AV227" s="14" t="s">
        <v>87</v>
      </c>
      <c r="AW227" s="14" t="s">
        <v>32</v>
      </c>
      <c r="AX227" s="14" t="s">
        <v>71</v>
      </c>
      <c r="AY227" s="255" t="s">
        <v>139</v>
      </c>
    </row>
    <row r="228" s="16" customFormat="1">
      <c r="A228" s="16"/>
      <c r="B228" s="267"/>
      <c r="C228" s="268"/>
      <c r="D228" s="235" t="s">
        <v>148</v>
      </c>
      <c r="E228" s="269" t="s">
        <v>19</v>
      </c>
      <c r="F228" s="270" t="s">
        <v>183</v>
      </c>
      <c r="G228" s="268"/>
      <c r="H228" s="269" t="s">
        <v>19</v>
      </c>
      <c r="I228" s="271"/>
      <c r="J228" s="268"/>
      <c r="K228" s="268"/>
      <c r="L228" s="272"/>
      <c r="M228" s="273"/>
      <c r="N228" s="274"/>
      <c r="O228" s="274"/>
      <c r="P228" s="274"/>
      <c r="Q228" s="274"/>
      <c r="R228" s="274"/>
      <c r="S228" s="274"/>
      <c r="T228" s="275"/>
      <c r="U228" s="16"/>
      <c r="V228" s="16"/>
      <c r="W228" s="16"/>
      <c r="X228" s="16"/>
      <c r="Y228" s="16"/>
      <c r="Z228" s="16"/>
      <c r="AA228" s="16"/>
      <c r="AB228" s="16"/>
      <c r="AC228" s="16"/>
      <c r="AD228" s="16"/>
      <c r="AE228" s="16"/>
      <c r="AT228" s="276" t="s">
        <v>148</v>
      </c>
      <c r="AU228" s="276" t="s">
        <v>83</v>
      </c>
      <c r="AV228" s="16" t="s">
        <v>78</v>
      </c>
      <c r="AW228" s="16" t="s">
        <v>32</v>
      </c>
      <c r="AX228" s="16" t="s">
        <v>71</v>
      </c>
      <c r="AY228" s="276" t="s">
        <v>139</v>
      </c>
    </row>
    <row r="229" s="13" customFormat="1">
      <c r="A229" s="13"/>
      <c r="B229" s="233"/>
      <c r="C229" s="234"/>
      <c r="D229" s="235" t="s">
        <v>148</v>
      </c>
      <c r="E229" s="236" t="s">
        <v>19</v>
      </c>
      <c r="F229" s="237" t="s">
        <v>208</v>
      </c>
      <c r="G229" s="234"/>
      <c r="H229" s="238">
        <v>139.97499999999999</v>
      </c>
      <c r="I229" s="239"/>
      <c r="J229" s="234"/>
      <c r="K229" s="234"/>
      <c r="L229" s="240"/>
      <c r="M229" s="241"/>
      <c r="N229" s="242"/>
      <c r="O229" s="242"/>
      <c r="P229" s="242"/>
      <c r="Q229" s="242"/>
      <c r="R229" s="242"/>
      <c r="S229" s="242"/>
      <c r="T229" s="243"/>
      <c r="U229" s="13"/>
      <c r="V229" s="13"/>
      <c r="W229" s="13"/>
      <c r="X229" s="13"/>
      <c r="Y229" s="13"/>
      <c r="Z229" s="13"/>
      <c r="AA229" s="13"/>
      <c r="AB229" s="13"/>
      <c r="AC229" s="13"/>
      <c r="AD229" s="13"/>
      <c r="AE229" s="13"/>
      <c r="AT229" s="244" t="s">
        <v>148</v>
      </c>
      <c r="AU229" s="244" t="s">
        <v>83</v>
      </c>
      <c r="AV229" s="13" t="s">
        <v>83</v>
      </c>
      <c r="AW229" s="13" t="s">
        <v>32</v>
      </c>
      <c r="AX229" s="13" t="s">
        <v>71</v>
      </c>
      <c r="AY229" s="244" t="s">
        <v>139</v>
      </c>
    </row>
    <row r="230" s="13" customFormat="1">
      <c r="A230" s="13"/>
      <c r="B230" s="233"/>
      <c r="C230" s="234"/>
      <c r="D230" s="235" t="s">
        <v>148</v>
      </c>
      <c r="E230" s="236" t="s">
        <v>19</v>
      </c>
      <c r="F230" s="237" t="s">
        <v>209</v>
      </c>
      <c r="G230" s="234"/>
      <c r="H230" s="238">
        <v>-9</v>
      </c>
      <c r="I230" s="239"/>
      <c r="J230" s="234"/>
      <c r="K230" s="234"/>
      <c r="L230" s="240"/>
      <c r="M230" s="241"/>
      <c r="N230" s="242"/>
      <c r="O230" s="242"/>
      <c r="P230" s="242"/>
      <c r="Q230" s="242"/>
      <c r="R230" s="242"/>
      <c r="S230" s="242"/>
      <c r="T230" s="243"/>
      <c r="U230" s="13"/>
      <c r="V230" s="13"/>
      <c r="W230" s="13"/>
      <c r="X230" s="13"/>
      <c r="Y230" s="13"/>
      <c r="Z230" s="13"/>
      <c r="AA230" s="13"/>
      <c r="AB230" s="13"/>
      <c r="AC230" s="13"/>
      <c r="AD230" s="13"/>
      <c r="AE230" s="13"/>
      <c r="AT230" s="244" t="s">
        <v>148</v>
      </c>
      <c r="AU230" s="244" t="s">
        <v>83</v>
      </c>
      <c r="AV230" s="13" t="s">
        <v>83</v>
      </c>
      <c r="AW230" s="13" t="s">
        <v>32</v>
      </c>
      <c r="AX230" s="13" t="s">
        <v>71</v>
      </c>
      <c r="AY230" s="244" t="s">
        <v>139</v>
      </c>
    </row>
    <row r="231" s="13" customFormat="1">
      <c r="A231" s="13"/>
      <c r="B231" s="233"/>
      <c r="C231" s="234"/>
      <c r="D231" s="235" t="s">
        <v>148</v>
      </c>
      <c r="E231" s="236" t="s">
        <v>19</v>
      </c>
      <c r="F231" s="237" t="s">
        <v>205</v>
      </c>
      <c r="G231" s="234"/>
      <c r="H231" s="238">
        <v>-25.199999999999999</v>
      </c>
      <c r="I231" s="239"/>
      <c r="J231" s="234"/>
      <c r="K231" s="234"/>
      <c r="L231" s="240"/>
      <c r="M231" s="241"/>
      <c r="N231" s="242"/>
      <c r="O231" s="242"/>
      <c r="P231" s="242"/>
      <c r="Q231" s="242"/>
      <c r="R231" s="242"/>
      <c r="S231" s="242"/>
      <c r="T231" s="243"/>
      <c r="U231" s="13"/>
      <c r="V231" s="13"/>
      <c r="W231" s="13"/>
      <c r="X231" s="13"/>
      <c r="Y231" s="13"/>
      <c r="Z231" s="13"/>
      <c r="AA231" s="13"/>
      <c r="AB231" s="13"/>
      <c r="AC231" s="13"/>
      <c r="AD231" s="13"/>
      <c r="AE231" s="13"/>
      <c r="AT231" s="244" t="s">
        <v>148</v>
      </c>
      <c r="AU231" s="244" t="s">
        <v>83</v>
      </c>
      <c r="AV231" s="13" t="s">
        <v>83</v>
      </c>
      <c r="AW231" s="13" t="s">
        <v>32</v>
      </c>
      <c r="AX231" s="13" t="s">
        <v>71</v>
      </c>
      <c r="AY231" s="244" t="s">
        <v>139</v>
      </c>
    </row>
    <row r="232" s="13" customFormat="1">
      <c r="A232" s="13"/>
      <c r="B232" s="233"/>
      <c r="C232" s="234"/>
      <c r="D232" s="235" t="s">
        <v>148</v>
      </c>
      <c r="E232" s="236" t="s">
        <v>19</v>
      </c>
      <c r="F232" s="237" t="s">
        <v>210</v>
      </c>
      <c r="G232" s="234"/>
      <c r="H232" s="238">
        <v>-12.15</v>
      </c>
      <c r="I232" s="239"/>
      <c r="J232" s="234"/>
      <c r="K232" s="234"/>
      <c r="L232" s="240"/>
      <c r="M232" s="241"/>
      <c r="N232" s="242"/>
      <c r="O232" s="242"/>
      <c r="P232" s="242"/>
      <c r="Q232" s="242"/>
      <c r="R232" s="242"/>
      <c r="S232" s="242"/>
      <c r="T232" s="243"/>
      <c r="U232" s="13"/>
      <c r="V232" s="13"/>
      <c r="W232" s="13"/>
      <c r="X232" s="13"/>
      <c r="Y232" s="13"/>
      <c r="Z232" s="13"/>
      <c r="AA232" s="13"/>
      <c r="AB232" s="13"/>
      <c r="AC232" s="13"/>
      <c r="AD232" s="13"/>
      <c r="AE232" s="13"/>
      <c r="AT232" s="244" t="s">
        <v>148</v>
      </c>
      <c r="AU232" s="244" t="s">
        <v>83</v>
      </c>
      <c r="AV232" s="13" t="s">
        <v>83</v>
      </c>
      <c r="AW232" s="13" t="s">
        <v>32</v>
      </c>
      <c r="AX232" s="13" t="s">
        <v>71</v>
      </c>
      <c r="AY232" s="244" t="s">
        <v>139</v>
      </c>
    </row>
    <row r="233" s="13" customFormat="1">
      <c r="A233" s="13"/>
      <c r="B233" s="233"/>
      <c r="C233" s="234"/>
      <c r="D233" s="235" t="s">
        <v>148</v>
      </c>
      <c r="E233" s="236" t="s">
        <v>19</v>
      </c>
      <c r="F233" s="237" t="s">
        <v>211</v>
      </c>
      <c r="G233" s="234"/>
      <c r="H233" s="238">
        <v>33.960000000000001</v>
      </c>
      <c r="I233" s="239"/>
      <c r="J233" s="234"/>
      <c r="K233" s="234"/>
      <c r="L233" s="240"/>
      <c r="M233" s="241"/>
      <c r="N233" s="242"/>
      <c r="O233" s="242"/>
      <c r="P233" s="242"/>
      <c r="Q233" s="242"/>
      <c r="R233" s="242"/>
      <c r="S233" s="242"/>
      <c r="T233" s="243"/>
      <c r="U233" s="13"/>
      <c r="V233" s="13"/>
      <c r="W233" s="13"/>
      <c r="X233" s="13"/>
      <c r="Y233" s="13"/>
      <c r="Z233" s="13"/>
      <c r="AA233" s="13"/>
      <c r="AB233" s="13"/>
      <c r="AC233" s="13"/>
      <c r="AD233" s="13"/>
      <c r="AE233" s="13"/>
      <c r="AT233" s="244" t="s">
        <v>148</v>
      </c>
      <c r="AU233" s="244" t="s">
        <v>83</v>
      </c>
      <c r="AV233" s="13" t="s">
        <v>83</v>
      </c>
      <c r="AW233" s="13" t="s">
        <v>32</v>
      </c>
      <c r="AX233" s="13" t="s">
        <v>71</v>
      </c>
      <c r="AY233" s="244" t="s">
        <v>139</v>
      </c>
    </row>
    <row r="234" s="14" customFormat="1">
      <c r="A234" s="14"/>
      <c r="B234" s="245"/>
      <c r="C234" s="246"/>
      <c r="D234" s="235" t="s">
        <v>148</v>
      </c>
      <c r="E234" s="247" t="s">
        <v>19</v>
      </c>
      <c r="F234" s="248" t="s">
        <v>176</v>
      </c>
      <c r="G234" s="246"/>
      <c r="H234" s="249">
        <v>127.58499999999998</v>
      </c>
      <c r="I234" s="250"/>
      <c r="J234" s="246"/>
      <c r="K234" s="246"/>
      <c r="L234" s="251"/>
      <c r="M234" s="252"/>
      <c r="N234" s="253"/>
      <c r="O234" s="253"/>
      <c r="P234" s="253"/>
      <c r="Q234" s="253"/>
      <c r="R234" s="253"/>
      <c r="S234" s="253"/>
      <c r="T234" s="254"/>
      <c r="U234" s="14"/>
      <c r="V234" s="14"/>
      <c r="W234" s="14"/>
      <c r="X234" s="14"/>
      <c r="Y234" s="14"/>
      <c r="Z234" s="14"/>
      <c r="AA234" s="14"/>
      <c r="AB234" s="14"/>
      <c r="AC234" s="14"/>
      <c r="AD234" s="14"/>
      <c r="AE234" s="14"/>
      <c r="AT234" s="255" t="s">
        <v>148</v>
      </c>
      <c r="AU234" s="255" t="s">
        <v>83</v>
      </c>
      <c r="AV234" s="14" t="s">
        <v>87</v>
      </c>
      <c r="AW234" s="14" t="s">
        <v>32</v>
      </c>
      <c r="AX234" s="14" t="s">
        <v>71</v>
      </c>
      <c r="AY234" s="255" t="s">
        <v>139</v>
      </c>
    </row>
    <row r="235" s="15" customFormat="1">
      <c r="A235" s="15"/>
      <c r="B235" s="256"/>
      <c r="C235" s="257"/>
      <c r="D235" s="235" t="s">
        <v>148</v>
      </c>
      <c r="E235" s="258" t="s">
        <v>19</v>
      </c>
      <c r="F235" s="259" t="s">
        <v>163</v>
      </c>
      <c r="G235" s="257"/>
      <c r="H235" s="260">
        <v>836.97700000000009</v>
      </c>
      <c r="I235" s="261"/>
      <c r="J235" s="257"/>
      <c r="K235" s="257"/>
      <c r="L235" s="262"/>
      <c r="M235" s="263"/>
      <c r="N235" s="264"/>
      <c r="O235" s="264"/>
      <c r="P235" s="264"/>
      <c r="Q235" s="264"/>
      <c r="R235" s="264"/>
      <c r="S235" s="264"/>
      <c r="T235" s="265"/>
      <c r="U235" s="15"/>
      <c r="V235" s="15"/>
      <c r="W235" s="15"/>
      <c r="X235" s="15"/>
      <c r="Y235" s="15"/>
      <c r="Z235" s="15"/>
      <c r="AA235" s="15"/>
      <c r="AB235" s="15"/>
      <c r="AC235" s="15"/>
      <c r="AD235" s="15"/>
      <c r="AE235" s="15"/>
      <c r="AT235" s="266" t="s">
        <v>148</v>
      </c>
      <c r="AU235" s="266" t="s">
        <v>83</v>
      </c>
      <c r="AV235" s="15" t="s">
        <v>90</v>
      </c>
      <c r="AW235" s="15" t="s">
        <v>32</v>
      </c>
      <c r="AX235" s="15" t="s">
        <v>78</v>
      </c>
      <c r="AY235" s="266" t="s">
        <v>139</v>
      </c>
    </row>
    <row r="236" s="2" customFormat="1" ht="24.15" customHeight="1">
      <c r="A236" s="41"/>
      <c r="B236" s="42"/>
      <c r="C236" s="215" t="s">
        <v>225</v>
      </c>
      <c r="D236" s="215" t="s">
        <v>141</v>
      </c>
      <c r="E236" s="216" t="s">
        <v>226</v>
      </c>
      <c r="F236" s="217" t="s">
        <v>227</v>
      </c>
      <c r="G236" s="218" t="s">
        <v>228</v>
      </c>
      <c r="H236" s="219">
        <v>570.89999999999998</v>
      </c>
      <c r="I236" s="220"/>
      <c r="J236" s="221">
        <f>ROUND(I236*H236,2)</f>
        <v>0</v>
      </c>
      <c r="K236" s="217" t="s">
        <v>145</v>
      </c>
      <c r="L236" s="47"/>
      <c r="M236" s="222" t="s">
        <v>19</v>
      </c>
      <c r="N236" s="223" t="s">
        <v>43</v>
      </c>
      <c r="O236" s="87"/>
      <c r="P236" s="224">
        <f>O236*H236</f>
        <v>0</v>
      </c>
      <c r="Q236" s="224">
        <v>0</v>
      </c>
      <c r="R236" s="224">
        <f>Q236*H236</f>
        <v>0</v>
      </c>
      <c r="S236" s="224">
        <v>0</v>
      </c>
      <c r="T236" s="225">
        <f>S236*H236</f>
        <v>0</v>
      </c>
      <c r="U236" s="41"/>
      <c r="V236" s="41"/>
      <c r="W236" s="41"/>
      <c r="X236" s="41"/>
      <c r="Y236" s="41"/>
      <c r="Z236" s="41"/>
      <c r="AA236" s="41"/>
      <c r="AB236" s="41"/>
      <c r="AC236" s="41"/>
      <c r="AD236" s="41"/>
      <c r="AE236" s="41"/>
      <c r="AR236" s="226" t="s">
        <v>90</v>
      </c>
      <c r="AT236" s="226" t="s">
        <v>141</v>
      </c>
      <c r="AU236" s="226" t="s">
        <v>83</v>
      </c>
      <c r="AY236" s="20" t="s">
        <v>139</v>
      </c>
      <c r="BE236" s="227">
        <f>IF(N236="základní",J236,0)</f>
        <v>0</v>
      </c>
      <c r="BF236" s="227">
        <f>IF(N236="snížená",J236,0)</f>
        <v>0</v>
      </c>
      <c r="BG236" s="227">
        <f>IF(N236="zákl. přenesená",J236,0)</f>
        <v>0</v>
      </c>
      <c r="BH236" s="227">
        <f>IF(N236="sníž. přenesená",J236,0)</f>
        <v>0</v>
      </c>
      <c r="BI236" s="227">
        <f>IF(N236="nulová",J236,0)</f>
        <v>0</v>
      </c>
      <c r="BJ236" s="20" t="s">
        <v>83</v>
      </c>
      <c r="BK236" s="227">
        <f>ROUND(I236*H236,2)</f>
        <v>0</v>
      </c>
      <c r="BL236" s="20" t="s">
        <v>90</v>
      </c>
      <c r="BM236" s="226" t="s">
        <v>229</v>
      </c>
    </row>
    <row r="237" s="2" customFormat="1">
      <c r="A237" s="41"/>
      <c r="B237" s="42"/>
      <c r="C237" s="43"/>
      <c r="D237" s="228" t="s">
        <v>146</v>
      </c>
      <c r="E237" s="43"/>
      <c r="F237" s="229" t="s">
        <v>230</v>
      </c>
      <c r="G237" s="43"/>
      <c r="H237" s="43"/>
      <c r="I237" s="230"/>
      <c r="J237" s="43"/>
      <c r="K237" s="43"/>
      <c r="L237" s="47"/>
      <c r="M237" s="231"/>
      <c r="N237" s="232"/>
      <c r="O237" s="87"/>
      <c r="P237" s="87"/>
      <c r="Q237" s="87"/>
      <c r="R237" s="87"/>
      <c r="S237" s="87"/>
      <c r="T237" s="88"/>
      <c r="U237" s="41"/>
      <c r="V237" s="41"/>
      <c r="W237" s="41"/>
      <c r="X237" s="41"/>
      <c r="Y237" s="41"/>
      <c r="Z237" s="41"/>
      <c r="AA237" s="41"/>
      <c r="AB237" s="41"/>
      <c r="AC237" s="41"/>
      <c r="AD237" s="41"/>
      <c r="AE237" s="41"/>
      <c r="AT237" s="20" t="s">
        <v>146</v>
      </c>
      <c r="AU237" s="20" t="s">
        <v>83</v>
      </c>
    </row>
    <row r="238" s="2" customFormat="1">
      <c r="A238" s="41"/>
      <c r="B238" s="42"/>
      <c r="C238" s="43"/>
      <c r="D238" s="235" t="s">
        <v>231</v>
      </c>
      <c r="E238" s="43"/>
      <c r="F238" s="277" t="s">
        <v>232</v>
      </c>
      <c r="G238" s="43"/>
      <c r="H238" s="43"/>
      <c r="I238" s="230"/>
      <c r="J238" s="43"/>
      <c r="K238" s="43"/>
      <c r="L238" s="47"/>
      <c r="M238" s="231"/>
      <c r="N238" s="232"/>
      <c r="O238" s="87"/>
      <c r="P238" s="87"/>
      <c r="Q238" s="87"/>
      <c r="R238" s="87"/>
      <c r="S238" s="87"/>
      <c r="T238" s="88"/>
      <c r="U238" s="41"/>
      <c r="V238" s="41"/>
      <c r="W238" s="41"/>
      <c r="X238" s="41"/>
      <c r="Y238" s="41"/>
      <c r="Z238" s="41"/>
      <c r="AA238" s="41"/>
      <c r="AB238" s="41"/>
      <c r="AC238" s="41"/>
      <c r="AD238" s="41"/>
      <c r="AE238" s="41"/>
      <c r="AT238" s="20" t="s">
        <v>231</v>
      </c>
      <c r="AU238" s="20" t="s">
        <v>83</v>
      </c>
    </row>
    <row r="239" s="16" customFormat="1">
      <c r="A239" s="16"/>
      <c r="B239" s="267"/>
      <c r="C239" s="268"/>
      <c r="D239" s="235" t="s">
        <v>148</v>
      </c>
      <c r="E239" s="269" t="s">
        <v>19</v>
      </c>
      <c r="F239" s="270" t="s">
        <v>169</v>
      </c>
      <c r="G239" s="268"/>
      <c r="H239" s="269" t="s">
        <v>19</v>
      </c>
      <c r="I239" s="271"/>
      <c r="J239" s="268"/>
      <c r="K239" s="268"/>
      <c r="L239" s="272"/>
      <c r="M239" s="273"/>
      <c r="N239" s="274"/>
      <c r="O239" s="274"/>
      <c r="P239" s="274"/>
      <c r="Q239" s="274"/>
      <c r="R239" s="274"/>
      <c r="S239" s="274"/>
      <c r="T239" s="275"/>
      <c r="U239" s="16"/>
      <c r="V239" s="16"/>
      <c r="W239" s="16"/>
      <c r="X239" s="16"/>
      <c r="Y239" s="16"/>
      <c r="Z239" s="16"/>
      <c r="AA239" s="16"/>
      <c r="AB239" s="16"/>
      <c r="AC239" s="16"/>
      <c r="AD239" s="16"/>
      <c r="AE239" s="16"/>
      <c r="AT239" s="276" t="s">
        <v>148</v>
      </c>
      <c r="AU239" s="276" t="s">
        <v>83</v>
      </c>
      <c r="AV239" s="16" t="s">
        <v>78</v>
      </c>
      <c r="AW239" s="16" t="s">
        <v>32</v>
      </c>
      <c r="AX239" s="16" t="s">
        <v>71</v>
      </c>
      <c r="AY239" s="276" t="s">
        <v>139</v>
      </c>
    </row>
    <row r="240" s="16" customFormat="1">
      <c r="A240" s="16"/>
      <c r="B240" s="267"/>
      <c r="C240" s="268"/>
      <c r="D240" s="235" t="s">
        <v>148</v>
      </c>
      <c r="E240" s="269" t="s">
        <v>19</v>
      </c>
      <c r="F240" s="270" t="s">
        <v>233</v>
      </c>
      <c r="G240" s="268"/>
      <c r="H240" s="269" t="s">
        <v>19</v>
      </c>
      <c r="I240" s="271"/>
      <c r="J240" s="268"/>
      <c r="K240" s="268"/>
      <c r="L240" s="272"/>
      <c r="M240" s="273"/>
      <c r="N240" s="274"/>
      <c r="O240" s="274"/>
      <c r="P240" s="274"/>
      <c r="Q240" s="274"/>
      <c r="R240" s="274"/>
      <c r="S240" s="274"/>
      <c r="T240" s="275"/>
      <c r="U240" s="16"/>
      <c r="V240" s="16"/>
      <c r="W240" s="16"/>
      <c r="X240" s="16"/>
      <c r="Y240" s="16"/>
      <c r="Z240" s="16"/>
      <c r="AA240" s="16"/>
      <c r="AB240" s="16"/>
      <c r="AC240" s="16"/>
      <c r="AD240" s="16"/>
      <c r="AE240" s="16"/>
      <c r="AT240" s="276" t="s">
        <v>148</v>
      </c>
      <c r="AU240" s="276" t="s">
        <v>83</v>
      </c>
      <c r="AV240" s="16" t="s">
        <v>78</v>
      </c>
      <c r="AW240" s="16" t="s">
        <v>32</v>
      </c>
      <c r="AX240" s="16" t="s">
        <v>71</v>
      </c>
      <c r="AY240" s="276" t="s">
        <v>139</v>
      </c>
    </row>
    <row r="241" s="16" customFormat="1">
      <c r="A241" s="16"/>
      <c r="B241" s="267"/>
      <c r="C241" s="268"/>
      <c r="D241" s="235" t="s">
        <v>148</v>
      </c>
      <c r="E241" s="269" t="s">
        <v>19</v>
      </c>
      <c r="F241" s="270" t="s">
        <v>170</v>
      </c>
      <c r="G241" s="268"/>
      <c r="H241" s="269" t="s">
        <v>19</v>
      </c>
      <c r="I241" s="271"/>
      <c r="J241" s="268"/>
      <c r="K241" s="268"/>
      <c r="L241" s="272"/>
      <c r="M241" s="273"/>
      <c r="N241" s="274"/>
      <c r="O241" s="274"/>
      <c r="P241" s="274"/>
      <c r="Q241" s="274"/>
      <c r="R241" s="274"/>
      <c r="S241" s="274"/>
      <c r="T241" s="275"/>
      <c r="U241" s="16"/>
      <c r="V241" s="16"/>
      <c r="W241" s="16"/>
      <c r="X241" s="16"/>
      <c r="Y241" s="16"/>
      <c r="Z241" s="16"/>
      <c r="AA241" s="16"/>
      <c r="AB241" s="16"/>
      <c r="AC241" s="16"/>
      <c r="AD241" s="16"/>
      <c r="AE241" s="16"/>
      <c r="AT241" s="276" t="s">
        <v>148</v>
      </c>
      <c r="AU241" s="276" t="s">
        <v>83</v>
      </c>
      <c r="AV241" s="16" t="s">
        <v>78</v>
      </c>
      <c r="AW241" s="16" t="s">
        <v>32</v>
      </c>
      <c r="AX241" s="16" t="s">
        <v>71</v>
      </c>
      <c r="AY241" s="276" t="s">
        <v>139</v>
      </c>
    </row>
    <row r="242" s="13" customFormat="1">
      <c r="A242" s="13"/>
      <c r="B242" s="233"/>
      <c r="C242" s="234"/>
      <c r="D242" s="235" t="s">
        <v>148</v>
      </c>
      <c r="E242" s="236" t="s">
        <v>19</v>
      </c>
      <c r="F242" s="237" t="s">
        <v>234</v>
      </c>
      <c r="G242" s="234"/>
      <c r="H242" s="238">
        <v>129.30000000000001</v>
      </c>
      <c r="I242" s="239"/>
      <c r="J242" s="234"/>
      <c r="K242" s="234"/>
      <c r="L242" s="240"/>
      <c r="M242" s="241"/>
      <c r="N242" s="242"/>
      <c r="O242" s="242"/>
      <c r="P242" s="242"/>
      <c r="Q242" s="242"/>
      <c r="R242" s="242"/>
      <c r="S242" s="242"/>
      <c r="T242" s="243"/>
      <c r="U242" s="13"/>
      <c r="V242" s="13"/>
      <c r="W242" s="13"/>
      <c r="X242" s="13"/>
      <c r="Y242" s="13"/>
      <c r="Z242" s="13"/>
      <c r="AA242" s="13"/>
      <c r="AB242" s="13"/>
      <c r="AC242" s="13"/>
      <c r="AD242" s="13"/>
      <c r="AE242" s="13"/>
      <c r="AT242" s="244" t="s">
        <v>148</v>
      </c>
      <c r="AU242" s="244" t="s">
        <v>83</v>
      </c>
      <c r="AV242" s="13" t="s">
        <v>83</v>
      </c>
      <c r="AW242" s="13" t="s">
        <v>32</v>
      </c>
      <c r="AX242" s="13" t="s">
        <v>71</v>
      </c>
      <c r="AY242" s="244" t="s">
        <v>139</v>
      </c>
    </row>
    <row r="243" s="16" customFormat="1">
      <c r="A243" s="16"/>
      <c r="B243" s="267"/>
      <c r="C243" s="268"/>
      <c r="D243" s="235" t="s">
        <v>148</v>
      </c>
      <c r="E243" s="269" t="s">
        <v>19</v>
      </c>
      <c r="F243" s="270" t="s">
        <v>177</v>
      </c>
      <c r="G243" s="268"/>
      <c r="H243" s="269" t="s">
        <v>19</v>
      </c>
      <c r="I243" s="271"/>
      <c r="J243" s="268"/>
      <c r="K243" s="268"/>
      <c r="L243" s="272"/>
      <c r="M243" s="273"/>
      <c r="N243" s="274"/>
      <c r="O243" s="274"/>
      <c r="P243" s="274"/>
      <c r="Q243" s="274"/>
      <c r="R243" s="274"/>
      <c r="S243" s="274"/>
      <c r="T243" s="275"/>
      <c r="U243" s="16"/>
      <c r="V243" s="16"/>
      <c r="W243" s="16"/>
      <c r="X243" s="16"/>
      <c r="Y243" s="16"/>
      <c r="Z243" s="16"/>
      <c r="AA243" s="16"/>
      <c r="AB243" s="16"/>
      <c r="AC243" s="16"/>
      <c r="AD243" s="16"/>
      <c r="AE243" s="16"/>
      <c r="AT243" s="276" t="s">
        <v>148</v>
      </c>
      <c r="AU243" s="276" t="s">
        <v>83</v>
      </c>
      <c r="AV243" s="16" t="s">
        <v>78</v>
      </c>
      <c r="AW243" s="16" t="s">
        <v>32</v>
      </c>
      <c r="AX243" s="16" t="s">
        <v>71</v>
      </c>
      <c r="AY243" s="276" t="s">
        <v>139</v>
      </c>
    </row>
    <row r="244" s="13" customFormat="1">
      <c r="A244" s="13"/>
      <c r="B244" s="233"/>
      <c r="C244" s="234"/>
      <c r="D244" s="235" t="s">
        <v>148</v>
      </c>
      <c r="E244" s="236" t="s">
        <v>19</v>
      </c>
      <c r="F244" s="237" t="s">
        <v>235</v>
      </c>
      <c r="G244" s="234"/>
      <c r="H244" s="238">
        <v>118.90000000000001</v>
      </c>
      <c r="I244" s="239"/>
      <c r="J244" s="234"/>
      <c r="K244" s="234"/>
      <c r="L244" s="240"/>
      <c r="M244" s="241"/>
      <c r="N244" s="242"/>
      <c r="O244" s="242"/>
      <c r="P244" s="242"/>
      <c r="Q244" s="242"/>
      <c r="R244" s="242"/>
      <c r="S244" s="242"/>
      <c r="T244" s="243"/>
      <c r="U244" s="13"/>
      <c r="V244" s="13"/>
      <c r="W244" s="13"/>
      <c r="X244" s="13"/>
      <c r="Y244" s="13"/>
      <c r="Z244" s="13"/>
      <c r="AA244" s="13"/>
      <c r="AB244" s="13"/>
      <c r="AC244" s="13"/>
      <c r="AD244" s="13"/>
      <c r="AE244" s="13"/>
      <c r="AT244" s="244" t="s">
        <v>148</v>
      </c>
      <c r="AU244" s="244" t="s">
        <v>83</v>
      </c>
      <c r="AV244" s="13" t="s">
        <v>83</v>
      </c>
      <c r="AW244" s="13" t="s">
        <v>32</v>
      </c>
      <c r="AX244" s="13" t="s">
        <v>71</v>
      </c>
      <c r="AY244" s="244" t="s">
        <v>139</v>
      </c>
    </row>
    <row r="245" s="16" customFormat="1">
      <c r="A245" s="16"/>
      <c r="B245" s="267"/>
      <c r="C245" s="268"/>
      <c r="D245" s="235" t="s">
        <v>148</v>
      </c>
      <c r="E245" s="269" t="s">
        <v>19</v>
      </c>
      <c r="F245" s="270" t="s">
        <v>180</v>
      </c>
      <c r="G245" s="268"/>
      <c r="H245" s="269" t="s">
        <v>19</v>
      </c>
      <c r="I245" s="271"/>
      <c r="J245" s="268"/>
      <c r="K245" s="268"/>
      <c r="L245" s="272"/>
      <c r="M245" s="273"/>
      <c r="N245" s="274"/>
      <c r="O245" s="274"/>
      <c r="P245" s="274"/>
      <c r="Q245" s="274"/>
      <c r="R245" s="274"/>
      <c r="S245" s="274"/>
      <c r="T245" s="275"/>
      <c r="U245" s="16"/>
      <c r="V245" s="16"/>
      <c r="W245" s="16"/>
      <c r="X245" s="16"/>
      <c r="Y245" s="16"/>
      <c r="Z245" s="16"/>
      <c r="AA245" s="16"/>
      <c r="AB245" s="16"/>
      <c r="AC245" s="16"/>
      <c r="AD245" s="16"/>
      <c r="AE245" s="16"/>
      <c r="AT245" s="276" t="s">
        <v>148</v>
      </c>
      <c r="AU245" s="276" t="s">
        <v>83</v>
      </c>
      <c r="AV245" s="16" t="s">
        <v>78</v>
      </c>
      <c r="AW245" s="16" t="s">
        <v>32</v>
      </c>
      <c r="AX245" s="16" t="s">
        <v>71</v>
      </c>
      <c r="AY245" s="276" t="s">
        <v>139</v>
      </c>
    </row>
    <row r="246" s="13" customFormat="1">
      <c r="A246" s="13"/>
      <c r="B246" s="233"/>
      <c r="C246" s="234"/>
      <c r="D246" s="235" t="s">
        <v>148</v>
      </c>
      <c r="E246" s="236" t="s">
        <v>19</v>
      </c>
      <c r="F246" s="237" t="s">
        <v>236</v>
      </c>
      <c r="G246" s="234"/>
      <c r="H246" s="238">
        <v>118.90000000000001</v>
      </c>
      <c r="I246" s="239"/>
      <c r="J246" s="234"/>
      <c r="K246" s="234"/>
      <c r="L246" s="240"/>
      <c r="M246" s="241"/>
      <c r="N246" s="242"/>
      <c r="O246" s="242"/>
      <c r="P246" s="242"/>
      <c r="Q246" s="242"/>
      <c r="R246" s="242"/>
      <c r="S246" s="242"/>
      <c r="T246" s="243"/>
      <c r="U246" s="13"/>
      <c r="V246" s="13"/>
      <c r="W246" s="13"/>
      <c r="X246" s="13"/>
      <c r="Y246" s="13"/>
      <c r="Z246" s="13"/>
      <c r="AA246" s="13"/>
      <c r="AB246" s="13"/>
      <c r="AC246" s="13"/>
      <c r="AD246" s="13"/>
      <c r="AE246" s="13"/>
      <c r="AT246" s="244" t="s">
        <v>148</v>
      </c>
      <c r="AU246" s="244" t="s">
        <v>83</v>
      </c>
      <c r="AV246" s="13" t="s">
        <v>83</v>
      </c>
      <c r="AW246" s="13" t="s">
        <v>32</v>
      </c>
      <c r="AX246" s="13" t="s">
        <v>71</v>
      </c>
      <c r="AY246" s="244" t="s">
        <v>139</v>
      </c>
    </row>
    <row r="247" s="16" customFormat="1">
      <c r="A247" s="16"/>
      <c r="B247" s="267"/>
      <c r="C247" s="268"/>
      <c r="D247" s="235" t="s">
        <v>148</v>
      </c>
      <c r="E247" s="269" t="s">
        <v>19</v>
      </c>
      <c r="F247" s="270" t="s">
        <v>182</v>
      </c>
      <c r="G247" s="268"/>
      <c r="H247" s="269" t="s">
        <v>19</v>
      </c>
      <c r="I247" s="271"/>
      <c r="J247" s="268"/>
      <c r="K247" s="268"/>
      <c r="L247" s="272"/>
      <c r="M247" s="273"/>
      <c r="N247" s="274"/>
      <c r="O247" s="274"/>
      <c r="P247" s="274"/>
      <c r="Q247" s="274"/>
      <c r="R247" s="274"/>
      <c r="S247" s="274"/>
      <c r="T247" s="275"/>
      <c r="U247" s="16"/>
      <c r="V247" s="16"/>
      <c r="W247" s="16"/>
      <c r="X247" s="16"/>
      <c r="Y247" s="16"/>
      <c r="Z247" s="16"/>
      <c r="AA247" s="16"/>
      <c r="AB247" s="16"/>
      <c r="AC247" s="16"/>
      <c r="AD247" s="16"/>
      <c r="AE247" s="16"/>
      <c r="AT247" s="276" t="s">
        <v>148</v>
      </c>
      <c r="AU247" s="276" t="s">
        <v>83</v>
      </c>
      <c r="AV247" s="16" t="s">
        <v>78</v>
      </c>
      <c r="AW247" s="16" t="s">
        <v>32</v>
      </c>
      <c r="AX247" s="16" t="s">
        <v>71</v>
      </c>
      <c r="AY247" s="276" t="s">
        <v>139</v>
      </c>
    </row>
    <row r="248" s="13" customFormat="1">
      <c r="A248" s="13"/>
      <c r="B248" s="233"/>
      <c r="C248" s="234"/>
      <c r="D248" s="235" t="s">
        <v>148</v>
      </c>
      <c r="E248" s="236" t="s">
        <v>19</v>
      </c>
      <c r="F248" s="237" t="s">
        <v>236</v>
      </c>
      <c r="G248" s="234"/>
      <c r="H248" s="238">
        <v>118.90000000000001</v>
      </c>
      <c r="I248" s="239"/>
      <c r="J248" s="234"/>
      <c r="K248" s="234"/>
      <c r="L248" s="240"/>
      <c r="M248" s="241"/>
      <c r="N248" s="242"/>
      <c r="O248" s="242"/>
      <c r="P248" s="242"/>
      <c r="Q248" s="242"/>
      <c r="R248" s="242"/>
      <c r="S248" s="242"/>
      <c r="T248" s="243"/>
      <c r="U248" s="13"/>
      <c r="V248" s="13"/>
      <c r="W248" s="13"/>
      <c r="X248" s="13"/>
      <c r="Y248" s="13"/>
      <c r="Z248" s="13"/>
      <c r="AA248" s="13"/>
      <c r="AB248" s="13"/>
      <c r="AC248" s="13"/>
      <c r="AD248" s="13"/>
      <c r="AE248" s="13"/>
      <c r="AT248" s="244" t="s">
        <v>148</v>
      </c>
      <c r="AU248" s="244" t="s">
        <v>83</v>
      </c>
      <c r="AV248" s="13" t="s">
        <v>83</v>
      </c>
      <c r="AW248" s="13" t="s">
        <v>32</v>
      </c>
      <c r="AX248" s="13" t="s">
        <v>71</v>
      </c>
      <c r="AY248" s="244" t="s">
        <v>139</v>
      </c>
    </row>
    <row r="249" s="16" customFormat="1">
      <c r="A249" s="16"/>
      <c r="B249" s="267"/>
      <c r="C249" s="268"/>
      <c r="D249" s="235" t="s">
        <v>148</v>
      </c>
      <c r="E249" s="269" t="s">
        <v>19</v>
      </c>
      <c r="F249" s="270" t="s">
        <v>183</v>
      </c>
      <c r="G249" s="268"/>
      <c r="H249" s="269" t="s">
        <v>19</v>
      </c>
      <c r="I249" s="271"/>
      <c r="J249" s="268"/>
      <c r="K249" s="268"/>
      <c r="L249" s="272"/>
      <c r="M249" s="273"/>
      <c r="N249" s="274"/>
      <c r="O249" s="274"/>
      <c r="P249" s="274"/>
      <c r="Q249" s="274"/>
      <c r="R249" s="274"/>
      <c r="S249" s="274"/>
      <c r="T249" s="275"/>
      <c r="U249" s="16"/>
      <c r="V249" s="16"/>
      <c r="W249" s="16"/>
      <c r="X249" s="16"/>
      <c r="Y249" s="16"/>
      <c r="Z249" s="16"/>
      <c r="AA249" s="16"/>
      <c r="AB249" s="16"/>
      <c r="AC249" s="16"/>
      <c r="AD249" s="16"/>
      <c r="AE249" s="16"/>
      <c r="AT249" s="276" t="s">
        <v>148</v>
      </c>
      <c r="AU249" s="276" t="s">
        <v>83</v>
      </c>
      <c r="AV249" s="16" t="s">
        <v>78</v>
      </c>
      <c r="AW249" s="16" t="s">
        <v>32</v>
      </c>
      <c r="AX249" s="16" t="s">
        <v>71</v>
      </c>
      <c r="AY249" s="276" t="s">
        <v>139</v>
      </c>
    </row>
    <row r="250" s="13" customFormat="1">
      <c r="A250" s="13"/>
      <c r="B250" s="233"/>
      <c r="C250" s="234"/>
      <c r="D250" s="235" t="s">
        <v>148</v>
      </c>
      <c r="E250" s="236" t="s">
        <v>19</v>
      </c>
      <c r="F250" s="237" t="s">
        <v>237</v>
      </c>
      <c r="G250" s="234"/>
      <c r="H250" s="238">
        <v>84.900000000000006</v>
      </c>
      <c r="I250" s="239"/>
      <c r="J250" s="234"/>
      <c r="K250" s="234"/>
      <c r="L250" s="240"/>
      <c r="M250" s="241"/>
      <c r="N250" s="242"/>
      <c r="O250" s="242"/>
      <c r="P250" s="242"/>
      <c r="Q250" s="242"/>
      <c r="R250" s="242"/>
      <c r="S250" s="242"/>
      <c r="T250" s="243"/>
      <c r="U250" s="13"/>
      <c r="V250" s="13"/>
      <c r="W250" s="13"/>
      <c r="X250" s="13"/>
      <c r="Y250" s="13"/>
      <c r="Z250" s="13"/>
      <c r="AA250" s="13"/>
      <c r="AB250" s="13"/>
      <c r="AC250" s="13"/>
      <c r="AD250" s="13"/>
      <c r="AE250" s="13"/>
      <c r="AT250" s="244" t="s">
        <v>148</v>
      </c>
      <c r="AU250" s="244" t="s">
        <v>83</v>
      </c>
      <c r="AV250" s="13" t="s">
        <v>83</v>
      </c>
      <c r="AW250" s="13" t="s">
        <v>32</v>
      </c>
      <c r="AX250" s="13" t="s">
        <v>71</v>
      </c>
      <c r="AY250" s="244" t="s">
        <v>139</v>
      </c>
    </row>
    <row r="251" s="15" customFormat="1">
      <c r="A251" s="15"/>
      <c r="B251" s="256"/>
      <c r="C251" s="257"/>
      <c r="D251" s="235" t="s">
        <v>148</v>
      </c>
      <c r="E251" s="258" t="s">
        <v>19</v>
      </c>
      <c r="F251" s="259" t="s">
        <v>163</v>
      </c>
      <c r="G251" s="257"/>
      <c r="H251" s="260">
        <v>570.89999999999998</v>
      </c>
      <c r="I251" s="261"/>
      <c r="J251" s="257"/>
      <c r="K251" s="257"/>
      <c r="L251" s="262"/>
      <c r="M251" s="263"/>
      <c r="N251" s="264"/>
      <c r="O251" s="264"/>
      <c r="P251" s="264"/>
      <c r="Q251" s="264"/>
      <c r="R251" s="264"/>
      <c r="S251" s="264"/>
      <c r="T251" s="265"/>
      <c r="U251" s="15"/>
      <c r="V251" s="15"/>
      <c r="W251" s="15"/>
      <c r="X251" s="15"/>
      <c r="Y251" s="15"/>
      <c r="Z251" s="15"/>
      <c r="AA251" s="15"/>
      <c r="AB251" s="15"/>
      <c r="AC251" s="15"/>
      <c r="AD251" s="15"/>
      <c r="AE251" s="15"/>
      <c r="AT251" s="266" t="s">
        <v>148</v>
      </c>
      <c r="AU251" s="266" t="s">
        <v>83</v>
      </c>
      <c r="AV251" s="15" t="s">
        <v>90</v>
      </c>
      <c r="AW251" s="15" t="s">
        <v>32</v>
      </c>
      <c r="AX251" s="15" t="s">
        <v>78</v>
      </c>
      <c r="AY251" s="266" t="s">
        <v>139</v>
      </c>
    </row>
    <row r="252" s="2" customFormat="1" ht="16.5" customHeight="1">
      <c r="A252" s="41"/>
      <c r="B252" s="42"/>
      <c r="C252" s="278" t="s">
        <v>238</v>
      </c>
      <c r="D252" s="278" t="s">
        <v>239</v>
      </c>
      <c r="E252" s="279" t="s">
        <v>240</v>
      </c>
      <c r="F252" s="280" t="s">
        <v>241</v>
      </c>
      <c r="G252" s="281" t="s">
        <v>228</v>
      </c>
      <c r="H252" s="282">
        <v>656.53499999999997</v>
      </c>
      <c r="I252" s="283"/>
      <c r="J252" s="284">
        <f>ROUND(I252*H252,2)</f>
        <v>0</v>
      </c>
      <c r="K252" s="280" t="s">
        <v>145</v>
      </c>
      <c r="L252" s="285"/>
      <c r="M252" s="286" t="s">
        <v>19</v>
      </c>
      <c r="N252" s="287" t="s">
        <v>43</v>
      </c>
      <c r="O252" s="87"/>
      <c r="P252" s="224">
        <f>O252*H252</f>
        <v>0</v>
      </c>
      <c r="Q252" s="224">
        <v>0.00012</v>
      </c>
      <c r="R252" s="224">
        <f>Q252*H252</f>
        <v>0.078784199999999999</v>
      </c>
      <c r="S252" s="224">
        <v>0</v>
      </c>
      <c r="T252" s="225">
        <f>S252*H252</f>
        <v>0</v>
      </c>
      <c r="U252" s="41"/>
      <c r="V252" s="41"/>
      <c r="W252" s="41"/>
      <c r="X252" s="41"/>
      <c r="Y252" s="41"/>
      <c r="Z252" s="41"/>
      <c r="AA252" s="41"/>
      <c r="AB252" s="41"/>
      <c r="AC252" s="41"/>
      <c r="AD252" s="41"/>
      <c r="AE252" s="41"/>
      <c r="AR252" s="226" t="s">
        <v>220</v>
      </c>
      <c r="AT252" s="226" t="s">
        <v>239</v>
      </c>
      <c r="AU252" s="226" t="s">
        <v>83</v>
      </c>
      <c r="AY252" s="20" t="s">
        <v>139</v>
      </c>
      <c r="BE252" s="227">
        <f>IF(N252="základní",J252,0)</f>
        <v>0</v>
      </c>
      <c r="BF252" s="227">
        <f>IF(N252="snížená",J252,0)</f>
        <v>0</v>
      </c>
      <c r="BG252" s="227">
        <f>IF(N252="zákl. přenesená",J252,0)</f>
        <v>0</v>
      </c>
      <c r="BH252" s="227">
        <f>IF(N252="sníž. přenesená",J252,0)</f>
        <v>0</v>
      </c>
      <c r="BI252" s="227">
        <f>IF(N252="nulová",J252,0)</f>
        <v>0</v>
      </c>
      <c r="BJ252" s="20" t="s">
        <v>83</v>
      </c>
      <c r="BK252" s="227">
        <f>ROUND(I252*H252,2)</f>
        <v>0</v>
      </c>
      <c r="BL252" s="20" t="s">
        <v>90</v>
      </c>
      <c r="BM252" s="226" t="s">
        <v>242</v>
      </c>
    </row>
    <row r="253" s="13" customFormat="1">
      <c r="A253" s="13"/>
      <c r="B253" s="233"/>
      <c r="C253" s="234"/>
      <c r="D253" s="235" t="s">
        <v>148</v>
      </c>
      <c r="E253" s="234"/>
      <c r="F253" s="237" t="s">
        <v>243</v>
      </c>
      <c r="G253" s="234"/>
      <c r="H253" s="238">
        <v>656.53499999999997</v>
      </c>
      <c r="I253" s="239"/>
      <c r="J253" s="234"/>
      <c r="K253" s="234"/>
      <c r="L253" s="240"/>
      <c r="M253" s="241"/>
      <c r="N253" s="242"/>
      <c r="O253" s="242"/>
      <c r="P253" s="242"/>
      <c r="Q253" s="242"/>
      <c r="R253" s="242"/>
      <c r="S253" s="242"/>
      <c r="T253" s="243"/>
      <c r="U253" s="13"/>
      <c r="V253" s="13"/>
      <c r="W253" s="13"/>
      <c r="X253" s="13"/>
      <c r="Y253" s="13"/>
      <c r="Z253" s="13"/>
      <c r="AA253" s="13"/>
      <c r="AB253" s="13"/>
      <c r="AC253" s="13"/>
      <c r="AD253" s="13"/>
      <c r="AE253" s="13"/>
      <c r="AT253" s="244" t="s">
        <v>148</v>
      </c>
      <c r="AU253" s="244" t="s">
        <v>83</v>
      </c>
      <c r="AV253" s="13" t="s">
        <v>83</v>
      </c>
      <c r="AW253" s="13" t="s">
        <v>4</v>
      </c>
      <c r="AX253" s="13" t="s">
        <v>78</v>
      </c>
      <c r="AY253" s="244" t="s">
        <v>139</v>
      </c>
    </row>
    <row r="254" s="2" customFormat="1" ht="33" customHeight="1">
      <c r="A254" s="41"/>
      <c r="B254" s="42"/>
      <c r="C254" s="215" t="s">
        <v>244</v>
      </c>
      <c r="D254" s="215" t="s">
        <v>141</v>
      </c>
      <c r="E254" s="216" t="s">
        <v>245</v>
      </c>
      <c r="F254" s="217" t="s">
        <v>246</v>
      </c>
      <c r="G254" s="218" t="s">
        <v>228</v>
      </c>
      <c r="H254" s="219">
        <v>570.89999999999998</v>
      </c>
      <c r="I254" s="220"/>
      <c r="J254" s="221">
        <f>ROUND(I254*H254,2)</f>
        <v>0</v>
      </c>
      <c r="K254" s="217" t="s">
        <v>145</v>
      </c>
      <c r="L254" s="47"/>
      <c r="M254" s="222" t="s">
        <v>19</v>
      </c>
      <c r="N254" s="223" t="s">
        <v>43</v>
      </c>
      <c r="O254" s="87"/>
      <c r="P254" s="224">
        <f>O254*H254</f>
        <v>0</v>
      </c>
      <c r="Q254" s="224">
        <v>0</v>
      </c>
      <c r="R254" s="224">
        <f>Q254*H254</f>
        <v>0</v>
      </c>
      <c r="S254" s="224">
        <v>0</v>
      </c>
      <c r="T254" s="225">
        <f>S254*H254</f>
        <v>0</v>
      </c>
      <c r="U254" s="41"/>
      <c r="V254" s="41"/>
      <c r="W254" s="41"/>
      <c r="X254" s="41"/>
      <c r="Y254" s="41"/>
      <c r="Z254" s="41"/>
      <c r="AA254" s="41"/>
      <c r="AB254" s="41"/>
      <c r="AC254" s="41"/>
      <c r="AD254" s="41"/>
      <c r="AE254" s="41"/>
      <c r="AR254" s="226" t="s">
        <v>90</v>
      </c>
      <c r="AT254" s="226" t="s">
        <v>141</v>
      </c>
      <c r="AU254" s="226" t="s">
        <v>83</v>
      </c>
      <c r="AY254" s="20" t="s">
        <v>139</v>
      </c>
      <c r="BE254" s="227">
        <f>IF(N254="základní",J254,0)</f>
        <v>0</v>
      </c>
      <c r="BF254" s="227">
        <f>IF(N254="snížená",J254,0)</f>
        <v>0</v>
      </c>
      <c r="BG254" s="227">
        <f>IF(N254="zákl. přenesená",J254,0)</f>
        <v>0</v>
      </c>
      <c r="BH254" s="227">
        <f>IF(N254="sníž. přenesená",J254,0)</f>
        <v>0</v>
      </c>
      <c r="BI254" s="227">
        <f>IF(N254="nulová",J254,0)</f>
        <v>0</v>
      </c>
      <c r="BJ254" s="20" t="s">
        <v>83</v>
      </c>
      <c r="BK254" s="227">
        <f>ROUND(I254*H254,2)</f>
        <v>0</v>
      </c>
      <c r="BL254" s="20" t="s">
        <v>90</v>
      </c>
      <c r="BM254" s="226" t="s">
        <v>247</v>
      </c>
    </row>
    <row r="255" s="2" customFormat="1">
      <c r="A255" s="41"/>
      <c r="B255" s="42"/>
      <c r="C255" s="43"/>
      <c r="D255" s="228" t="s">
        <v>146</v>
      </c>
      <c r="E255" s="43"/>
      <c r="F255" s="229" t="s">
        <v>248</v>
      </c>
      <c r="G255" s="43"/>
      <c r="H255" s="43"/>
      <c r="I255" s="230"/>
      <c r="J255" s="43"/>
      <c r="K255" s="43"/>
      <c r="L255" s="47"/>
      <c r="M255" s="231"/>
      <c r="N255" s="232"/>
      <c r="O255" s="87"/>
      <c r="P255" s="87"/>
      <c r="Q255" s="87"/>
      <c r="R255" s="87"/>
      <c r="S255" s="87"/>
      <c r="T255" s="88"/>
      <c r="U255" s="41"/>
      <c r="V255" s="41"/>
      <c r="W255" s="41"/>
      <c r="X255" s="41"/>
      <c r="Y255" s="41"/>
      <c r="Z255" s="41"/>
      <c r="AA255" s="41"/>
      <c r="AB255" s="41"/>
      <c r="AC255" s="41"/>
      <c r="AD255" s="41"/>
      <c r="AE255" s="41"/>
      <c r="AT255" s="20" t="s">
        <v>146</v>
      </c>
      <c r="AU255" s="20" t="s">
        <v>83</v>
      </c>
    </row>
    <row r="256" s="16" customFormat="1">
      <c r="A256" s="16"/>
      <c r="B256" s="267"/>
      <c r="C256" s="268"/>
      <c r="D256" s="235" t="s">
        <v>148</v>
      </c>
      <c r="E256" s="269" t="s">
        <v>19</v>
      </c>
      <c r="F256" s="270" t="s">
        <v>233</v>
      </c>
      <c r="G256" s="268"/>
      <c r="H256" s="269" t="s">
        <v>19</v>
      </c>
      <c r="I256" s="271"/>
      <c r="J256" s="268"/>
      <c r="K256" s="268"/>
      <c r="L256" s="272"/>
      <c r="M256" s="273"/>
      <c r="N256" s="274"/>
      <c r="O256" s="274"/>
      <c r="P256" s="274"/>
      <c r="Q256" s="274"/>
      <c r="R256" s="274"/>
      <c r="S256" s="274"/>
      <c r="T256" s="275"/>
      <c r="U256" s="16"/>
      <c r="V256" s="16"/>
      <c r="W256" s="16"/>
      <c r="X256" s="16"/>
      <c r="Y256" s="16"/>
      <c r="Z256" s="16"/>
      <c r="AA256" s="16"/>
      <c r="AB256" s="16"/>
      <c r="AC256" s="16"/>
      <c r="AD256" s="16"/>
      <c r="AE256" s="16"/>
      <c r="AT256" s="276" t="s">
        <v>148</v>
      </c>
      <c r="AU256" s="276" t="s">
        <v>83</v>
      </c>
      <c r="AV256" s="16" t="s">
        <v>78</v>
      </c>
      <c r="AW256" s="16" t="s">
        <v>32</v>
      </c>
      <c r="AX256" s="16" t="s">
        <v>71</v>
      </c>
      <c r="AY256" s="276" t="s">
        <v>139</v>
      </c>
    </row>
    <row r="257" s="16" customFormat="1">
      <c r="A257" s="16"/>
      <c r="B257" s="267"/>
      <c r="C257" s="268"/>
      <c r="D257" s="235" t="s">
        <v>148</v>
      </c>
      <c r="E257" s="269" t="s">
        <v>19</v>
      </c>
      <c r="F257" s="270" t="s">
        <v>170</v>
      </c>
      <c r="G257" s="268"/>
      <c r="H257" s="269" t="s">
        <v>19</v>
      </c>
      <c r="I257" s="271"/>
      <c r="J257" s="268"/>
      <c r="K257" s="268"/>
      <c r="L257" s="272"/>
      <c r="M257" s="273"/>
      <c r="N257" s="274"/>
      <c r="O257" s="274"/>
      <c r="P257" s="274"/>
      <c r="Q257" s="274"/>
      <c r="R257" s="274"/>
      <c r="S257" s="274"/>
      <c r="T257" s="275"/>
      <c r="U257" s="16"/>
      <c r="V257" s="16"/>
      <c r="W257" s="16"/>
      <c r="X257" s="16"/>
      <c r="Y257" s="16"/>
      <c r="Z257" s="16"/>
      <c r="AA257" s="16"/>
      <c r="AB257" s="16"/>
      <c r="AC257" s="16"/>
      <c r="AD257" s="16"/>
      <c r="AE257" s="16"/>
      <c r="AT257" s="276" t="s">
        <v>148</v>
      </c>
      <c r="AU257" s="276" t="s">
        <v>83</v>
      </c>
      <c r="AV257" s="16" t="s">
        <v>78</v>
      </c>
      <c r="AW257" s="16" t="s">
        <v>32</v>
      </c>
      <c r="AX257" s="16" t="s">
        <v>71</v>
      </c>
      <c r="AY257" s="276" t="s">
        <v>139</v>
      </c>
    </row>
    <row r="258" s="13" customFormat="1">
      <c r="A258" s="13"/>
      <c r="B258" s="233"/>
      <c r="C258" s="234"/>
      <c r="D258" s="235" t="s">
        <v>148</v>
      </c>
      <c r="E258" s="236" t="s">
        <v>19</v>
      </c>
      <c r="F258" s="237" t="s">
        <v>234</v>
      </c>
      <c r="G258" s="234"/>
      <c r="H258" s="238">
        <v>129.30000000000001</v>
      </c>
      <c r="I258" s="239"/>
      <c r="J258" s="234"/>
      <c r="K258" s="234"/>
      <c r="L258" s="240"/>
      <c r="M258" s="241"/>
      <c r="N258" s="242"/>
      <c r="O258" s="242"/>
      <c r="P258" s="242"/>
      <c r="Q258" s="242"/>
      <c r="R258" s="242"/>
      <c r="S258" s="242"/>
      <c r="T258" s="243"/>
      <c r="U258" s="13"/>
      <c r="V258" s="13"/>
      <c r="W258" s="13"/>
      <c r="X258" s="13"/>
      <c r="Y258" s="13"/>
      <c r="Z258" s="13"/>
      <c r="AA258" s="13"/>
      <c r="AB258" s="13"/>
      <c r="AC258" s="13"/>
      <c r="AD258" s="13"/>
      <c r="AE258" s="13"/>
      <c r="AT258" s="244" t="s">
        <v>148</v>
      </c>
      <c r="AU258" s="244" t="s">
        <v>83</v>
      </c>
      <c r="AV258" s="13" t="s">
        <v>83</v>
      </c>
      <c r="AW258" s="13" t="s">
        <v>32</v>
      </c>
      <c r="AX258" s="13" t="s">
        <v>71</v>
      </c>
      <c r="AY258" s="244" t="s">
        <v>139</v>
      </c>
    </row>
    <row r="259" s="16" customFormat="1">
      <c r="A259" s="16"/>
      <c r="B259" s="267"/>
      <c r="C259" s="268"/>
      <c r="D259" s="235" t="s">
        <v>148</v>
      </c>
      <c r="E259" s="269" t="s">
        <v>19</v>
      </c>
      <c r="F259" s="270" t="s">
        <v>177</v>
      </c>
      <c r="G259" s="268"/>
      <c r="H259" s="269" t="s">
        <v>19</v>
      </c>
      <c r="I259" s="271"/>
      <c r="J259" s="268"/>
      <c r="K259" s="268"/>
      <c r="L259" s="272"/>
      <c r="M259" s="273"/>
      <c r="N259" s="274"/>
      <c r="O259" s="274"/>
      <c r="P259" s="274"/>
      <c r="Q259" s="274"/>
      <c r="R259" s="274"/>
      <c r="S259" s="274"/>
      <c r="T259" s="275"/>
      <c r="U259" s="16"/>
      <c r="V259" s="16"/>
      <c r="W259" s="16"/>
      <c r="X259" s="16"/>
      <c r="Y259" s="16"/>
      <c r="Z259" s="16"/>
      <c r="AA259" s="16"/>
      <c r="AB259" s="16"/>
      <c r="AC259" s="16"/>
      <c r="AD259" s="16"/>
      <c r="AE259" s="16"/>
      <c r="AT259" s="276" t="s">
        <v>148</v>
      </c>
      <c r="AU259" s="276" t="s">
        <v>83</v>
      </c>
      <c r="AV259" s="16" t="s">
        <v>78</v>
      </c>
      <c r="AW259" s="16" t="s">
        <v>32</v>
      </c>
      <c r="AX259" s="16" t="s">
        <v>71</v>
      </c>
      <c r="AY259" s="276" t="s">
        <v>139</v>
      </c>
    </row>
    <row r="260" s="13" customFormat="1">
      <c r="A260" s="13"/>
      <c r="B260" s="233"/>
      <c r="C260" s="234"/>
      <c r="D260" s="235" t="s">
        <v>148</v>
      </c>
      <c r="E260" s="236" t="s">
        <v>19</v>
      </c>
      <c r="F260" s="237" t="s">
        <v>235</v>
      </c>
      <c r="G260" s="234"/>
      <c r="H260" s="238">
        <v>118.90000000000001</v>
      </c>
      <c r="I260" s="239"/>
      <c r="J260" s="234"/>
      <c r="K260" s="234"/>
      <c r="L260" s="240"/>
      <c r="M260" s="241"/>
      <c r="N260" s="242"/>
      <c r="O260" s="242"/>
      <c r="P260" s="242"/>
      <c r="Q260" s="242"/>
      <c r="R260" s="242"/>
      <c r="S260" s="242"/>
      <c r="T260" s="243"/>
      <c r="U260" s="13"/>
      <c r="V260" s="13"/>
      <c r="W260" s="13"/>
      <c r="X260" s="13"/>
      <c r="Y260" s="13"/>
      <c r="Z260" s="13"/>
      <c r="AA260" s="13"/>
      <c r="AB260" s="13"/>
      <c r="AC260" s="13"/>
      <c r="AD260" s="13"/>
      <c r="AE260" s="13"/>
      <c r="AT260" s="244" t="s">
        <v>148</v>
      </c>
      <c r="AU260" s="244" t="s">
        <v>83</v>
      </c>
      <c r="AV260" s="13" t="s">
        <v>83</v>
      </c>
      <c r="AW260" s="13" t="s">
        <v>32</v>
      </c>
      <c r="AX260" s="13" t="s">
        <v>71</v>
      </c>
      <c r="AY260" s="244" t="s">
        <v>139</v>
      </c>
    </row>
    <row r="261" s="16" customFormat="1">
      <c r="A261" s="16"/>
      <c r="B261" s="267"/>
      <c r="C261" s="268"/>
      <c r="D261" s="235" t="s">
        <v>148</v>
      </c>
      <c r="E261" s="269" t="s">
        <v>19</v>
      </c>
      <c r="F261" s="270" t="s">
        <v>180</v>
      </c>
      <c r="G261" s="268"/>
      <c r="H261" s="269" t="s">
        <v>19</v>
      </c>
      <c r="I261" s="271"/>
      <c r="J261" s="268"/>
      <c r="K261" s="268"/>
      <c r="L261" s="272"/>
      <c r="M261" s="273"/>
      <c r="N261" s="274"/>
      <c r="O261" s="274"/>
      <c r="P261" s="274"/>
      <c r="Q261" s="274"/>
      <c r="R261" s="274"/>
      <c r="S261" s="274"/>
      <c r="T261" s="275"/>
      <c r="U261" s="16"/>
      <c r="V261" s="16"/>
      <c r="W261" s="16"/>
      <c r="X261" s="16"/>
      <c r="Y261" s="16"/>
      <c r="Z261" s="16"/>
      <c r="AA261" s="16"/>
      <c r="AB261" s="16"/>
      <c r="AC261" s="16"/>
      <c r="AD261" s="16"/>
      <c r="AE261" s="16"/>
      <c r="AT261" s="276" t="s">
        <v>148</v>
      </c>
      <c r="AU261" s="276" t="s">
        <v>83</v>
      </c>
      <c r="AV261" s="16" t="s">
        <v>78</v>
      </c>
      <c r="AW261" s="16" t="s">
        <v>32</v>
      </c>
      <c r="AX261" s="16" t="s">
        <v>71</v>
      </c>
      <c r="AY261" s="276" t="s">
        <v>139</v>
      </c>
    </row>
    <row r="262" s="13" customFormat="1">
      <c r="A262" s="13"/>
      <c r="B262" s="233"/>
      <c r="C262" s="234"/>
      <c r="D262" s="235" t="s">
        <v>148</v>
      </c>
      <c r="E262" s="236" t="s">
        <v>19</v>
      </c>
      <c r="F262" s="237" t="s">
        <v>236</v>
      </c>
      <c r="G262" s="234"/>
      <c r="H262" s="238">
        <v>118.90000000000001</v>
      </c>
      <c r="I262" s="239"/>
      <c r="J262" s="234"/>
      <c r="K262" s="234"/>
      <c r="L262" s="240"/>
      <c r="M262" s="241"/>
      <c r="N262" s="242"/>
      <c r="O262" s="242"/>
      <c r="P262" s="242"/>
      <c r="Q262" s="242"/>
      <c r="R262" s="242"/>
      <c r="S262" s="242"/>
      <c r="T262" s="243"/>
      <c r="U262" s="13"/>
      <c r="V262" s="13"/>
      <c r="W262" s="13"/>
      <c r="X262" s="13"/>
      <c r="Y262" s="13"/>
      <c r="Z262" s="13"/>
      <c r="AA262" s="13"/>
      <c r="AB262" s="13"/>
      <c r="AC262" s="13"/>
      <c r="AD262" s="13"/>
      <c r="AE262" s="13"/>
      <c r="AT262" s="244" t="s">
        <v>148</v>
      </c>
      <c r="AU262" s="244" t="s">
        <v>83</v>
      </c>
      <c r="AV262" s="13" t="s">
        <v>83</v>
      </c>
      <c r="AW262" s="13" t="s">
        <v>32</v>
      </c>
      <c r="AX262" s="13" t="s">
        <v>71</v>
      </c>
      <c r="AY262" s="244" t="s">
        <v>139</v>
      </c>
    </row>
    <row r="263" s="16" customFormat="1">
      <c r="A263" s="16"/>
      <c r="B263" s="267"/>
      <c r="C263" s="268"/>
      <c r="D263" s="235" t="s">
        <v>148</v>
      </c>
      <c r="E263" s="269" t="s">
        <v>19</v>
      </c>
      <c r="F263" s="270" t="s">
        <v>182</v>
      </c>
      <c r="G263" s="268"/>
      <c r="H263" s="269" t="s">
        <v>19</v>
      </c>
      <c r="I263" s="271"/>
      <c r="J263" s="268"/>
      <c r="K263" s="268"/>
      <c r="L263" s="272"/>
      <c r="M263" s="273"/>
      <c r="N263" s="274"/>
      <c r="O263" s="274"/>
      <c r="P263" s="274"/>
      <c r="Q263" s="274"/>
      <c r="R263" s="274"/>
      <c r="S263" s="274"/>
      <c r="T263" s="275"/>
      <c r="U263" s="16"/>
      <c r="V263" s="16"/>
      <c r="W263" s="16"/>
      <c r="X263" s="16"/>
      <c r="Y263" s="16"/>
      <c r="Z263" s="16"/>
      <c r="AA263" s="16"/>
      <c r="AB263" s="16"/>
      <c r="AC263" s="16"/>
      <c r="AD263" s="16"/>
      <c r="AE263" s="16"/>
      <c r="AT263" s="276" t="s">
        <v>148</v>
      </c>
      <c r="AU263" s="276" t="s">
        <v>83</v>
      </c>
      <c r="AV263" s="16" t="s">
        <v>78</v>
      </c>
      <c r="AW263" s="16" t="s">
        <v>32</v>
      </c>
      <c r="AX263" s="16" t="s">
        <v>71</v>
      </c>
      <c r="AY263" s="276" t="s">
        <v>139</v>
      </c>
    </row>
    <row r="264" s="13" customFormat="1">
      <c r="A264" s="13"/>
      <c r="B264" s="233"/>
      <c r="C264" s="234"/>
      <c r="D264" s="235" t="s">
        <v>148</v>
      </c>
      <c r="E264" s="236" t="s">
        <v>19</v>
      </c>
      <c r="F264" s="237" t="s">
        <v>236</v>
      </c>
      <c r="G264" s="234"/>
      <c r="H264" s="238">
        <v>118.90000000000001</v>
      </c>
      <c r="I264" s="239"/>
      <c r="J264" s="234"/>
      <c r="K264" s="234"/>
      <c r="L264" s="240"/>
      <c r="M264" s="241"/>
      <c r="N264" s="242"/>
      <c r="O264" s="242"/>
      <c r="P264" s="242"/>
      <c r="Q264" s="242"/>
      <c r="R264" s="242"/>
      <c r="S264" s="242"/>
      <c r="T264" s="243"/>
      <c r="U264" s="13"/>
      <c r="V264" s="13"/>
      <c r="W264" s="13"/>
      <c r="X264" s="13"/>
      <c r="Y264" s="13"/>
      <c r="Z264" s="13"/>
      <c r="AA264" s="13"/>
      <c r="AB264" s="13"/>
      <c r="AC264" s="13"/>
      <c r="AD264" s="13"/>
      <c r="AE264" s="13"/>
      <c r="AT264" s="244" t="s">
        <v>148</v>
      </c>
      <c r="AU264" s="244" t="s">
        <v>83</v>
      </c>
      <c r="AV264" s="13" t="s">
        <v>83</v>
      </c>
      <c r="AW264" s="13" t="s">
        <v>32</v>
      </c>
      <c r="AX264" s="13" t="s">
        <v>71</v>
      </c>
      <c r="AY264" s="244" t="s">
        <v>139</v>
      </c>
    </row>
    <row r="265" s="16" customFormat="1">
      <c r="A265" s="16"/>
      <c r="B265" s="267"/>
      <c r="C265" s="268"/>
      <c r="D265" s="235" t="s">
        <v>148</v>
      </c>
      <c r="E265" s="269" t="s">
        <v>19</v>
      </c>
      <c r="F265" s="270" t="s">
        <v>183</v>
      </c>
      <c r="G265" s="268"/>
      <c r="H265" s="269" t="s">
        <v>19</v>
      </c>
      <c r="I265" s="271"/>
      <c r="J265" s="268"/>
      <c r="K265" s="268"/>
      <c r="L265" s="272"/>
      <c r="M265" s="273"/>
      <c r="N265" s="274"/>
      <c r="O265" s="274"/>
      <c r="P265" s="274"/>
      <c r="Q265" s="274"/>
      <c r="R265" s="274"/>
      <c r="S265" s="274"/>
      <c r="T265" s="275"/>
      <c r="U265" s="16"/>
      <c r="V265" s="16"/>
      <c r="W265" s="16"/>
      <c r="X265" s="16"/>
      <c r="Y265" s="16"/>
      <c r="Z265" s="16"/>
      <c r="AA265" s="16"/>
      <c r="AB265" s="16"/>
      <c r="AC265" s="16"/>
      <c r="AD265" s="16"/>
      <c r="AE265" s="16"/>
      <c r="AT265" s="276" t="s">
        <v>148</v>
      </c>
      <c r="AU265" s="276" t="s">
        <v>83</v>
      </c>
      <c r="AV265" s="16" t="s">
        <v>78</v>
      </c>
      <c r="AW265" s="16" t="s">
        <v>32</v>
      </c>
      <c r="AX265" s="16" t="s">
        <v>71</v>
      </c>
      <c r="AY265" s="276" t="s">
        <v>139</v>
      </c>
    </row>
    <row r="266" s="13" customFormat="1">
      <c r="A266" s="13"/>
      <c r="B266" s="233"/>
      <c r="C266" s="234"/>
      <c r="D266" s="235" t="s">
        <v>148</v>
      </c>
      <c r="E266" s="236" t="s">
        <v>19</v>
      </c>
      <c r="F266" s="237" t="s">
        <v>237</v>
      </c>
      <c r="G266" s="234"/>
      <c r="H266" s="238">
        <v>84.900000000000006</v>
      </c>
      <c r="I266" s="239"/>
      <c r="J266" s="234"/>
      <c r="K266" s="234"/>
      <c r="L266" s="240"/>
      <c r="M266" s="241"/>
      <c r="N266" s="242"/>
      <c r="O266" s="242"/>
      <c r="P266" s="242"/>
      <c r="Q266" s="242"/>
      <c r="R266" s="242"/>
      <c r="S266" s="242"/>
      <c r="T266" s="243"/>
      <c r="U266" s="13"/>
      <c r="V266" s="13"/>
      <c r="W266" s="13"/>
      <c r="X266" s="13"/>
      <c r="Y266" s="13"/>
      <c r="Z266" s="13"/>
      <c r="AA266" s="13"/>
      <c r="AB266" s="13"/>
      <c r="AC266" s="13"/>
      <c r="AD266" s="13"/>
      <c r="AE266" s="13"/>
      <c r="AT266" s="244" t="s">
        <v>148</v>
      </c>
      <c r="AU266" s="244" t="s">
        <v>83</v>
      </c>
      <c r="AV266" s="13" t="s">
        <v>83</v>
      </c>
      <c r="AW266" s="13" t="s">
        <v>32</v>
      </c>
      <c r="AX266" s="13" t="s">
        <v>71</v>
      </c>
      <c r="AY266" s="244" t="s">
        <v>139</v>
      </c>
    </row>
    <row r="267" s="15" customFormat="1">
      <c r="A267" s="15"/>
      <c r="B267" s="256"/>
      <c r="C267" s="257"/>
      <c r="D267" s="235" t="s">
        <v>148</v>
      </c>
      <c r="E267" s="258" t="s">
        <v>19</v>
      </c>
      <c r="F267" s="259" t="s">
        <v>163</v>
      </c>
      <c r="G267" s="257"/>
      <c r="H267" s="260">
        <v>570.89999999999998</v>
      </c>
      <c r="I267" s="261"/>
      <c r="J267" s="257"/>
      <c r="K267" s="257"/>
      <c r="L267" s="262"/>
      <c r="M267" s="263"/>
      <c r="N267" s="264"/>
      <c r="O267" s="264"/>
      <c r="P267" s="264"/>
      <c r="Q267" s="264"/>
      <c r="R267" s="264"/>
      <c r="S267" s="264"/>
      <c r="T267" s="265"/>
      <c r="U267" s="15"/>
      <c r="V267" s="15"/>
      <c r="W267" s="15"/>
      <c r="X267" s="15"/>
      <c r="Y267" s="15"/>
      <c r="Z267" s="15"/>
      <c r="AA267" s="15"/>
      <c r="AB267" s="15"/>
      <c r="AC267" s="15"/>
      <c r="AD267" s="15"/>
      <c r="AE267" s="15"/>
      <c r="AT267" s="266" t="s">
        <v>148</v>
      </c>
      <c r="AU267" s="266" t="s">
        <v>83</v>
      </c>
      <c r="AV267" s="15" t="s">
        <v>90</v>
      </c>
      <c r="AW267" s="15" t="s">
        <v>32</v>
      </c>
      <c r="AX267" s="15" t="s">
        <v>78</v>
      </c>
      <c r="AY267" s="266" t="s">
        <v>139</v>
      </c>
    </row>
    <row r="268" s="2" customFormat="1" ht="16.5" customHeight="1">
      <c r="A268" s="41"/>
      <c r="B268" s="42"/>
      <c r="C268" s="278" t="s">
        <v>8</v>
      </c>
      <c r="D268" s="278" t="s">
        <v>239</v>
      </c>
      <c r="E268" s="279" t="s">
        <v>249</v>
      </c>
      <c r="F268" s="280" t="s">
        <v>250</v>
      </c>
      <c r="G268" s="281" t="s">
        <v>228</v>
      </c>
      <c r="H268" s="282">
        <v>656.53499999999997</v>
      </c>
      <c r="I268" s="283"/>
      <c r="J268" s="284">
        <f>ROUND(I268*H268,2)</f>
        <v>0</v>
      </c>
      <c r="K268" s="280" t="s">
        <v>145</v>
      </c>
      <c r="L268" s="285"/>
      <c r="M268" s="286" t="s">
        <v>19</v>
      </c>
      <c r="N268" s="287" t="s">
        <v>43</v>
      </c>
      <c r="O268" s="87"/>
      <c r="P268" s="224">
        <f>O268*H268</f>
        <v>0</v>
      </c>
      <c r="Q268" s="224">
        <v>4.0000000000000003E-05</v>
      </c>
      <c r="R268" s="224">
        <f>Q268*H268</f>
        <v>0.026261400000000001</v>
      </c>
      <c r="S268" s="224">
        <v>0</v>
      </c>
      <c r="T268" s="225">
        <f>S268*H268</f>
        <v>0</v>
      </c>
      <c r="U268" s="41"/>
      <c r="V268" s="41"/>
      <c r="W268" s="41"/>
      <c r="X268" s="41"/>
      <c r="Y268" s="41"/>
      <c r="Z268" s="41"/>
      <c r="AA268" s="41"/>
      <c r="AB268" s="41"/>
      <c r="AC268" s="41"/>
      <c r="AD268" s="41"/>
      <c r="AE268" s="41"/>
      <c r="AR268" s="226" t="s">
        <v>220</v>
      </c>
      <c r="AT268" s="226" t="s">
        <v>239</v>
      </c>
      <c r="AU268" s="226" t="s">
        <v>83</v>
      </c>
      <c r="AY268" s="20" t="s">
        <v>139</v>
      </c>
      <c r="BE268" s="227">
        <f>IF(N268="základní",J268,0)</f>
        <v>0</v>
      </c>
      <c r="BF268" s="227">
        <f>IF(N268="snížená",J268,0)</f>
        <v>0</v>
      </c>
      <c r="BG268" s="227">
        <f>IF(N268="zákl. přenesená",J268,0)</f>
        <v>0</v>
      </c>
      <c r="BH268" s="227">
        <f>IF(N268="sníž. přenesená",J268,0)</f>
        <v>0</v>
      </c>
      <c r="BI268" s="227">
        <f>IF(N268="nulová",J268,0)</f>
        <v>0</v>
      </c>
      <c r="BJ268" s="20" t="s">
        <v>83</v>
      </c>
      <c r="BK268" s="227">
        <f>ROUND(I268*H268,2)</f>
        <v>0</v>
      </c>
      <c r="BL268" s="20" t="s">
        <v>90</v>
      </c>
      <c r="BM268" s="226" t="s">
        <v>251</v>
      </c>
    </row>
    <row r="269" s="13" customFormat="1">
      <c r="A269" s="13"/>
      <c r="B269" s="233"/>
      <c r="C269" s="234"/>
      <c r="D269" s="235" t="s">
        <v>148</v>
      </c>
      <c r="E269" s="234"/>
      <c r="F269" s="237" t="s">
        <v>243</v>
      </c>
      <c r="G269" s="234"/>
      <c r="H269" s="238">
        <v>656.53499999999997</v>
      </c>
      <c r="I269" s="239"/>
      <c r="J269" s="234"/>
      <c r="K269" s="234"/>
      <c r="L269" s="240"/>
      <c r="M269" s="241"/>
      <c r="N269" s="242"/>
      <c r="O269" s="242"/>
      <c r="P269" s="242"/>
      <c r="Q269" s="242"/>
      <c r="R269" s="242"/>
      <c r="S269" s="242"/>
      <c r="T269" s="243"/>
      <c r="U269" s="13"/>
      <c r="V269" s="13"/>
      <c r="W269" s="13"/>
      <c r="X269" s="13"/>
      <c r="Y269" s="13"/>
      <c r="Z269" s="13"/>
      <c r="AA269" s="13"/>
      <c r="AB269" s="13"/>
      <c r="AC269" s="13"/>
      <c r="AD269" s="13"/>
      <c r="AE269" s="13"/>
      <c r="AT269" s="244" t="s">
        <v>148</v>
      </c>
      <c r="AU269" s="244" t="s">
        <v>83</v>
      </c>
      <c r="AV269" s="13" t="s">
        <v>83</v>
      </c>
      <c r="AW269" s="13" t="s">
        <v>4</v>
      </c>
      <c r="AX269" s="13" t="s">
        <v>78</v>
      </c>
      <c r="AY269" s="244" t="s">
        <v>139</v>
      </c>
    </row>
    <row r="270" s="2" customFormat="1" ht="16.5" customHeight="1">
      <c r="A270" s="41"/>
      <c r="B270" s="42"/>
      <c r="C270" s="215" t="s">
        <v>252</v>
      </c>
      <c r="D270" s="215" t="s">
        <v>141</v>
      </c>
      <c r="E270" s="216" t="s">
        <v>253</v>
      </c>
      <c r="F270" s="217" t="s">
        <v>254</v>
      </c>
      <c r="G270" s="218" t="s">
        <v>167</v>
      </c>
      <c r="H270" s="219">
        <v>836.97699999999998</v>
      </c>
      <c r="I270" s="220"/>
      <c r="J270" s="221">
        <f>ROUND(I270*H270,2)</f>
        <v>0</v>
      </c>
      <c r="K270" s="217" t="s">
        <v>145</v>
      </c>
      <c r="L270" s="47"/>
      <c r="M270" s="222" t="s">
        <v>19</v>
      </c>
      <c r="N270" s="223" t="s">
        <v>43</v>
      </c>
      <c r="O270" s="87"/>
      <c r="P270" s="224">
        <f>O270*H270</f>
        <v>0</v>
      </c>
      <c r="Q270" s="224">
        <v>0.0040000000000000001</v>
      </c>
      <c r="R270" s="224">
        <f>Q270*H270</f>
        <v>3.3479079999999999</v>
      </c>
      <c r="S270" s="224">
        <v>0</v>
      </c>
      <c r="T270" s="225">
        <f>S270*H270</f>
        <v>0</v>
      </c>
      <c r="U270" s="41"/>
      <c r="V270" s="41"/>
      <c r="W270" s="41"/>
      <c r="X270" s="41"/>
      <c r="Y270" s="41"/>
      <c r="Z270" s="41"/>
      <c r="AA270" s="41"/>
      <c r="AB270" s="41"/>
      <c r="AC270" s="41"/>
      <c r="AD270" s="41"/>
      <c r="AE270" s="41"/>
      <c r="AR270" s="226" t="s">
        <v>90</v>
      </c>
      <c r="AT270" s="226" t="s">
        <v>141</v>
      </c>
      <c r="AU270" s="226" t="s">
        <v>83</v>
      </c>
      <c r="AY270" s="20" t="s">
        <v>139</v>
      </c>
      <c r="BE270" s="227">
        <f>IF(N270="základní",J270,0)</f>
        <v>0</v>
      </c>
      <c r="BF270" s="227">
        <f>IF(N270="snížená",J270,0)</f>
        <v>0</v>
      </c>
      <c r="BG270" s="227">
        <f>IF(N270="zákl. přenesená",J270,0)</f>
        <v>0</v>
      </c>
      <c r="BH270" s="227">
        <f>IF(N270="sníž. přenesená",J270,0)</f>
        <v>0</v>
      </c>
      <c r="BI270" s="227">
        <f>IF(N270="nulová",J270,0)</f>
        <v>0</v>
      </c>
      <c r="BJ270" s="20" t="s">
        <v>83</v>
      </c>
      <c r="BK270" s="227">
        <f>ROUND(I270*H270,2)</f>
        <v>0</v>
      </c>
      <c r="BL270" s="20" t="s">
        <v>90</v>
      </c>
      <c r="BM270" s="226" t="s">
        <v>255</v>
      </c>
    </row>
    <row r="271" s="2" customFormat="1">
      <c r="A271" s="41"/>
      <c r="B271" s="42"/>
      <c r="C271" s="43"/>
      <c r="D271" s="228" t="s">
        <v>146</v>
      </c>
      <c r="E271" s="43"/>
      <c r="F271" s="229" t="s">
        <v>256</v>
      </c>
      <c r="G271" s="43"/>
      <c r="H271" s="43"/>
      <c r="I271" s="230"/>
      <c r="J271" s="43"/>
      <c r="K271" s="43"/>
      <c r="L271" s="47"/>
      <c r="M271" s="231"/>
      <c r="N271" s="232"/>
      <c r="O271" s="87"/>
      <c r="P271" s="87"/>
      <c r="Q271" s="87"/>
      <c r="R271" s="87"/>
      <c r="S271" s="87"/>
      <c r="T271" s="88"/>
      <c r="U271" s="41"/>
      <c r="V271" s="41"/>
      <c r="W271" s="41"/>
      <c r="X271" s="41"/>
      <c r="Y271" s="41"/>
      <c r="Z271" s="41"/>
      <c r="AA271" s="41"/>
      <c r="AB271" s="41"/>
      <c r="AC271" s="41"/>
      <c r="AD271" s="41"/>
      <c r="AE271" s="41"/>
      <c r="AT271" s="20" t="s">
        <v>146</v>
      </c>
      <c r="AU271" s="20" t="s">
        <v>83</v>
      </c>
    </row>
    <row r="272" s="16" customFormat="1">
      <c r="A272" s="16"/>
      <c r="B272" s="267"/>
      <c r="C272" s="268"/>
      <c r="D272" s="235" t="s">
        <v>148</v>
      </c>
      <c r="E272" s="269" t="s">
        <v>19</v>
      </c>
      <c r="F272" s="270" t="s">
        <v>169</v>
      </c>
      <c r="G272" s="268"/>
      <c r="H272" s="269" t="s">
        <v>19</v>
      </c>
      <c r="I272" s="271"/>
      <c r="J272" s="268"/>
      <c r="K272" s="268"/>
      <c r="L272" s="272"/>
      <c r="M272" s="273"/>
      <c r="N272" s="274"/>
      <c r="O272" s="274"/>
      <c r="P272" s="274"/>
      <c r="Q272" s="274"/>
      <c r="R272" s="274"/>
      <c r="S272" s="274"/>
      <c r="T272" s="275"/>
      <c r="U272" s="16"/>
      <c r="V272" s="16"/>
      <c r="W272" s="16"/>
      <c r="X272" s="16"/>
      <c r="Y272" s="16"/>
      <c r="Z272" s="16"/>
      <c r="AA272" s="16"/>
      <c r="AB272" s="16"/>
      <c r="AC272" s="16"/>
      <c r="AD272" s="16"/>
      <c r="AE272" s="16"/>
      <c r="AT272" s="276" t="s">
        <v>148</v>
      </c>
      <c r="AU272" s="276" t="s">
        <v>83</v>
      </c>
      <c r="AV272" s="16" t="s">
        <v>78</v>
      </c>
      <c r="AW272" s="16" t="s">
        <v>32</v>
      </c>
      <c r="AX272" s="16" t="s">
        <v>71</v>
      </c>
      <c r="AY272" s="276" t="s">
        <v>139</v>
      </c>
    </row>
    <row r="273" s="16" customFormat="1">
      <c r="A273" s="16"/>
      <c r="B273" s="267"/>
      <c r="C273" s="268"/>
      <c r="D273" s="235" t="s">
        <v>148</v>
      </c>
      <c r="E273" s="269" t="s">
        <v>19</v>
      </c>
      <c r="F273" s="270" t="s">
        <v>170</v>
      </c>
      <c r="G273" s="268"/>
      <c r="H273" s="269" t="s">
        <v>19</v>
      </c>
      <c r="I273" s="271"/>
      <c r="J273" s="268"/>
      <c r="K273" s="268"/>
      <c r="L273" s="272"/>
      <c r="M273" s="273"/>
      <c r="N273" s="274"/>
      <c r="O273" s="274"/>
      <c r="P273" s="274"/>
      <c r="Q273" s="274"/>
      <c r="R273" s="274"/>
      <c r="S273" s="274"/>
      <c r="T273" s="275"/>
      <c r="U273" s="16"/>
      <c r="V273" s="16"/>
      <c r="W273" s="16"/>
      <c r="X273" s="16"/>
      <c r="Y273" s="16"/>
      <c r="Z273" s="16"/>
      <c r="AA273" s="16"/>
      <c r="AB273" s="16"/>
      <c r="AC273" s="16"/>
      <c r="AD273" s="16"/>
      <c r="AE273" s="16"/>
      <c r="AT273" s="276" t="s">
        <v>148</v>
      </c>
      <c r="AU273" s="276" t="s">
        <v>83</v>
      </c>
      <c r="AV273" s="16" t="s">
        <v>78</v>
      </c>
      <c r="AW273" s="16" t="s">
        <v>32</v>
      </c>
      <c r="AX273" s="16" t="s">
        <v>71</v>
      </c>
      <c r="AY273" s="276" t="s">
        <v>139</v>
      </c>
    </row>
    <row r="274" s="13" customFormat="1">
      <c r="A274" s="13"/>
      <c r="B274" s="233"/>
      <c r="C274" s="234"/>
      <c r="D274" s="235" t="s">
        <v>148</v>
      </c>
      <c r="E274" s="236" t="s">
        <v>19</v>
      </c>
      <c r="F274" s="237" t="s">
        <v>197</v>
      </c>
      <c r="G274" s="234"/>
      <c r="H274" s="238">
        <v>201.71299999999999</v>
      </c>
      <c r="I274" s="239"/>
      <c r="J274" s="234"/>
      <c r="K274" s="234"/>
      <c r="L274" s="240"/>
      <c r="M274" s="241"/>
      <c r="N274" s="242"/>
      <c r="O274" s="242"/>
      <c r="P274" s="242"/>
      <c r="Q274" s="242"/>
      <c r="R274" s="242"/>
      <c r="S274" s="242"/>
      <c r="T274" s="243"/>
      <c r="U274" s="13"/>
      <c r="V274" s="13"/>
      <c r="W274" s="13"/>
      <c r="X274" s="13"/>
      <c r="Y274" s="13"/>
      <c r="Z274" s="13"/>
      <c r="AA274" s="13"/>
      <c r="AB274" s="13"/>
      <c r="AC274" s="13"/>
      <c r="AD274" s="13"/>
      <c r="AE274" s="13"/>
      <c r="AT274" s="244" t="s">
        <v>148</v>
      </c>
      <c r="AU274" s="244" t="s">
        <v>83</v>
      </c>
      <c r="AV274" s="13" t="s">
        <v>83</v>
      </c>
      <c r="AW274" s="13" t="s">
        <v>32</v>
      </c>
      <c r="AX274" s="13" t="s">
        <v>71</v>
      </c>
      <c r="AY274" s="244" t="s">
        <v>139</v>
      </c>
    </row>
    <row r="275" s="13" customFormat="1">
      <c r="A275" s="13"/>
      <c r="B275" s="233"/>
      <c r="C275" s="234"/>
      <c r="D275" s="235" t="s">
        <v>148</v>
      </c>
      <c r="E275" s="236" t="s">
        <v>19</v>
      </c>
      <c r="F275" s="237" t="s">
        <v>198</v>
      </c>
      <c r="G275" s="234"/>
      <c r="H275" s="238">
        <v>-30.239999999999998</v>
      </c>
      <c r="I275" s="239"/>
      <c r="J275" s="234"/>
      <c r="K275" s="234"/>
      <c r="L275" s="240"/>
      <c r="M275" s="241"/>
      <c r="N275" s="242"/>
      <c r="O275" s="242"/>
      <c r="P275" s="242"/>
      <c r="Q275" s="242"/>
      <c r="R275" s="242"/>
      <c r="S275" s="242"/>
      <c r="T275" s="243"/>
      <c r="U275" s="13"/>
      <c r="V275" s="13"/>
      <c r="W275" s="13"/>
      <c r="X275" s="13"/>
      <c r="Y275" s="13"/>
      <c r="Z275" s="13"/>
      <c r="AA275" s="13"/>
      <c r="AB275" s="13"/>
      <c r="AC275" s="13"/>
      <c r="AD275" s="13"/>
      <c r="AE275" s="13"/>
      <c r="AT275" s="244" t="s">
        <v>148</v>
      </c>
      <c r="AU275" s="244" t="s">
        <v>83</v>
      </c>
      <c r="AV275" s="13" t="s">
        <v>83</v>
      </c>
      <c r="AW275" s="13" t="s">
        <v>32</v>
      </c>
      <c r="AX275" s="13" t="s">
        <v>71</v>
      </c>
      <c r="AY275" s="244" t="s">
        <v>139</v>
      </c>
    </row>
    <row r="276" s="13" customFormat="1">
      <c r="A276" s="13"/>
      <c r="B276" s="233"/>
      <c r="C276" s="234"/>
      <c r="D276" s="235" t="s">
        <v>148</v>
      </c>
      <c r="E276" s="236" t="s">
        <v>19</v>
      </c>
      <c r="F276" s="237" t="s">
        <v>199</v>
      </c>
      <c r="G276" s="234"/>
      <c r="H276" s="238">
        <v>-15</v>
      </c>
      <c r="I276" s="239"/>
      <c r="J276" s="234"/>
      <c r="K276" s="234"/>
      <c r="L276" s="240"/>
      <c r="M276" s="241"/>
      <c r="N276" s="242"/>
      <c r="O276" s="242"/>
      <c r="P276" s="242"/>
      <c r="Q276" s="242"/>
      <c r="R276" s="242"/>
      <c r="S276" s="242"/>
      <c r="T276" s="243"/>
      <c r="U276" s="13"/>
      <c r="V276" s="13"/>
      <c r="W276" s="13"/>
      <c r="X276" s="13"/>
      <c r="Y276" s="13"/>
      <c r="Z276" s="13"/>
      <c r="AA276" s="13"/>
      <c r="AB276" s="13"/>
      <c r="AC276" s="13"/>
      <c r="AD276" s="13"/>
      <c r="AE276" s="13"/>
      <c r="AT276" s="244" t="s">
        <v>148</v>
      </c>
      <c r="AU276" s="244" t="s">
        <v>83</v>
      </c>
      <c r="AV276" s="13" t="s">
        <v>83</v>
      </c>
      <c r="AW276" s="13" t="s">
        <v>32</v>
      </c>
      <c r="AX276" s="13" t="s">
        <v>71</v>
      </c>
      <c r="AY276" s="244" t="s">
        <v>139</v>
      </c>
    </row>
    <row r="277" s="13" customFormat="1">
      <c r="A277" s="13"/>
      <c r="B277" s="233"/>
      <c r="C277" s="234"/>
      <c r="D277" s="235" t="s">
        <v>148</v>
      </c>
      <c r="E277" s="236" t="s">
        <v>19</v>
      </c>
      <c r="F277" s="237" t="s">
        <v>200</v>
      </c>
      <c r="G277" s="234"/>
      <c r="H277" s="238">
        <v>-14.960000000000001</v>
      </c>
      <c r="I277" s="239"/>
      <c r="J277" s="234"/>
      <c r="K277" s="234"/>
      <c r="L277" s="240"/>
      <c r="M277" s="241"/>
      <c r="N277" s="242"/>
      <c r="O277" s="242"/>
      <c r="P277" s="242"/>
      <c r="Q277" s="242"/>
      <c r="R277" s="242"/>
      <c r="S277" s="242"/>
      <c r="T277" s="243"/>
      <c r="U277" s="13"/>
      <c r="V277" s="13"/>
      <c r="W277" s="13"/>
      <c r="X277" s="13"/>
      <c r="Y277" s="13"/>
      <c r="Z277" s="13"/>
      <c r="AA277" s="13"/>
      <c r="AB277" s="13"/>
      <c r="AC277" s="13"/>
      <c r="AD277" s="13"/>
      <c r="AE277" s="13"/>
      <c r="AT277" s="244" t="s">
        <v>148</v>
      </c>
      <c r="AU277" s="244" t="s">
        <v>83</v>
      </c>
      <c r="AV277" s="13" t="s">
        <v>83</v>
      </c>
      <c r="AW277" s="13" t="s">
        <v>32</v>
      </c>
      <c r="AX277" s="13" t="s">
        <v>71</v>
      </c>
      <c r="AY277" s="244" t="s">
        <v>139</v>
      </c>
    </row>
    <row r="278" s="13" customFormat="1">
      <c r="A278" s="13"/>
      <c r="B278" s="233"/>
      <c r="C278" s="234"/>
      <c r="D278" s="235" t="s">
        <v>148</v>
      </c>
      <c r="E278" s="236" t="s">
        <v>19</v>
      </c>
      <c r="F278" s="237" t="s">
        <v>201</v>
      </c>
      <c r="G278" s="234"/>
      <c r="H278" s="238">
        <v>-11.880000000000001</v>
      </c>
      <c r="I278" s="239"/>
      <c r="J278" s="234"/>
      <c r="K278" s="234"/>
      <c r="L278" s="240"/>
      <c r="M278" s="241"/>
      <c r="N278" s="242"/>
      <c r="O278" s="242"/>
      <c r="P278" s="242"/>
      <c r="Q278" s="242"/>
      <c r="R278" s="242"/>
      <c r="S278" s="242"/>
      <c r="T278" s="243"/>
      <c r="U278" s="13"/>
      <c r="V278" s="13"/>
      <c r="W278" s="13"/>
      <c r="X278" s="13"/>
      <c r="Y278" s="13"/>
      <c r="Z278" s="13"/>
      <c r="AA278" s="13"/>
      <c r="AB278" s="13"/>
      <c r="AC278" s="13"/>
      <c r="AD278" s="13"/>
      <c r="AE278" s="13"/>
      <c r="AT278" s="244" t="s">
        <v>148</v>
      </c>
      <c r="AU278" s="244" t="s">
        <v>83</v>
      </c>
      <c r="AV278" s="13" t="s">
        <v>83</v>
      </c>
      <c r="AW278" s="13" t="s">
        <v>32</v>
      </c>
      <c r="AX278" s="13" t="s">
        <v>71</v>
      </c>
      <c r="AY278" s="244" t="s">
        <v>139</v>
      </c>
    </row>
    <row r="279" s="13" customFormat="1">
      <c r="A279" s="13"/>
      <c r="B279" s="233"/>
      <c r="C279" s="234"/>
      <c r="D279" s="235" t="s">
        <v>148</v>
      </c>
      <c r="E279" s="236" t="s">
        <v>19</v>
      </c>
      <c r="F279" s="237" t="s">
        <v>202</v>
      </c>
      <c r="G279" s="234"/>
      <c r="H279" s="238">
        <v>-4.0499999999999998</v>
      </c>
      <c r="I279" s="239"/>
      <c r="J279" s="234"/>
      <c r="K279" s="234"/>
      <c r="L279" s="240"/>
      <c r="M279" s="241"/>
      <c r="N279" s="242"/>
      <c r="O279" s="242"/>
      <c r="P279" s="242"/>
      <c r="Q279" s="242"/>
      <c r="R279" s="242"/>
      <c r="S279" s="242"/>
      <c r="T279" s="243"/>
      <c r="U279" s="13"/>
      <c r="V279" s="13"/>
      <c r="W279" s="13"/>
      <c r="X279" s="13"/>
      <c r="Y279" s="13"/>
      <c r="Z279" s="13"/>
      <c r="AA279" s="13"/>
      <c r="AB279" s="13"/>
      <c r="AC279" s="13"/>
      <c r="AD279" s="13"/>
      <c r="AE279" s="13"/>
      <c r="AT279" s="244" t="s">
        <v>148</v>
      </c>
      <c r="AU279" s="244" t="s">
        <v>83</v>
      </c>
      <c r="AV279" s="13" t="s">
        <v>83</v>
      </c>
      <c r="AW279" s="13" t="s">
        <v>32</v>
      </c>
      <c r="AX279" s="13" t="s">
        <v>71</v>
      </c>
      <c r="AY279" s="244" t="s">
        <v>139</v>
      </c>
    </row>
    <row r="280" s="13" customFormat="1">
      <c r="A280" s="13"/>
      <c r="B280" s="233"/>
      <c r="C280" s="234"/>
      <c r="D280" s="235" t="s">
        <v>148</v>
      </c>
      <c r="E280" s="236" t="s">
        <v>19</v>
      </c>
      <c r="F280" s="237" t="s">
        <v>203</v>
      </c>
      <c r="G280" s="234"/>
      <c r="H280" s="238">
        <v>51.719999999999999</v>
      </c>
      <c r="I280" s="239"/>
      <c r="J280" s="234"/>
      <c r="K280" s="234"/>
      <c r="L280" s="240"/>
      <c r="M280" s="241"/>
      <c r="N280" s="242"/>
      <c r="O280" s="242"/>
      <c r="P280" s="242"/>
      <c r="Q280" s="242"/>
      <c r="R280" s="242"/>
      <c r="S280" s="242"/>
      <c r="T280" s="243"/>
      <c r="U280" s="13"/>
      <c r="V280" s="13"/>
      <c r="W280" s="13"/>
      <c r="X280" s="13"/>
      <c r="Y280" s="13"/>
      <c r="Z280" s="13"/>
      <c r="AA280" s="13"/>
      <c r="AB280" s="13"/>
      <c r="AC280" s="13"/>
      <c r="AD280" s="13"/>
      <c r="AE280" s="13"/>
      <c r="AT280" s="244" t="s">
        <v>148</v>
      </c>
      <c r="AU280" s="244" t="s">
        <v>83</v>
      </c>
      <c r="AV280" s="13" t="s">
        <v>83</v>
      </c>
      <c r="AW280" s="13" t="s">
        <v>32</v>
      </c>
      <c r="AX280" s="13" t="s">
        <v>71</v>
      </c>
      <c r="AY280" s="244" t="s">
        <v>139</v>
      </c>
    </row>
    <row r="281" s="14" customFormat="1">
      <c r="A281" s="14"/>
      <c r="B281" s="245"/>
      <c r="C281" s="246"/>
      <c r="D281" s="235" t="s">
        <v>148</v>
      </c>
      <c r="E281" s="247" t="s">
        <v>19</v>
      </c>
      <c r="F281" s="248" t="s">
        <v>176</v>
      </c>
      <c r="G281" s="246"/>
      <c r="H281" s="249">
        <v>177.303</v>
      </c>
      <c r="I281" s="250"/>
      <c r="J281" s="246"/>
      <c r="K281" s="246"/>
      <c r="L281" s="251"/>
      <c r="M281" s="252"/>
      <c r="N281" s="253"/>
      <c r="O281" s="253"/>
      <c r="P281" s="253"/>
      <c r="Q281" s="253"/>
      <c r="R281" s="253"/>
      <c r="S281" s="253"/>
      <c r="T281" s="254"/>
      <c r="U281" s="14"/>
      <c r="V281" s="14"/>
      <c r="W281" s="14"/>
      <c r="X281" s="14"/>
      <c r="Y281" s="14"/>
      <c r="Z281" s="14"/>
      <c r="AA281" s="14"/>
      <c r="AB281" s="14"/>
      <c r="AC281" s="14"/>
      <c r="AD281" s="14"/>
      <c r="AE281" s="14"/>
      <c r="AT281" s="255" t="s">
        <v>148</v>
      </c>
      <c r="AU281" s="255" t="s">
        <v>83</v>
      </c>
      <c r="AV281" s="14" t="s">
        <v>87</v>
      </c>
      <c r="AW281" s="14" t="s">
        <v>32</v>
      </c>
      <c r="AX281" s="14" t="s">
        <v>71</v>
      </c>
      <c r="AY281" s="255" t="s">
        <v>139</v>
      </c>
    </row>
    <row r="282" s="16" customFormat="1">
      <c r="A282" s="16"/>
      <c r="B282" s="267"/>
      <c r="C282" s="268"/>
      <c r="D282" s="235" t="s">
        <v>148</v>
      </c>
      <c r="E282" s="269" t="s">
        <v>19</v>
      </c>
      <c r="F282" s="270" t="s">
        <v>177</v>
      </c>
      <c r="G282" s="268"/>
      <c r="H282" s="269" t="s">
        <v>19</v>
      </c>
      <c r="I282" s="271"/>
      <c r="J282" s="268"/>
      <c r="K282" s="268"/>
      <c r="L282" s="272"/>
      <c r="M282" s="273"/>
      <c r="N282" s="274"/>
      <c r="O282" s="274"/>
      <c r="P282" s="274"/>
      <c r="Q282" s="274"/>
      <c r="R282" s="274"/>
      <c r="S282" s="274"/>
      <c r="T282" s="275"/>
      <c r="U282" s="16"/>
      <c r="V282" s="16"/>
      <c r="W282" s="16"/>
      <c r="X282" s="16"/>
      <c r="Y282" s="16"/>
      <c r="Z282" s="16"/>
      <c r="AA282" s="16"/>
      <c r="AB282" s="16"/>
      <c r="AC282" s="16"/>
      <c r="AD282" s="16"/>
      <c r="AE282" s="16"/>
      <c r="AT282" s="276" t="s">
        <v>148</v>
      </c>
      <c r="AU282" s="276" t="s">
        <v>83</v>
      </c>
      <c r="AV282" s="16" t="s">
        <v>78</v>
      </c>
      <c r="AW282" s="16" t="s">
        <v>32</v>
      </c>
      <c r="AX282" s="16" t="s">
        <v>71</v>
      </c>
      <c r="AY282" s="276" t="s">
        <v>139</v>
      </c>
    </row>
    <row r="283" s="13" customFormat="1">
      <c r="A283" s="13"/>
      <c r="B283" s="233"/>
      <c r="C283" s="234"/>
      <c r="D283" s="235" t="s">
        <v>148</v>
      </c>
      <c r="E283" s="236" t="s">
        <v>19</v>
      </c>
      <c r="F283" s="237" t="s">
        <v>197</v>
      </c>
      <c r="G283" s="234"/>
      <c r="H283" s="238">
        <v>201.71299999999999</v>
      </c>
      <c r="I283" s="239"/>
      <c r="J283" s="234"/>
      <c r="K283" s="234"/>
      <c r="L283" s="240"/>
      <c r="M283" s="241"/>
      <c r="N283" s="242"/>
      <c r="O283" s="242"/>
      <c r="P283" s="242"/>
      <c r="Q283" s="242"/>
      <c r="R283" s="242"/>
      <c r="S283" s="242"/>
      <c r="T283" s="243"/>
      <c r="U283" s="13"/>
      <c r="V283" s="13"/>
      <c r="W283" s="13"/>
      <c r="X283" s="13"/>
      <c r="Y283" s="13"/>
      <c r="Z283" s="13"/>
      <c r="AA283" s="13"/>
      <c r="AB283" s="13"/>
      <c r="AC283" s="13"/>
      <c r="AD283" s="13"/>
      <c r="AE283" s="13"/>
      <c r="AT283" s="244" t="s">
        <v>148</v>
      </c>
      <c r="AU283" s="244" t="s">
        <v>83</v>
      </c>
      <c r="AV283" s="13" t="s">
        <v>83</v>
      </c>
      <c r="AW283" s="13" t="s">
        <v>32</v>
      </c>
      <c r="AX283" s="13" t="s">
        <v>71</v>
      </c>
      <c r="AY283" s="244" t="s">
        <v>139</v>
      </c>
    </row>
    <row r="284" s="13" customFormat="1">
      <c r="A284" s="13"/>
      <c r="B284" s="233"/>
      <c r="C284" s="234"/>
      <c r="D284" s="235" t="s">
        <v>148</v>
      </c>
      <c r="E284" s="236" t="s">
        <v>19</v>
      </c>
      <c r="F284" s="237" t="s">
        <v>198</v>
      </c>
      <c r="G284" s="234"/>
      <c r="H284" s="238">
        <v>-30.239999999999998</v>
      </c>
      <c r="I284" s="239"/>
      <c r="J284" s="234"/>
      <c r="K284" s="234"/>
      <c r="L284" s="240"/>
      <c r="M284" s="241"/>
      <c r="N284" s="242"/>
      <c r="O284" s="242"/>
      <c r="P284" s="242"/>
      <c r="Q284" s="242"/>
      <c r="R284" s="242"/>
      <c r="S284" s="242"/>
      <c r="T284" s="243"/>
      <c r="U284" s="13"/>
      <c r="V284" s="13"/>
      <c r="W284" s="13"/>
      <c r="X284" s="13"/>
      <c r="Y284" s="13"/>
      <c r="Z284" s="13"/>
      <c r="AA284" s="13"/>
      <c r="AB284" s="13"/>
      <c r="AC284" s="13"/>
      <c r="AD284" s="13"/>
      <c r="AE284" s="13"/>
      <c r="AT284" s="244" t="s">
        <v>148</v>
      </c>
      <c r="AU284" s="244" t="s">
        <v>83</v>
      </c>
      <c r="AV284" s="13" t="s">
        <v>83</v>
      </c>
      <c r="AW284" s="13" t="s">
        <v>32</v>
      </c>
      <c r="AX284" s="13" t="s">
        <v>71</v>
      </c>
      <c r="AY284" s="244" t="s">
        <v>139</v>
      </c>
    </row>
    <row r="285" s="13" customFormat="1">
      <c r="A285" s="13"/>
      <c r="B285" s="233"/>
      <c r="C285" s="234"/>
      <c r="D285" s="235" t="s">
        <v>148</v>
      </c>
      <c r="E285" s="236" t="s">
        <v>19</v>
      </c>
      <c r="F285" s="237" t="s">
        <v>204</v>
      </c>
      <c r="G285" s="234"/>
      <c r="H285" s="238">
        <v>-12.42</v>
      </c>
      <c r="I285" s="239"/>
      <c r="J285" s="234"/>
      <c r="K285" s="234"/>
      <c r="L285" s="240"/>
      <c r="M285" s="241"/>
      <c r="N285" s="242"/>
      <c r="O285" s="242"/>
      <c r="P285" s="242"/>
      <c r="Q285" s="242"/>
      <c r="R285" s="242"/>
      <c r="S285" s="242"/>
      <c r="T285" s="243"/>
      <c r="U285" s="13"/>
      <c r="V285" s="13"/>
      <c r="W285" s="13"/>
      <c r="X285" s="13"/>
      <c r="Y285" s="13"/>
      <c r="Z285" s="13"/>
      <c r="AA285" s="13"/>
      <c r="AB285" s="13"/>
      <c r="AC285" s="13"/>
      <c r="AD285" s="13"/>
      <c r="AE285" s="13"/>
      <c r="AT285" s="244" t="s">
        <v>148</v>
      </c>
      <c r="AU285" s="244" t="s">
        <v>83</v>
      </c>
      <c r="AV285" s="13" t="s">
        <v>83</v>
      </c>
      <c r="AW285" s="13" t="s">
        <v>32</v>
      </c>
      <c r="AX285" s="13" t="s">
        <v>71</v>
      </c>
      <c r="AY285" s="244" t="s">
        <v>139</v>
      </c>
    </row>
    <row r="286" s="13" customFormat="1">
      <c r="A286" s="13"/>
      <c r="B286" s="233"/>
      <c r="C286" s="234"/>
      <c r="D286" s="235" t="s">
        <v>148</v>
      </c>
      <c r="E286" s="236" t="s">
        <v>19</v>
      </c>
      <c r="F286" s="237" t="s">
        <v>202</v>
      </c>
      <c r="G286" s="234"/>
      <c r="H286" s="238">
        <v>-4.0499999999999998</v>
      </c>
      <c r="I286" s="239"/>
      <c r="J286" s="234"/>
      <c r="K286" s="234"/>
      <c r="L286" s="240"/>
      <c r="M286" s="241"/>
      <c r="N286" s="242"/>
      <c r="O286" s="242"/>
      <c r="P286" s="242"/>
      <c r="Q286" s="242"/>
      <c r="R286" s="242"/>
      <c r="S286" s="242"/>
      <c r="T286" s="243"/>
      <c r="U286" s="13"/>
      <c r="V286" s="13"/>
      <c r="W286" s="13"/>
      <c r="X286" s="13"/>
      <c r="Y286" s="13"/>
      <c r="Z286" s="13"/>
      <c r="AA286" s="13"/>
      <c r="AB286" s="13"/>
      <c r="AC286" s="13"/>
      <c r="AD286" s="13"/>
      <c r="AE286" s="13"/>
      <c r="AT286" s="244" t="s">
        <v>148</v>
      </c>
      <c r="AU286" s="244" t="s">
        <v>83</v>
      </c>
      <c r="AV286" s="13" t="s">
        <v>83</v>
      </c>
      <c r="AW286" s="13" t="s">
        <v>32</v>
      </c>
      <c r="AX286" s="13" t="s">
        <v>71</v>
      </c>
      <c r="AY286" s="244" t="s">
        <v>139</v>
      </c>
    </row>
    <row r="287" s="13" customFormat="1">
      <c r="A287" s="13"/>
      <c r="B287" s="233"/>
      <c r="C287" s="234"/>
      <c r="D287" s="235" t="s">
        <v>148</v>
      </c>
      <c r="E287" s="236" t="s">
        <v>19</v>
      </c>
      <c r="F287" s="237" t="s">
        <v>205</v>
      </c>
      <c r="G287" s="234"/>
      <c r="H287" s="238">
        <v>-25.199999999999999</v>
      </c>
      <c r="I287" s="239"/>
      <c r="J287" s="234"/>
      <c r="K287" s="234"/>
      <c r="L287" s="240"/>
      <c r="M287" s="241"/>
      <c r="N287" s="242"/>
      <c r="O287" s="242"/>
      <c r="P287" s="242"/>
      <c r="Q287" s="242"/>
      <c r="R287" s="242"/>
      <c r="S287" s="242"/>
      <c r="T287" s="243"/>
      <c r="U287" s="13"/>
      <c r="V287" s="13"/>
      <c r="W287" s="13"/>
      <c r="X287" s="13"/>
      <c r="Y287" s="13"/>
      <c r="Z287" s="13"/>
      <c r="AA287" s="13"/>
      <c r="AB287" s="13"/>
      <c r="AC287" s="13"/>
      <c r="AD287" s="13"/>
      <c r="AE287" s="13"/>
      <c r="AT287" s="244" t="s">
        <v>148</v>
      </c>
      <c r="AU287" s="244" t="s">
        <v>83</v>
      </c>
      <c r="AV287" s="13" t="s">
        <v>83</v>
      </c>
      <c r="AW287" s="13" t="s">
        <v>32</v>
      </c>
      <c r="AX287" s="13" t="s">
        <v>71</v>
      </c>
      <c r="AY287" s="244" t="s">
        <v>139</v>
      </c>
    </row>
    <row r="288" s="13" customFormat="1">
      <c r="A288" s="13"/>
      <c r="B288" s="233"/>
      <c r="C288" s="234"/>
      <c r="D288" s="235" t="s">
        <v>148</v>
      </c>
      <c r="E288" s="236" t="s">
        <v>19</v>
      </c>
      <c r="F288" s="237" t="s">
        <v>206</v>
      </c>
      <c r="G288" s="234"/>
      <c r="H288" s="238">
        <v>47.560000000000002</v>
      </c>
      <c r="I288" s="239"/>
      <c r="J288" s="234"/>
      <c r="K288" s="234"/>
      <c r="L288" s="240"/>
      <c r="M288" s="241"/>
      <c r="N288" s="242"/>
      <c r="O288" s="242"/>
      <c r="P288" s="242"/>
      <c r="Q288" s="242"/>
      <c r="R288" s="242"/>
      <c r="S288" s="242"/>
      <c r="T288" s="243"/>
      <c r="U288" s="13"/>
      <c r="V288" s="13"/>
      <c r="W288" s="13"/>
      <c r="X288" s="13"/>
      <c r="Y288" s="13"/>
      <c r="Z288" s="13"/>
      <c r="AA288" s="13"/>
      <c r="AB288" s="13"/>
      <c r="AC288" s="13"/>
      <c r="AD288" s="13"/>
      <c r="AE288" s="13"/>
      <c r="AT288" s="244" t="s">
        <v>148</v>
      </c>
      <c r="AU288" s="244" t="s">
        <v>83</v>
      </c>
      <c r="AV288" s="13" t="s">
        <v>83</v>
      </c>
      <c r="AW288" s="13" t="s">
        <v>32</v>
      </c>
      <c r="AX288" s="13" t="s">
        <v>71</v>
      </c>
      <c r="AY288" s="244" t="s">
        <v>139</v>
      </c>
    </row>
    <row r="289" s="14" customFormat="1">
      <c r="A289" s="14"/>
      <c r="B289" s="245"/>
      <c r="C289" s="246"/>
      <c r="D289" s="235" t="s">
        <v>148</v>
      </c>
      <c r="E289" s="247" t="s">
        <v>19</v>
      </c>
      <c r="F289" s="248" t="s">
        <v>176</v>
      </c>
      <c r="G289" s="246"/>
      <c r="H289" s="249">
        <v>177.363</v>
      </c>
      <c r="I289" s="250"/>
      <c r="J289" s="246"/>
      <c r="K289" s="246"/>
      <c r="L289" s="251"/>
      <c r="M289" s="252"/>
      <c r="N289" s="253"/>
      <c r="O289" s="253"/>
      <c r="P289" s="253"/>
      <c r="Q289" s="253"/>
      <c r="R289" s="253"/>
      <c r="S289" s="253"/>
      <c r="T289" s="254"/>
      <c r="U289" s="14"/>
      <c r="V289" s="14"/>
      <c r="W289" s="14"/>
      <c r="X289" s="14"/>
      <c r="Y289" s="14"/>
      <c r="Z289" s="14"/>
      <c r="AA289" s="14"/>
      <c r="AB289" s="14"/>
      <c r="AC289" s="14"/>
      <c r="AD289" s="14"/>
      <c r="AE289" s="14"/>
      <c r="AT289" s="255" t="s">
        <v>148</v>
      </c>
      <c r="AU289" s="255" t="s">
        <v>83</v>
      </c>
      <c r="AV289" s="14" t="s">
        <v>87</v>
      </c>
      <c r="AW289" s="14" t="s">
        <v>32</v>
      </c>
      <c r="AX289" s="14" t="s">
        <v>71</v>
      </c>
      <c r="AY289" s="255" t="s">
        <v>139</v>
      </c>
    </row>
    <row r="290" s="16" customFormat="1">
      <c r="A290" s="16"/>
      <c r="B290" s="267"/>
      <c r="C290" s="268"/>
      <c r="D290" s="235" t="s">
        <v>148</v>
      </c>
      <c r="E290" s="269" t="s">
        <v>19</v>
      </c>
      <c r="F290" s="270" t="s">
        <v>180</v>
      </c>
      <c r="G290" s="268"/>
      <c r="H290" s="269" t="s">
        <v>19</v>
      </c>
      <c r="I290" s="271"/>
      <c r="J290" s="268"/>
      <c r="K290" s="268"/>
      <c r="L290" s="272"/>
      <c r="M290" s="273"/>
      <c r="N290" s="274"/>
      <c r="O290" s="274"/>
      <c r="P290" s="274"/>
      <c r="Q290" s="274"/>
      <c r="R290" s="274"/>
      <c r="S290" s="274"/>
      <c r="T290" s="275"/>
      <c r="U290" s="16"/>
      <c r="V290" s="16"/>
      <c r="W290" s="16"/>
      <c r="X290" s="16"/>
      <c r="Y290" s="16"/>
      <c r="Z290" s="16"/>
      <c r="AA290" s="16"/>
      <c r="AB290" s="16"/>
      <c r="AC290" s="16"/>
      <c r="AD290" s="16"/>
      <c r="AE290" s="16"/>
      <c r="AT290" s="276" t="s">
        <v>148</v>
      </c>
      <c r="AU290" s="276" t="s">
        <v>83</v>
      </c>
      <c r="AV290" s="16" t="s">
        <v>78</v>
      </c>
      <c r="AW290" s="16" t="s">
        <v>32</v>
      </c>
      <c r="AX290" s="16" t="s">
        <v>71</v>
      </c>
      <c r="AY290" s="276" t="s">
        <v>139</v>
      </c>
    </row>
    <row r="291" s="13" customFormat="1">
      <c r="A291" s="13"/>
      <c r="B291" s="233"/>
      <c r="C291" s="234"/>
      <c r="D291" s="235" t="s">
        <v>148</v>
      </c>
      <c r="E291" s="236" t="s">
        <v>19</v>
      </c>
      <c r="F291" s="237" t="s">
        <v>207</v>
      </c>
      <c r="G291" s="234"/>
      <c r="H291" s="238">
        <v>177.363</v>
      </c>
      <c r="I291" s="239"/>
      <c r="J291" s="234"/>
      <c r="K291" s="234"/>
      <c r="L291" s="240"/>
      <c r="M291" s="241"/>
      <c r="N291" s="242"/>
      <c r="O291" s="242"/>
      <c r="P291" s="242"/>
      <c r="Q291" s="242"/>
      <c r="R291" s="242"/>
      <c r="S291" s="242"/>
      <c r="T291" s="243"/>
      <c r="U291" s="13"/>
      <c r="V291" s="13"/>
      <c r="W291" s="13"/>
      <c r="X291" s="13"/>
      <c r="Y291" s="13"/>
      <c r="Z291" s="13"/>
      <c r="AA291" s="13"/>
      <c r="AB291" s="13"/>
      <c r="AC291" s="13"/>
      <c r="AD291" s="13"/>
      <c r="AE291" s="13"/>
      <c r="AT291" s="244" t="s">
        <v>148</v>
      </c>
      <c r="AU291" s="244" t="s">
        <v>83</v>
      </c>
      <c r="AV291" s="13" t="s">
        <v>83</v>
      </c>
      <c r="AW291" s="13" t="s">
        <v>32</v>
      </c>
      <c r="AX291" s="13" t="s">
        <v>71</v>
      </c>
      <c r="AY291" s="244" t="s">
        <v>139</v>
      </c>
    </row>
    <row r="292" s="14" customFormat="1">
      <c r="A292" s="14"/>
      <c r="B292" s="245"/>
      <c r="C292" s="246"/>
      <c r="D292" s="235" t="s">
        <v>148</v>
      </c>
      <c r="E292" s="247" t="s">
        <v>19</v>
      </c>
      <c r="F292" s="248" t="s">
        <v>176</v>
      </c>
      <c r="G292" s="246"/>
      <c r="H292" s="249">
        <v>177.363</v>
      </c>
      <c r="I292" s="250"/>
      <c r="J292" s="246"/>
      <c r="K292" s="246"/>
      <c r="L292" s="251"/>
      <c r="M292" s="252"/>
      <c r="N292" s="253"/>
      <c r="O292" s="253"/>
      <c r="P292" s="253"/>
      <c r="Q292" s="253"/>
      <c r="R292" s="253"/>
      <c r="S292" s="253"/>
      <c r="T292" s="254"/>
      <c r="U292" s="14"/>
      <c r="V292" s="14"/>
      <c r="W292" s="14"/>
      <c r="X292" s="14"/>
      <c r="Y292" s="14"/>
      <c r="Z292" s="14"/>
      <c r="AA292" s="14"/>
      <c r="AB292" s="14"/>
      <c r="AC292" s="14"/>
      <c r="AD292" s="14"/>
      <c r="AE292" s="14"/>
      <c r="AT292" s="255" t="s">
        <v>148</v>
      </c>
      <c r="AU292" s="255" t="s">
        <v>83</v>
      </c>
      <c r="AV292" s="14" t="s">
        <v>87</v>
      </c>
      <c r="AW292" s="14" t="s">
        <v>32</v>
      </c>
      <c r="AX292" s="14" t="s">
        <v>71</v>
      </c>
      <c r="AY292" s="255" t="s">
        <v>139</v>
      </c>
    </row>
    <row r="293" s="16" customFormat="1">
      <c r="A293" s="16"/>
      <c r="B293" s="267"/>
      <c r="C293" s="268"/>
      <c r="D293" s="235" t="s">
        <v>148</v>
      </c>
      <c r="E293" s="269" t="s">
        <v>19</v>
      </c>
      <c r="F293" s="270" t="s">
        <v>182</v>
      </c>
      <c r="G293" s="268"/>
      <c r="H293" s="269" t="s">
        <v>19</v>
      </c>
      <c r="I293" s="271"/>
      <c r="J293" s="268"/>
      <c r="K293" s="268"/>
      <c r="L293" s="272"/>
      <c r="M293" s="273"/>
      <c r="N293" s="274"/>
      <c r="O293" s="274"/>
      <c r="P293" s="274"/>
      <c r="Q293" s="274"/>
      <c r="R293" s="274"/>
      <c r="S293" s="274"/>
      <c r="T293" s="275"/>
      <c r="U293" s="16"/>
      <c r="V293" s="16"/>
      <c r="W293" s="16"/>
      <c r="X293" s="16"/>
      <c r="Y293" s="16"/>
      <c r="Z293" s="16"/>
      <c r="AA293" s="16"/>
      <c r="AB293" s="16"/>
      <c r="AC293" s="16"/>
      <c r="AD293" s="16"/>
      <c r="AE293" s="16"/>
      <c r="AT293" s="276" t="s">
        <v>148</v>
      </c>
      <c r="AU293" s="276" t="s">
        <v>83</v>
      </c>
      <c r="AV293" s="16" t="s">
        <v>78</v>
      </c>
      <c r="AW293" s="16" t="s">
        <v>32</v>
      </c>
      <c r="AX293" s="16" t="s">
        <v>71</v>
      </c>
      <c r="AY293" s="276" t="s">
        <v>139</v>
      </c>
    </row>
    <row r="294" s="13" customFormat="1">
      <c r="A294" s="13"/>
      <c r="B294" s="233"/>
      <c r="C294" s="234"/>
      <c r="D294" s="235" t="s">
        <v>148</v>
      </c>
      <c r="E294" s="236" t="s">
        <v>19</v>
      </c>
      <c r="F294" s="237" t="s">
        <v>207</v>
      </c>
      <c r="G294" s="234"/>
      <c r="H294" s="238">
        <v>177.363</v>
      </c>
      <c r="I294" s="239"/>
      <c r="J294" s="234"/>
      <c r="K294" s="234"/>
      <c r="L294" s="240"/>
      <c r="M294" s="241"/>
      <c r="N294" s="242"/>
      <c r="O294" s="242"/>
      <c r="P294" s="242"/>
      <c r="Q294" s="242"/>
      <c r="R294" s="242"/>
      <c r="S294" s="242"/>
      <c r="T294" s="243"/>
      <c r="U294" s="13"/>
      <c r="V294" s="13"/>
      <c r="W294" s="13"/>
      <c r="X294" s="13"/>
      <c r="Y294" s="13"/>
      <c r="Z294" s="13"/>
      <c r="AA294" s="13"/>
      <c r="AB294" s="13"/>
      <c r="AC294" s="13"/>
      <c r="AD294" s="13"/>
      <c r="AE294" s="13"/>
      <c r="AT294" s="244" t="s">
        <v>148</v>
      </c>
      <c r="AU294" s="244" t="s">
        <v>83</v>
      </c>
      <c r="AV294" s="13" t="s">
        <v>83</v>
      </c>
      <c r="AW294" s="13" t="s">
        <v>32</v>
      </c>
      <c r="AX294" s="13" t="s">
        <v>71</v>
      </c>
      <c r="AY294" s="244" t="s">
        <v>139</v>
      </c>
    </row>
    <row r="295" s="14" customFormat="1">
      <c r="A295" s="14"/>
      <c r="B295" s="245"/>
      <c r="C295" s="246"/>
      <c r="D295" s="235" t="s">
        <v>148</v>
      </c>
      <c r="E295" s="247" t="s">
        <v>19</v>
      </c>
      <c r="F295" s="248" t="s">
        <v>176</v>
      </c>
      <c r="G295" s="246"/>
      <c r="H295" s="249">
        <v>177.363</v>
      </c>
      <c r="I295" s="250"/>
      <c r="J295" s="246"/>
      <c r="K295" s="246"/>
      <c r="L295" s="251"/>
      <c r="M295" s="252"/>
      <c r="N295" s="253"/>
      <c r="O295" s="253"/>
      <c r="P295" s="253"/>
      <c r="Q295" s="253"/>
      <c r="R295" s="253"/>
      <c r="S295" s="253"/>
      <c r="T295" s="254"/>
      <c r="U295" s="14"/>
      <c r="V295" s="14"/>
      <c r="W295" s="14"/>
      <c r="X295" s="14"/>
      <c r="Y295" s="14"/>
      <c r="Z295" s="14"/>
      <c r="AA295" s="14"/>
      <c r="AB295" s="14"/>
      <c r="AC295" s="14"/>
      <c r="AD295" s="14"/>
      <c r="AE295" s="14"/>
      <c r="AT295" s="255" t="s">
        <v>148</v>
      </c>
      <c r="AU295" s="255" t="s">
        <v>83</v>
      </c>
      <c r="AV295" s="14" t="s">
        <v>87</v>
      </c>
      <c r="AW295" s="14" t="s">
        <v>32</v>
      </c>
      <c r="AX295" s="14" t="s">
        <v>71</v>
      </c>
      <c r="AY295" s="255" t="s">
        <v>139</v>
      </c>
    </row>
    <row r="296" s="16" customFormat="1">
      <c r="A296" s="16"/>
      <c r="B296" s="267"/>
      <c r="C296" s="268"/>
      <c r="D296" s="235" t="s">
        <v>148</v>
      </c>
      <c r="E296" s="269" t="s">
        <v>19</v>
      </c>
      <c r="F296" s="270" t="s">
        <v>183</v>
      </c>
      <c r="G296" s="268"/>
      <c r="H296" s="269" t="s">
        <v>19</v>
      </c>
      <c r="I296" s="271"/>
      <c r="J296" s="268"/>
      <c r="K296" s="268"/>
      <c r="L296" s="272"/>
      <c r="M296" s="273"/>
      <c r="N296" s="274"/>
      <c r="O296" s="274"/>
      <c r="P296" s="274"/>
      <c r="Q296" s="274"/>
      <c r="R296" s="274"/>
      <c r="S296" s="274"/>
      <c r="T296" s="275"/>
      <c r="U296" s="16"/>
      <c r="V296" s="16"/>
      <c r="W296" s="16"/>
      <c r="X296" s="16"/>
      <c r="Y296" s="16"/>
      <c r="Z296" s="16"/>
      <c r="AA296" s="16"/>
      <c r="AB296" s="16"/>
      <c r="AC296" s="16"/>
      <c r="AD296" s="16"/>
      <c r="AE296" s="16"/>
      <c r="AT296" s="276" t="s">
        <v>148</v>
      </c>
      <c r="AU296" s="276" t="s">
        <v>83</v>
      </c>
      <c r="AV296" s="16" t="s">
        <v>78</v>
      </c>
      <c r="AW296" s="16" t="s">
        <v>32</v>
      </c>
      <c r="AX296" s="16" t="s">
        <v>71</v>
      </c>
      <c r="AY296" s="276" t="s">
        <v>139</v>
      </c>
    </row>
    <row r="297" s="13" customFormat="1">
      <c r="A297" s="13"/>
      <c r="B297" s="233"/>
      <c r="C297" s="234"/>
      <c r="D297" s="235" t="s">
        <v>148</v>
      </c>
      <c r="E297" s="236" t="s">
        <v>19</v>
      </c>
      <c r="F297" s="237" t="s">
        <v>208</v>
      </c>
      <c r="G297" s="234"/>
      <c r="H297" s="238">
        <v>139.97499999999999</v>
      </c>
      <c r="I297" s="239"/>
      <c r="J297" s="234"/>
      <c r="K297" s="234"/>
      <c r="L297" s="240"/>
      <c r="M297" s="241"/>
      <c r="N297" s="242"/>
      <c r="O297" s="242"/>
      <c r="P297" s="242"/>
      <c r="Q297" s="242"/>
      <c r="R297" s="242"/>
      <c r="S297" s="242"/>
      <c r="T297" s="243"/>
      <c r="U297" s="13"/>
      <c r="V297" s="13"/>
      <c r="W297" s="13"/>
      <c r="X297" s="13"/>
      <c r="Y297" s="13"/>
      <c r="Z297" s="13"/>
      <c r="AA297" s="13"/>
      <c r="AB297" s="13"/>
      <c r="AC297" s="13"/>
      <c r="AD297" s="13"/>
      <c r="AE297" s="13"/>
      <c r="AT297" s="244" t="s">
        <v>148</v>
      </c>
      <c r="AU297" s="244" t="s">
        <v>83</v>
      </c>
      <c r="AV297" s="13" t="s">
        <v>83</v>
      </c>
      <c r="AW297" s="13" t="s">
        <v>32</v>
      </c>
      <c r="AX297" s="13" t="s">
        <v>71</v>
      </c>
      <c r="AY297" s="244" t="s">
        <v>139</v>
      </c>
    </row>
    <row r="298" s="13" customFormat="1">
      <c r="A298" s="13"/>
      <c r="B298" s="233"/>
      <c r="C298" s="234"/>
      <c r="D298" s="235" t="s">
        <v>148</v>
      </c>
      <c r="E298" s="236" t="s">
        <v>19</v>
      </c>
      <c r="F298" s="237" t="s">
        <v>209</v>
      </c>
      <c r="G298" s="234"/>
      <c r="H298" s="238">
        <v>-9</v>
      </c>
      <c r="I298" s="239"/>
      <c r="J298" s="234"/>
      <c r="K298" s="234"/>
      <c r="L298" s="240"/>
      <c r="M298" s="241"/>
      <c r="N298" s="242"/>
      <c r="O298" s="242"/>
      <c r="P298" s="242"/>
      <c r="Q298" s="242"/>
      <c r="R298" s="242"/>
      <c r="S298" s="242"/>
      <c r="T298" s="243"/>
      <c r="U298" s="13"/>
      <c r="V298" s="13"/>
      <c r="W298" s="13"/>
      <c r="X298" s="13"/>
      <c r="Y298" s="13"/>
      <c r="Z298" s="13"/>
      <c r="AA298" s="13"/>
      <c r="AB298" s="13"/>
      <c r="AC298" s="13"/>
      <c r="AD298" s="13"/>
      <c r="AE298" s="13"/>
      <c r="AT298" s="244" t="s">
        <v>148</v>
      </c>
      <c r="AU298" s="244" t="s">
        <v>83</v>
      </c>
      <c r="AV298" s="13" t="s">
        <v>83</v>
      </c>
      <c r="AW298" s="13" t="s">
        <v>32</v>
      </c>
      <c r="AX298" s="13" t="s">
        <v>71</v>
      </c>
      <c r="AY298" s="244" t="s">
        <v>139</v>
      </c>
    </row>
    <row r="299" s="13" customFormat="1">
      <c r="A299" s="13"/>
      <c r="B299" s="233"/>
      <c r="C299" s="234"/>
      <c r="D299" s="235" t="s">
        <v>148</v>
      </c>
      <c r="E299" s="236" t="s">
        <v>19</v>
      </c>
      <c r="F299" s="237" t="s">
        <v>205</v>
      </c>
      <c r="G299" s="234"/>
      <c r="H299" s="238">
        <v>-25.199999999999999</v>
      </c>
      <c r="I299" s="239"/>
      <c r="J299" s="234"/>
      <c r="K299" s="234"/>
      <c r="L299" s="240"/>
      <c r="M299" s="241"/>
      <c r="N299" s="242"/>
      <c r="O299" s="242"/>
      <c r="P299" s="242"/>
      <c r="Q299" s="242"/>
      <c r="R299" s="242"/>
      <c r="S299" s="242"/>
      <c r="T299" s="243"/>
      <c r="U299" s="13"/>
      <c r="V299" s="13"/>
      <c r="W299" s="13"/>
      <c r="X299" s="13"/>
      <c r="Y299" s="13"/>
      <c r="Z299" s="13"/>
      <c r="AA299" s="13"/>
      <c r="AB299" s="13"/>
      <c r="AC299" s="13"/>
      <c r="AD299" s="13"/>
      <c r="AE299" s="13"/>
      <c r="AT299" s="244" t="s">
        <v>148</v>
      </c>
      <c r="AU299" s="244" t="s">
        <v>83</v>
      </c>
      <c r="AV299" s="13" t="s">
        <v>83</v>
      </c>
      <c r="AW299" s="13" t="s">
        <v>32</v>
      </c>
      <c r="AX299" s="13" t="s">
        <v>71</v>
      </c>
      <c r="AY299" s="244" t="s">
        <v>139</v>
      </c>
    </row>
    <row r="300" s="13" customFormat="1">
      <c r="A300" s="13"/>
      <c r="B300" s="233"/>
      <c r="C300" s="234"/>
      <c r="D300" s="235" t="s">
        <v>148</v>
      </c>
      <c r="E300" s="236" t="s">
        <v>19</v>
      </c>
      <c r="F300" s="237" t="s">
        <v>210</v>
      </c>
      <c r="G300" s="234"/>
      <c r="H300" s="238">
        <v>-12.15</v>
      </c>
      <c r="I300" s="239"/>
      <c r="J300" s="234"/>
      <c r="K300" s="234"/>
      <c r="L300" s="240"/>
      <c r="M300" s="241"/>
      <c r="N300" s="242"/>
      <c r="O300" s="242"/>
      <c r="P300" s="242"/>
      <c r="Q300" s="242"/>
      <c r="R300" s="242"/>
      <c r="S300" s="242"/>
      <c r="T300" s="243"/>
      <c r="U300" s="13"/>
      <c r="V300" s="13"/>
      <c r="W300" s="13"/>
      <c r="X300" s="13"/>
      <c r="Y300" s="13"/>
      <c r="Z300" s="13"/>
      <c r="AA300" s="13"/>
      <c r="AB300" s="13"/>
      <c r="AC300" s="13"/>
      <c r="AD300" s="13"/>
      <c r="AE300" s="13"/>
      <c r="AT300" s="244" t="s">
        <v>148</v>
      </c>
      <c r="AU300" s="244" t="s">
        <v>83</v>
      </c>
      <c r="AV300" s="13" t="s">
        <v>83</v>
      </c>
      <c r="AW300" s="13" t="s">
        <v>32</v>
      </c>
      <c r="AX300" s="13" t="s">
        <v>71</v>
      </c>
      <c r="AY300" s="244" t="s">
        <v>139</v>
      </c>
    </row>
    <row r="301" s="13" customFormat="1">
      <c r="A301" s="13"/>
      <c r="B301" s="233"/>
      <c r="C301" s="234"/>
      <c r="D301" s="235" t="s">
        <v>148</v>
      </c>
      <c r="E301" s="236" t="s">
        <v>19</v>
      </c>
      <c r="F301" s="237" t="s">
        <v>211</v>
      </c>
      <c r="G301" s="234"/>
      <c r="H301" s="238">
        <v>33.960000000000001</v>
      </c>
      <c r="I301" s="239"/>
      <c r="J301" s="234"/>
      <c r="K301" s="234"/>
      <c r="L301" s="240"/>
      <c r="M301" s="241"/>
      <c r="N301" s="242"/>
      <c r="O301" s="242"/>
      <c r="P301" s="242"/>
      <c r="Q301" s="242"/>
      <c r="R301" s="242"/>
      <c r="S301" s="242"/>
      <c r="T301" s="243"/>
      <c r="U301" s="13"/>
      <c r="V301" s="13"/>
      <c r="W301" s="13"/>
      <c r="X301" s="13"/>
      <c r="Y301" s="13"/>
      <c r="Z301" s="13"/>
      <c r="AA301" s="13"/>
      <c r="AB301" s="13"/>
      <c r="AC301" s="13"/>
      <c r="AD301" s="13"/>
      <c r="AE301" s="13"/>
      <c r="AT301" s="244" t="s">
        <v>148</v>
      </c>
      <c r="AU301" s="244" t="s">
        <v>83</v>
      </c>
      <c r="AV301" s="13" t="s">
        <v>83</v>
      </c>
      <c r="AW301" s="13" t="s">
        <v>32</v>
      </c>
      <c r="AX301" s="13" t="s">
        <v>71</v>
      </c>
      <c r="AY301" s="244" t="s">
        <v>139</v>
      </c>
    </row>
    <row r="302" s="14" customFormat="1">
      <c r="A302" s="14"/>
      <c r="B302" s="245"/>
      <c r="C302" s="246"/>
      <c r="D302" s="235" t="s">
        <v>148</v>
      </c>
      <c r="E302" s="247" t="s">
        <v>19</v>
      </c>
      <c r="F302" s="248" t="s">
        <v>176</v>
      </c>
      <c r="G302" s="246"/>
      <c r="H302" s="249">
        <v>127.58499999999998</v>
      </c>
      <c r="I302" s="250"/>
      <c r="J302" s="246"/>
      <c r="K302" s="246"/>
      <c r="L302" s="251"/>
      <c r="M302" s="252"/>
      <c r="N302" s="253"/>
      <c r="O302" s="253"/>
      <c r="P302" s="253"/>
      <c r="Q302" s="253"/>
      <c r="R302" s="253"/>
      <c r="S302" s="253"/>
      <c r="T302" s="254"/>
      <c r="U302" s="14"/>
      <c r="V302" s="14"/>
      <c r="W302" s="14"/>
      <c r="X302" s="14"/>
      <c r="Y302" s="14"/>
      <c r="Z302" s="14"/>
      <c r="AA302" s="14"/>
      <c r="AB302" s="14"/>
      <c r="AC302" s="14"/>
      <c r="AD302" s="14"/>
      <c r="AE302" s="14"/>
      <c r="AT302" s="255" t="s">
        <v>148</v>
      </c>
      <c r="AU302" s="255" t="s">
        <v>83</v>
      </c>
      <c r="AV302" s="14" t="s">
        <v>87</v>
      </c>
      <c r="AW302" s="14" t="s">
        <v>32</v>
      </c>
      <c r="AX302" s="14" t="s">
        <v>71</v>
      </c>
      <c r="AY302" s="255" t="s">
        <v>139</v>
      </c>
    </row>
    <row r="303" s="15" customFormat="1">
      <c r="A303" s="15"/>
      <c r="B303" s="256"/>
      <c r="C303" s="257"/>
      <c r="D303" s="235" t="s">
        <v>148</v>
      </c>
      <c r="E303" s="258" t="s">
        <v>19</v>
      </c>
      <c r="F303" s="259" t="s">
        <v>163</v>
      </c>
      <c r="G303" s="257"/>
      <c r="H303" s="260">
        <v>836.97700000000009</v>
      </c>
      <c r="I303" s="261"/>
      <c r="J303" s="257"/>
      <c r="K303" s="257"/>
      <c r="L303" s="262"/>
      <c r="M303" s="263"/>
      <c r="N303" s="264"/>
      <c r="O303" s="264"/>
      <c r="P303" s="264"/>
      <c r="Q303" s="264"/>
      <c r="R303" s="264"/>
      <c r="S303" s="264"/>
      <c r="T303" s="265"/>
      <c r="U303" s="15"/>
      <c r="V303" s="15"/>
      <c r="W303" s="15"/>
      <c r="X303" s="15"/>
      <c r="Y303" s="15"/>
      <c r="Z303" s="15"/>
      <c r="AA303" s="15"/>
      <c r="AB303" s="15"/>
      <c r="AC303" s="15"/>
      <c r="AD303" s="15"/>
      <c r="AE303" s="15"/>
      <c r="AT303" s="266" t="s">
        <v>148</v>
      </c>
      <c r="AU303" s="266" t="s">
        <v>83</v>
      </c>
      <c r="AV303" s="15" t="s">
        <v>90</v>
      </c>
      <c r="AW303" s="15" t="s">
        <v>32</v>
      </c>
      <c r="AX303" s="15" t="s">
        <v>78</v>
      </c>
      <c r="AY303" s="266" t="s">
        <v>139</v>
      </c>
    </row>
    <row r="304" s="2" customFormat="1" ht="21.75" customHeight="1">
      <c r="A304" s="41"/>
      <c r="B304" s="42"/>
      <c r="C304" s="215" t="s">
        <v>257</v>
      </c>
      <c r="D304" s="215" t="s">
        <v>141</v>
      </c>
      <c r="E304" s="216" t="s">
        <v>258</v>
      </c>
      <c r="F304" s="217" t="s">
        <v>259</v>
      </c>
      <c r="G304" s="218" t="s">
        <v>144</v>
      </c>
      <c r="H304" s="219">
        <v>88</v>
      </c>
      <c r="I304" s="220"/>
      <c r="J304" s="221">
        <f>ROUND(I304*H304,2)</f>
        <v>0</v>
      </c>
      <c r="K304" s="217" t="s">
        <v>145</v>
      </c>
      <c r="L304" s="47"/>
      <c r="M304" s="222" t="s">
        <v>19</v>
      </c>
      <c r="N304" s="223" t="s">
        <v>43</v>
      </c>
      <c r="O304" s="87"/>
      <c r="P304" s="224">
        <f>O304*H304</f>
        <v>0</v>
      </c>
      <c r="Q304" s="224">
        <v>0.0035999999999999999</v>
      </c>
      <c r="R304" s="224">
        <f>Q304*H304</f>
        <v>0.31679999999999997</v>
      </c>
      <c r="S304" s="224">
        <v>0</v>
      </c>
      <c r="T304" s="225">
        <f>S304*H304</f>
        <v>0</v>
      </c>
      <c r="U304" s="41"/>
      <c r="V304" s="41"/>
      <c r="W304" s="41"/>
      <c r="X304" s="41"/>
      <c r="Y304" s="41"/>
      <c r="Z304" s="41"/>
      <c r="AA304" s="41"/>
      <c r="AB304" s="41"/>
      <c r="AC304" s="41"/>
      <c r="AD304" s="41"/>
      <c r="AE304" s="41"/>
      <c r="AR304" s="226" t="s">
        <v>90</v>
      </c>
      <c r="AT304" s="226" t="s">
        <v>141</v>
      </c>
      <c r="AU304" s="226" t="s">
        <v>83</v>
      </c>
      <c r="AY304" s="20" t="s">
        <v>139</v>
      </c>
      <c r="BE304" s="227">
        <f>IF(N304="základní",J304,0)</f>
        <v>0</v>
      </c>
      <c r="BF304" s="227">
        <f>IF(N304="snížená",J304,0)</f>
        <v>0</v>
      </c>
      <c r="BG304" s="227">
        <f>IF(N304="zákl. přenesená",J304,0)</f>
        <v>0</v>
      </c>
      <c r="BH304" s="227">
        <f>IF(N304="sníž. přenesená",J304,0)</f>
        <v>0</v>
      </c>
      <c r="BI304" s="227">
        <f>IF(N304="nulová",J304,0)</f>
        <v>0</v>
      </c>
      <c r="BJ304" s="20" t="s">
        <v>83</v>
      </c>
      <c r="BK304" s="227">
        <f>ROUND(I304*H304,2)</f>
        <v>0</v>
      </c>
      <c r="BL304" s="20" t="s">
        <v>90</v>
      </c>
      <c r="BM304" s="226" t="s">
        <v>260</v>
      </c>
    </row>
    <row r="305" s="2" customFormat="1">
      <c r="A305" s="41"/>
      <c r="B305" s="42"/>
      <c r="C305" s="43"/>
      <c r="D305" s="228" t="s">
        <v>146</v>
      </c>
      <c r="E305" s="43"/>
      <c r="F305" s="229" t="s">
        <v>261</v>
      </c>
      <c r="G305" s="43"/>
      <c r="H305" s="43"/>
      <c r="I305" s="230"/>
      <c r="J305" s="43"/>
      <c r="K305" s="43"/>
      <c r="L305" s="47"/>
      <c r="M305" s="231"/>
      <c r="N305" s="232"/>
      <c r="O305" s="87"/>
      <c r="P305" s="87"/>
      <c r="Q305" s="87"/>
      <c r="R305" s="87"/>
      <c r="S305" s="87"/>
      <c r="T305" s="88"/>
      <c r="U305" s="41"/>
      <c r="V305" s="41"/>
      <c r="W305" s="41"/>
      <c r="X305" s="41"/>
      <c r="Y305" s="41"/>
      <c r="Z305" s="41"/>
      <c r="AA305" s="41"/>
      <c r="AB305" s="41"/>
      <c r="AC305" s="41"/>
      <c r="AD305" s="41"/>
      <c r="AE305" s="41"/>
      <c r="AT305" s="20" t="s">
        <v>146</v>
      </c>
      <c r="AU305" s="20" t="s">
        <v>83</v>
      </c>
    </row>
    <row r="306" s="13" customFormat="1">
      <c r="A306" s="13"/>
      <c r="B306" s="233"/>
      <c r="C306" s="234"/>
      <c r="D306" s="235" t="s">
        <v>148</v>
      </c>
      <c r="E306" s="236" t="s">
        <v>19</v>
      </c>
      <c r="F306" s="237" t="s">
        <v>262</v>
      </c>
      <c r="G306" s="234"/>
      <c r="H306" s="238">
        <v>88</v>
      </c>
      <c r="I306" s="239"/>
      <c r="J306" s="234"/>
      <c r="K306" s="234"/>
      <c r="L306" s="240"/>
      <c r="M306" s="241"/>
      <c r="N306" s="242"/>
      <c r="O306" s="242"/>
      <c r="P306" s="242"/>
      <c r="Q306" s="242"/>
      <c r="R306" s="242"/>
      <c r="S306" s="242"/>
      <c r="T306" s="243"/>
      <c r="U306" s="13"/>
      <c r="V306" s="13"/>
      <c r="W306" s="13"/>
      <c r="X306" s="13"/>
      <c r="Y306" s="13"/>
      <c r="Z306" s="13"/>
      <c r="AA306" s="13"/>
      <c r="AB306" s="13"/>
      <c r="AC306" s="13"/>
      <c r="AD306" s="13"/>
      <c r="AE306" s="13"/>
      <c r="AT306" s="244" t="s">
        <v>148</v>
      </c>
      <c r="AU306" s="244" t="s">
        <v>83</v>
      </c>
      <c r="AV306" s="13" t="s">
        <v>83</v>
      </c>
      <c r="AW306" s="13" t="s">
        <v>32</v>
      </c>
      <c r="AX306" s="13" t="s">
        <v>71</v>
      </c>
      <c r="AY306" s="244" t="s">
        <v>139</v>
      </c>
    </row>
    <row r="307" s="14" customFormat="1">
      <c r="A307" s="14"/>
      <c r="B307" s="245"/>
      <c r="C307" s="246"/>
      <c r="D307" s="235" t="s">
        <v>148</v>
      </c>
      <c r="E307" s="247" t="s">
        <v>19</v>
      </c>
      <c r="F307" s="248" t="s">
        <v>263</v>
      </c>
      <c r="G307" s="246"/>
      <c r="H307" s="249">
        <v>88</v>
      </c>
      <c r="I307" s="250"/>
      <c r="J307" s="246"/>
      <c r="K307" s="246"/>
      <c r="L307" s="251"/>
      <c r="M307" s="252"/>
      <c r="N307" s="253"/>
      <c r="O307" s="253"/>
      <c r="P307" s="253"/>
      <c r="Q307" s="253"/>
      <c r="R307" s="253"/>
      <c r="S307" s="253"/>
      <c r="T307" s="254"/>
      <c r="U307" s="14"/>
      <c r="V307" s="14"/>
      <c r="W307" s="14"/>
      <c r="X307" s="14"/>
      <c r="Y307" s="14"/>
      <c r="Z307" s="14"/>
      <c r="AA307" s="14"/>
      <c r="AB307" s="14"/>
      <c r="AC307" s="14"/>
      <c r="AD307" s="14"/>
      <c r="AE307" s="14"/>
      <c r="AT307" s="255" t="s">
        <v>148</v>
      </c>
      <c r="AU307" s="255" t="s">
        <v>83</v>
      </c>
      <c r="AV307" s="14" t="s">
        <v>87</v>
      </c>
      <c r="AW307" s="14" t="s">
        <v>32</v>
      </c>
      <c r="AX307" s="14" t="s">
        <v>71</v>
      </c>
      <c r="AY307" s="255" t="s">
        <v>139</v>
      </c>
    </row>
    <row r="308" s="15" customFormat="1">
      <c r="A308" s="15"/>
      <c r="B308" s="256"/>
      <c r="C308" s="257"/>
      <c r="D308" s="235" t="s">
        <v>148</v>
      </c>
      <c r="E308" s="258" t="s">
        <v>19</v>
      </c>
      <c r="F308" s="259" t="s">
        <v>163</v>
      </c>
      <c r="G308" s="257"/>
      <c r="H308" s="260">
        <v>88</v>
      </c>
      <c r="I308" s="261"/>
      <c r="J308" s="257"/>
      <c r="K308" s="257"/>
      <c r="L308" s="262"/>
      <c r="M308" s="263"/>
      <c r="N308" s="264"/>
      <c r="O308" s="264"/>
      <c r="P308" s="264"/>
      <c r="Q308" s="264"/>
      <c r="R308" s="264"/>
      <c r="S308" s="264"/>
      <c r="T308" s="265"/>
      <c r="U308" s="15"/>
      <c r="V308" s="15"/>
      <c r="W308" s="15"/>
      <c r="X308" s="15"/>
      <c r="Y308" s="15"/>
      <c r="Z308" s="15"/>
      <c r="AA308" s="15"/>
      <c r="AB308" s="15"/>
      <c r="AC308" s="15"/>
      <c r="AD308" s="15"/>
      <c r="AE308" s="15"/>
      <c r="AT308" s="266" t="s">
        <v>148</v>
      </c>
      <c r="AU308" s="266" t="s">
        <v>83</v>
      </c>
      <c r="AV308" s="15" t="s">
        <v>90</v>
      </c>
      <c r="AW308" s="15" t="s">
        <v>32</v>
      </c>
      <c r="AX308" s="15" t="s">
        <v>78</v>
      </c>
      <c r="AY308" s="266" t="s">
        <v>139</v>
      </c>
    </row>
    <row r="309" s="2" customFormat="1" ht="16.5" customHeight="1">
      <c r="A309" s="41"/>
      <c r="B309" s="42"/>
      <c r="C309" s="215" t="s">
        <v>264</v>
      </c>
      <c r="D309" s="215" t="s">
        <v>141</v>
      </c>
      <c r="E309" s="216" t="s">
        <v>265</v>
      </c>
      <c r="F309" s="217" t="s">
        <v>266</v>
      </c>
      <c r="G309" s="218" t="s">
        <v>144</v>
      </c>
      <c r="H309" s="219">
        <v>12</v>
      </c>
      <c r="I309" s="220"/>
      <c r="J309" s="221">
        <f>ROUND(I309*H309,2)</f>
        <v>0</v>
      </c>
      <c r="K309" s="217" t="s">
        <v>19</v>
      </c>
      <c r="L309" s="47"/>
      <c r="M309" s="222" t="s">
        <v>19</v>
      </c>
      <c r="N309" s="223" t="s">
        <v>43</v>
      </c>
      <c r="O309" s="87"/>
      <c r="P309" s="224">
        <f>O309*H309</f>
        <v>0</v>
      </c>
      <c r="Q309" s="224">
        <v>0.0015</v>
      </c>
      <c r="R309" s="224">
        <f>Q309*H309</f>
        <v>0.018000000000000002</v>
      </c>
      <c r="S309" s="224">
        <v>0</v>
      </c>
      <c r="T309" s="225">
        <f>S309*H309</f>
        <v>0</v>
      </c>
      <c r="U309" s="41"/>
      <c r="V309" s="41"/>
      <c r="W309" s="41"/>
      <c r="X309" s="41"/>
      <c r="Y309" s="41"/>
      <c r="Z309" s="41"/>
      <c r="AA309" s="41"/>
      <c r="AB309" s="41"/>
      <c r="AC309" s="41"/>
      <c r="AD309" s="41"/>
      <c r="AE309" s="41"/>
      <c r="AR309" s="226" t="s">
        <v>90</v>
      </c>
      <c r="AT309" s="226" t="s">
        <v>141</v>
      </c>
      <c r="AU309" s="226" t="s">
        <v>83</v>
      </c>
      <c r="AY309" s="20" t="s">
        <v>139</v>
      </c>
      <c r="BE309" s="227">
        <f>IF(N309="základní",J309,0)</f>
        <v>0</v>
      </c>
      <c r="BF309" s="227">
        <f>IF(N309="snížená",J309,0)</f>
        <v>0</v>
      </c>
      <c r="BG309" s="227">
        <f>IF(N309="zákl. přenesená",J309,0)</f>
        <v>0</v>
      </c>
      <c r="BH309" s="227">
        <f>IF(N309="sníž. přenesená",J309,0)</f>
        <v>0</v>
      </c>
      <c r="BI309" s="227">
        <f>IF(N309="nulová",J309,0)</f>
        <v>0</v>
      </c>
      <c r="BJ309" s="20" t="s">
        <v>83</v>
      </c>
      <c r="BK309" s="227">
        <f>ROUND(I309*H309,2)</f>
        <v>0</v>
      </c>
      <c r="BL309" s="20" t="s">
        <v>90</v>
      </c>
      <c r="BM309" s="226" t="s">
        <v>267</v>
      </c>
    </row>
    <row r="310" s="2" customFormat="1">
      <c r="A310" s="41"/>
      <c r="B310" s="42"/>
      <c r="C310" s="43"/>
      <c r="D310" s="235" t="s">
        <v>231</v>
      </c>
      <c r="E310" s="43"/>
      <c r="F310" s="277" t="s">
        <v>268</v>
      </c>
      <c r="G310" s="43"/>
      <c r="H310" s="43"/>
      <c r="I310" s="230"/>
      <c r="J310" s="43"/>
      <c r="K310" s="43"/>
      <c r="L310" s="47"/>
      <c r="M310" s="231"/>
      <c r="N310" s="232"/>
      <c r="O310" s="87"/>
      <c r="P310" s="87"/>
      <c r="Q310" s="87"/>
      <c r="R310" s="87"/>
      <c r="S310" s="87"/>
      <c r="T310" s="88"/>
      <c r="U310" s="41"/>
      <c r="V310" s="41"/>
      <c r="W310" s="41"/>
      <c r="X310" s="41"/>
      <c r="Y310" s="41"/>
      <c r="Z310" s="41"/>
      <c r="AA310" s="41"/>
      <c r="AB310" s="41"/>
      <c r="AC310" s="41"/>
      <c r="AD310" s="41"/>
      <c r="AE310" s="41"/>
      <c r="AT310" s="20" t="s">
        <v>231</v>
      </c>
      <c r="AU310" s="20" t="s">
        <v>83</v>
      </c>
    </row>
    <row r="311" s="2" customFormat="1">
      <c r="A311" s="41"/>
      <c r="B311" s="42"/>
      <c r="C311" s="43"/>
      <c r="D311" s="235" t="s">
        <v>269</v>
      </c>
      <c r="E311" s="43"/>
      <c r="F311" s="277" t="s">
        <v>270</v>
      </c>
      <c r="G311" s="43"/>
      <c r="H311" s="43"/>
      <c r="I311" s="230"/>
      <c r="J311" s="43"/>
      <c r="K311" s="43"/>
      <c r="L311" s="47"/>
      <c r="M311" s="231"/>
      <c r="N311" s="232"/>
      <c r="O311" s="87"/>
      <c r="P311" s="87"/>
      <c r="Q311" s="87"/>
      <c r="R311" s="87"/>
      <c r="S311" s="87"/>
      <c r="T311" s="88"/>
      <c r="U311" s="41"/>
      <c r="V311" s="41"/>
      <c r="W311" s="41"/>
      <c r="X311" s="41"/>
      <c r="Y311" s="41"/>
      <c r="Z311" s="41"/>
      <c r="AA311" s="41"/>
      <c r="AB311" s="41"/>
      <c r="AC311" s="41"/>
      <c r="AD311" s="41"/>
      <c r="AE311" s="41"/>
      <c r="AT311" s="20" t="s">
        <v>269</v>
      </c>
      <c r="AU311" s="20" t="s">
        <v>83</v>
      </c>
    </row>
    <row r="312" s="13" customFormat="1">
      <c r="A312" s="13"/>
      <c r="B312" s="233"/>
      <c r="C312" s="234"/>
      <c r="D312" s="235" t="s">
        <v>148</v>
      </c>
      <c r="E312" s="236" t="s">
        <v>19</v>
      </c>
      <c r="F312" s="237" t="s">
        <v>271</v>
      </c>
      <c r="G312" s="234"/>
      <c r="H312" s="238">
        <v>12</v>
      </c>
      <c r="I312" s="239"/>
      <c r="J312" s="234"/>
      <c r="K312" s="234"/>
      <c r="L312" s="240"/>
      <c r="M312" s="241"/>
      <c r="N312" s="242"/>
      <c r="O312" s="242"/>
      <c r="P312" s="242"/>
      <c r="Q312" s="242"/>
      <c r="R312" s="242"/>
      <c r="S312" s="242"/>
      <c r="T312" s="243"/>
      <c r="U312" s="13"/>
      <c r="V312" s="13"/>
      <c r="W312" s="13"/>
      <c r="X312" s="13"/>
      <c r="Y312" s="13"/>
      <c r="Z312" s="13"/>
      <c r="AA312" s="13"/>
      <c r="AB312" s="13"/>
      <c r="AC312" s="13"/>
      <c r="AD312" s="13"/>
      <c r="AE312" s="13"/>
      <c r="AT312" s="244" t="s">
        <v>148</v>
      </c>
      <c r="AU312" s="244" t="s">
        <v>83</v>
      </c>
      <c r="AV312" s="13" t="s">
        <v>83</v>
      </c>
      <c r="AW312" s="13" t="s">
        <v>32</v>
      </c>
      <c r="AX312" s="13" t="s">
        <v>78</v>
      </c>
      <c r="AY312" s="244" t="s">
        <v>139</v>
      </c>
    </row>
    <row r="313" s="2" customFormat="1" ht="16.5" customHeight="1">
      <c r="A313" s="41"/>
      <c r="B313" s="42"/>
      <c r="C313" s="215" t="s">
        <v>260</v>
      </c>
      <c r="D313" s="215" t="s">
        <v>141</v>
      </c>
      <c r="E313" s="216" t="s">
        <v>272</v>
      </c>
      <c r="F313" s="217" t="s">
        <v>273</v>
      </c>
      <c r="G313" s="218" t="s">
        <v>144</v>
      </c>
      <c r="H313" s="219">
        <v>32</v>
      </c>
      <c r="I313" s="220"/>
      <c r="J313" s="221">
        <f>ROUND(I313*H313,2)</f>
        <v>0</v>
      </c>
      <c r="K313" s="217" t="s">
        <v>19</v>
      </c>
      <c r="L313" s="47"/>
      <c r="M313" s="222" t="s">
        <v>19</v>
      </c>
      <c r="N313" s="223" t="s">
        <v>43</v>
      </c>
      <c r="O313" s="87"/>
      <c r="P313" s="224">
        <f>O313*H313</f>
        <v>0</v>
      </c>
      <c r="Q313" s="224">
        <v>0.0015</v>
      </c>
      <c r="R313" s="224">
        <f>Q313*H313</f>
        <v>0.048000000000000001</v>
      </c>
      <c r="S313" s="224">
        <v>0</v>
      </c>
      <c r="T313" s="225">
        <f>S313*H313</f>
        <v>0</v>
      </c>
      <c r="U313" s="41"/>
      <c r="V313" s="41"/>
      <c r="W313" s="41"/>
      <c r="X313" s="41"/>
      <c r="Y313" s="41"/>
      <c r="Z313" s="41"/>
      <c r="AA313" s="41"/>
      <c r="AB313" s="41"/>
      <c r="AC313" s="41"/>
      <c r="AD313" s="41"/>
      <c r="AE313" s="41"/>
      <c r="AR313" s="226" t="s">
        <v>90</v>
      </c>
      <c r="AT313" s="226" t="s">
        <v>141</v>
      </c>
      <c r="AU313" s="226" t="s">
        <v>83</v>
      </c>
      <c r="AY313" s="20" t="s">
        <v>139</v>
      </c>
      <c r="BE313" s="227">
        <f>IF(N313="základní",J313,0)</f>
        <v>0</v>
      </c>
      <c r="BF313" s="227">
        <f>IF(N313="snížená",J313,0)</f>
        <v>0</v>
      </c>
      <c r="BG313" s="227">
        <f>IF(N313="zákl. přenesená",J313,0)</f>
        <v>0</v>
      </c>
      <c r="BH313" s="227">
        <f>IF(N313="sníž. přenesená",J313,0)</f>
        <v>0</v>
      </c>
      <c r="BI313" s="227">
        <f>IF(N313="nulová",J313,0)</f>
        <v>0</v>
      </c>
      <c r="BJ313" s="20" t="s">
        <v>83</v>
      </c>
      <c r="BK313" s="227">
        <f>ROUND(I313*H313,2)</f>
        <v>0</v>
      </c>
      <c r="BL313" s="20" t="s">
        <v>90</v>
      </c>
      <c r="BM313" s="226" t="s">
        <v>274</v>
      </c>
    </row>
    <row r="314" s="2" customFormat="1">
      <c r="A314" s="41"/>
      <c r="B314" s="42"/>
      <c r="C314" s="43"/>
      <c r="D314" s="235" t="s">
        <v>231</v>
      </c>
      <c r="E314" s="43"/>
      <c r="F314" s="277" t="s">
        <v>268</v>
      </c>
      <c r="G314" s="43"/>
      <c r="H314" s="43"/>
      <c r="I314" s="230"/>
      <c r="J314" s="43"/>
      <c r="K314" s="43"/>
      <c r="L314" s="47"/>
      <c r="M314" s="231"/>
      <c r="N314" s="232"/>
      <c r="O314" s="87"/>
      <c r="P314" s="87"/>
      <c r="Q314" s="87"/>
      <c r="R314" s="87"/>
      <c r="S314" s="87"/>
      <c r="T314" s="88"/>
      <c r="U314" s="41"/>
      <c r="V314" s="41"/>
      <c r="W314" s="41"/>
      <c r="X314" s="41"/>
      <c r="Y314" s="41"/>
      <c r="Z314" s="41"/>
      <c r="AA314" s="41"/>
      <c r="AB314" s="41"/>
      <c r="AC314" s="41"/>
      <c r="AD314" s="41"/>
      <c r="AE314" s="41"/>
      <c r="AT314" s="20" t="s">
        <v>231</v>
      </c>
      <c r="AU314" s="20" t="s">
        <v>83</v>
      </c>
    </row>
    <row r="315" s="2" customFormat="1">
      <c r="A315" s="41"/>
      <c r="B315" s="42"/>
      <c r="C315" s="43"/>
      <c r="D315" s="235" t="s">
        <v>269</v>
      </c>
      <c r="E315" s="43"/>
      <c r="F315" s="277" t="s">
        <v>270</v>
      </c>
      <c r="G315" s="43"/>
      <c r="H315" s="43"/>
      <c r="I315" s="230"/>
      <c r="J315" s="43"/>
      <c r="K315" s="43"/>
      <c r="L315" s="47"/>
      <c r="M315" s="231"/>
      <c r="N315" s="232"/>
      <c r="O315" s="87"/>
      <c r="P315" s="87"/>
      <c r="Q315" s="87"/>
      <c r="R315" s="87"/>
      <c r="S315" s="87"/>
      <c r="T315" s="88"/>
      <c r="U315" s="41"/>
      <c r="V315" s="41"/>
      <c r="W315" s="41"/>
      <c r="X315" s="41"/>
      <c r="Y315" s="41"/>
      <c r="Z315" s="41"/>
      <c r="AA315" s="41"/>
      <c r="AB315" s="41"/>
      <c r="AC315" s="41"/>
      <c r="AD315" s="41"/>
      <c r="AE315" s="41"/>
      <c r="AT315" s="20" t="s">
        <v>269</v>
      </c>
      <c r="AU315" s="20" t="s">
        <v>83</v>
      </c>
    </row>
    <row r="316" s="13" customFormat="1">
      <c r="A316" s="13"/>
      <c r="B316" s="233"/>
      <c r="C316" s="234"/>
      <c r="D316" s="235" t="s">
        <v>148</v>
      </c>
      <c r="E316" s="236" t="s">
        <v>19</v>
      </c>
      <c r="F316" s="237" t="s">
        <v>275</v>
      </c>
      <c r="G316" s="234"/>
      <c r="H316" s="238">
        <v>32</v>
      </c>
      <c r="I316" s="239"/>
      <c r="J316" s="234"/>
      <c r="K316" s="234"/>
      <c r="L316" s="240"/>
      <c r="M316" s="241"/>
      <c r="N316" s="242"/>
      <c r="O316" s="242"/>
      <c r="P316" s="242"/>
      <c r="Q316" s="242"/>
      <c r="R316" s="242"/>
      <c r="S316" s="242"/>
      <c r="T316" s="243"/>
      <c r="U316" s="13"/>
      <c r="V316" s="13"/>
      <c r="W316" s="13"/>
      <c r="X316" s="13"/>
      <c r="Y316" s="13"/>
      <c r="Z316" s="13"/>
      <c r="AA316" s="13"/>
      <c r="AB316" s="13"/>
      <c r="AC316" s="13"/>
      <c r="AD316" s="13"/>
      <c r="AE316" s="13"/>
      <c r="AT316" s="244" t="s">
        <v>148</v>
      </c>
      <c r="AU316" s="244" t="s">
        <v>83</v>
      </c>
      <c r="AV316" s="13" t="s">
        <v>83</v>
      </c>
      <c r="AW316" s="13" t="s">
        <v>32</v>
      </c>
      <c r="AX316" s="13" t="s">
        <v>78</v>
      </c>
      <c r="AY316" s="244" t="s">
        <v>139</v>
      </c>
    </row>
    <row r="317" s="2" customFormat="1" ht="24.15" customHeight="1">
      <c r="A317" s="41"/>
      <c r="B317" s="42"/>
      <c r="C317" s="215" t="s">
        <v>276</v>
      </c>
      <c r="D317" s="215" t="s">
        <v>141</v>
      </c>
      <c r="E317" s="216" t="s">
        <v>277</v>
      </c>
      <c r="F317" s="217" t="s">
        <v>278</v>
      </c>
      <c r="G317" s="218" t="s">
        <v>167</v>
      </c>
      <c r="H317" s="219">
        <v>154.44</v>
      </c>
      <c r="I317" s="220"/>
      <c r="J317" s="221">
        <f>ROUND(I317*H317,2)</f>
        <v>0</v>
      </c>
      <c r="K317" s="217" t="s">
        <v>145</v>
      </c>
      <c r="L317" s="47"/>
      <c r="M317" s="222" t="s">
        <v>19</v>
      </c>
      <c r="N317" s="223" t="s">
        <v>43</v>
      </c>
      <c r="O317" s="87"/>
      <c r="P317" s="224">
        <f>O317*H317</f>
        <v>0</v>
      </c>
      <c r="Q317" s="224">
        <v>0.040169999999999997</v>
      </c>
      <c r="R317" s="224">
        <f>Q317*H317</f>
        <v>6.2038547999999993</v>
      </c>
      <c r="S317" s="224">
        <v>0.040000000000000001</v>
      </c>
      <c r="T317" s="225">
        <f>S317*H317</f>
        <v>6.1776</v>
      </c>
      <c r="U317" s="41"/>
      <c r="V317" s="41"/>
      <c r="W317" s="41"/>
      <c r="X317" s="41"/>
      <c r="Y317" s="41"/>
      <c r="Z317" s="41"/>
      <c r="AA317" s="41"/>
      <c r="AB317" s="41"/>
      <c r="AC317" s="41"/>
      <c r="AD317" s="41"/>
      <c r="AE317" s="41"/>
      <c r="AR317" s="226" t="s">
        <v>90</v>
      </c>
      <c r="AT317" s="226" t="s">
        <v>141</v>
      </c>
      <c r="AU317" s="226" t="s">
        <v>83</v>
      </c>
      <c r="AY317" s="20" t="s">
        <v>139</v>
      </c>
      <c r="BE317" s="227">
        <f>IF(N317="základní",J317,0)</f>
        <v>0</v>
      </c>
      <c r="BF317" s="227">
        <f>IF(N317="snížená",J317,0)</f>
        <v>0</v>
      </c>
      <c r="BG317" s="227">
        <f>IF(N317="zákl. přenesená",J317,0)</f>
        <v>0</v>
      </c>
      <c r="BH317" s="227">
        <f>IF(N317="sníž. přenesená",J317,0)</f>
        <v>0</v>
      </c>
      <c r="BI317" s="227">
        <f>IF(N317="nulová",J317,0)</f>
        <v>0</v>
      </c>
      <c r="BJ317" s="20" t="s">
        <v>83</v>
      </c>
      <c r="BK317" s="227">
        <f>ROUND(I317*H317,2)</f>
        <v>0</v>
      </c>
      <c r="BL317" s="20" t="s">
        <v>90</v>
      </c>
      <c r="BM317" s="226" t="s">
        <v>279</v>
      </c>
    </row>
    <row r="318" s="2" customFormat="1">
      <c r="A318" s="41"/>
      <c r="B318" s="42"/>
      <c r="C318" s="43"/>
      <c r="D318" s="228" t="s">
        <v>146</v>
      </c>
      <c r="E318" s="43"/>
      <c r="F318" s="229" t="s">
        <v>280</v>
      </c>
      <c r="G318" s="43"/>
      <c r="H318" s="43"/>
      <c r="I318" s="230"/>
      <c r="J318" s="43"/>
      <c r="K318" s="43"/>
      <c r="L318" s="47"/>
      <c r="M318" s="231"/>
      <c r="N318" s="232"/>
      <c r="O318" s="87"/>
      <c r="P318" s="87"/>
      <c r="Q318" s="87"/>
      <c r="R318" s="87"/>
      <c r="S318" s="87"/>
      <c r="T318" s="88"/>
      <c r="U318" s="41"/>
      <c r="V318" s="41"/>
      <c r="W318" s="41"/>
      <c r="X318" s="41"/>
      <c r="Y318" s="41"/>
      <c r="Z318" s="41"/>
      <c r="AA318" s="41"/>
      <c r="AB318" s="41"/>
      <c r="AC318" s="41"/>
      <c r="AD318" s="41"/>
      <c r="AE318" s="41"/>
      <c r="AT318" s="20" t="s">
        <v>146</v>
      </c>
      <c r="AU318" s="20" t="s">
        <v>83</v>
      </c>
    </row>
    <row r="319" s="2" customFormat="1">
      <c r="A319" s="41"/>
      <c r="B319" s="42"/>
      <c r="C319" s="43"/>
      <c r="D319" s="235" t="s">
        <v>231</v>
      </c>
      <c r="E319" s="43"/>
      <c r="F319" s="277" t="s">
        <v>281</v>
      </c>
      <c r="G319" s="43"/>
      <c r="H319" s="43"/>
      <c r="I319" s="230"/>
      <c r="J319" s="43"/>
      <c r="K319" s="43"/>
      <c r="L319" s="47"/>
      <c r="M319" s="231"/>
      <c r="N319" s="232"/>
      <c r="O319" s="87"/>
      <c r="P319" s="87"/>
      <c r="Q319" s="87"/>
      <c r="R319" s="87"/>
      <c r="S319" s="87"/>
      <c r="T319" s="88"/>
      <c r="U319" s="41"/>
      <c r="V319" s="41"/>
      <c r="W319" s="41"/>
      <c r="X319" s="41"/>
      <c r="Y319" s="41"/>
      <c r="Z319" s="41"/>
      <c r="AA319" s="41"/>
      <c r="AB319" s="41"/>
      <c r="AC319" s="41"/>
      <c r="AD319" s="41"/>
      <c r="AE319" s="41"/>
      <c r="AT319" s="20" t="s">
        <v>231</v>
      </c>
      <c r="AU319" s="20" t="s">
        <v>83</v>
      </c>
    </row>
    <row r="320" s="2" customFormat="1">
      <c r="A320" s="41"/>
      <c r="B320" s="42"/>
      <c r="C320" s="43"/>
      <c r="D320" s="235" t="s">
        <v>269</v>
      </c>
      <c r="E320" s="43"/>
      <c r="F320" s="277" t="s">
        <v>282</v>
      </c>
      <c r="G320" s="43"/>
      <c r="H320" s="43"/>
      <c r="I320" s="230"/>
      <c r="J320" s="43"/>
      <c r="K320" s="43"/>
      <c r="L320" s="47"/>
      <c r="M320" s="231"/>
      <c r="N320" s="232"/>
      <c r="O320" s="87"/>
      <c r="P320" s="87"/>
      <c r="Q320" s="87"/>
      <c r="R320" s="87"/>
      <c r="S320" s="87"/>
      <c r="T320" s="88"/>
      <c r="U320" s="41"/>
      <c r="V320" s="41"/>
      <c r="W320" s="41"/>
      <c r="X320" s="41"/>
      <c r="Y320" s="41"/>
      <c r="Z320" s="41"/>
      <c r="AA320" s="41"/>
      <c r="AB320" s="41"/>
      <c r="AC320" s="41"/>
      <c r="AD320" s="41"/>
      <c r="AE320" s="41"/>
      <c r="AT320" s="20" t="s">
        <v>269</v>
      </c>
      <c r="AU320" s="20" t="s">
        <v>83</v>
      </c>
    </row>
    <row r="321" s="13" customFormat="1">
      <c r="A321" s="13"/>
      <c r="B321" s="233"/>
      <c r="C321" s="234"/>
      <c r="D321" s="235" t="s">
        <v>148</v>
      </c>
      <c r="E321" s="236" t="s">
        <v>19</v>
      </c>
      <c r="F321" s="237" t="s">
        <v>283</v>
      </c>
      <c r="G321" s="234"/>
      <c r="H321" s="238">
        <v>154.44</v>
      </c>
      <c r="I321" s="239"/>
      <c r="J321" s="234"/>
      <c r="K321" s="234"/>
      <c r="L321" s="240"/>
      <c r="M321" s="241"/>
      <c r="N321" s="242"/>
      <c r="O321" s="242"/>
      <c r="P321" s="242"/>
      <c r="Q321" s="242"/>
      <c r="R321" s="242"/>
      <c r="S321" s="242"/>
      <c r="T321" s="243"/>
      <c r="U321" s="13"/>
      <c r="V321" s="13"/>
      <c r="W321" s="13"/>
      <c r="X321" s="13"/>
      <c r="Y321" s="13"/>
      <c r="Z321" s="13"/>
      <c r="AA321" s="13"/>
      <c r="AB321" s="13"/>
      <c r="AC321" s="13"/>
      <c r="AD321" s="13"/>
      <c r="AE321" s="13"/>
      <c r="AT321" s="244" t="s">
        <v>148</v>
      </c>
      <c r="AU321" s="244" t="s">
        <v>83</v>
      </c>
      <c r="AV321" s="13" t="s">
        <v>83</v>
      </c>
      <c r="AW321" s="13" t="s">
        <v>32</v>
      </c>
      <c r="AX321" s="13" t="s">
        <v>78</v>
      </c>
      <c r="AY321" s="244" t="s">
        <v>139</v>
      </c>
    </row>
    <row r="322" s="2" customFormat="1" ht="16.5" customHeight="1">
      <c r="A322" s="41"/>
      <c r="B322" s="42"/>
      <c r="C322" s="215" t="s">
        <v>284</v>
      </c>
      <c r="D322" s="215" t="s">
        <v>141</v>
      </c>
      <c r="E322" s="216" t="s">
        <v>285</v>
      </c>
      <c r="F322" s="217" t="s">
        <v>286</v>
      </c>
      <c r="G322" s="218" t="s">
        <v>167</v>
      </c>
      <c r="H322" s="219">
        <v>154.44</v>
      </c>
      <c r="I322" s="220"/>
      <c r="J322" s="221">
        <f>ROUND(I322*H322,2)</f>
        <v>0</v>
      </c>
      <c r="K322" s="217" t="s">
        <v>19</v>
      </c>
      <c r="L322" s="47"/>
      <c r="M322" s="222" t="s">
        <v>19</v>
      </c>
      <c r="N322" s="223" t="s">
        <v>43</v>
      </c>
      <c r="O322" s="87"/>
      <c r="P322" s="224">
        <f>O322*H322</f>
        <v>0</v>
      </c>
      <c r="Q322" s="224">
        <v>0.00022000000000000001</v>
      </c>
      <c r="R322" s="224">
        <f>Q322*H322</f>
        <v>0.033976800000000001</v>
      </c>
      <c r="S322" s="224">
        <v>0.002</v>
      </c>
      <c r="T322" s="225">
        <f>S322*H322</f>
        <v>0.30887999999999999</v>
      </c>
      <c r="U322" s="41"/>
      <c r="V322" s="41"/>
      <c r="W322" s="41"/>
      <c r="X322" s="41"/>
      <c r="Y322" s="41"/>
      <c r="Z322" s="41"/>
      <c r="AA322" s="41"/>
      <c r="AB322" s="41"/>
      <c r="AC322" s="41"/>
      <c r="AD322" s="41"/>
      <c r="AE322" s="41"/>
      <c r="AR322" s="226" t="s">
        <v>90</v>
      </c>
      <c r="AT322" s="226" t="s">
        <v>141</v>
      </c>
      <c r="AU322" s="226" t="s">
        <v>83</v>
      </c>
      <c r="AY322" s="20" t="s">
        <v>139</v>
      </c>
      <c r="BE322" s="227">
        <f>IF(N322="základní",J322,0)</f>
        <v>0</v>
      </c>
      <c r="BF322" s="227">
        <f>IF(N322="snížená",J322,0)</f>
        <v>0</v>
      </c>
      <c r="BG322" s="227">
        <f>IF(N322="zákl. přenesená",J322,0)</f>
        <v>0</v>
      </c>
      <c r="BH322" s="227">
        <f>IF(N322="sníž. přenesená",J322,0)</f>
        <v>0</v>
      </c>
      <c r="BI322" s="227">
        <f>IF(N322="nulová",J322,0)</f>
        <v>0</v>
      </c>
      <c r="BJ322" s="20" t="s">
        <v>83</v>
      </c>
      <c r="BK322" s="227">
        <f>ROUND(I322*H322,2)</f>
        <v>0</v>
      </c>
      <c r="BL322" s="20" t="s">
        <v>90</v>
      </c>
      <c r="BM322" s="226" t="s">
        <v>287</v>
      </c>
    </row>
    <row r="323" s="2" customFormat="1">
      <c r="A323" s="41"/>
      <c r="B323" s="42"/>
      <c r="C323" s="43"/>
      <c r="D323" s="235" t="s">
        <v>231</v>
      </c>
      <c r="E323" s="43"/>
      <c r="F323" s="277" t="s">
        <v>281</v>
      </c>
      <c r="G323" s="43"/>
      <c r="H323" s="43"/>
      <c r="I323" s="230"/>
      <c r="J323" s="43"/>
      <c r="K323" s="43"/>
      <c r="L323" s="47"/>
      <c r="M323" s="231"/>
      <c r="N323" s="232"/>
      <c r="O323" s="87"/>
      <c r="P323" s="87"/>
      <c r="Q323" s="87"/>
      <c r="R323" s="87"/>
      <c r="S323" s="87"/>
      <c r="T323" s="88"/>
      <c r="U323" s="41"/>
      <c r="V323" s="41"/>
      <c r="W323" s="41"/>
      <c r="X323" s="41"/>
      <c r="Y323" s="41"/>
      <c r="Z323" s="41"/>
      <c r="AA323" s="41"/>
      <c r="AB323" s="41"/>
      <c r="AC323" s="41"/>
      <c r="AD323" s="41"/>
      <c r="AE323" s="41"/>
      <c r="AT323" s="20" t="s">
        <v>231</v>
      </c>
      <c r="AU323" s="20" t="s">
        <v>83</v>
      </c>
    </row>
    <row r="324" s="2" customFormat="1">
      <c r="A324" s="41"/>
      <c r="B324" s="42"/>
      <c r="C324" s="43"/>
      <c r="D324" s="235" t="s">
        <v>269</v>
      </c>
      <c r="E324" s="43"/>
      <c r="F324" s="277" t="s">
        <v>288</v>
      </c>
      <c r="G324" s="43"/>
      <c r="H324" s="43"/>
      <c r="I324" s="230"/>
      <c r="J324" s="43"/>
      <c r="K324" s="43"/>
      <c r="L324" s="47"/>
      <c r="M324" s="231"/>
      <c r="N324" s="232"/>
      <c r="O324" s="87"/>
      <c r="P324" s="87"/>
      <c r="Q324" s="87"/>
      <c r="R324" s="87"/>
      <c r="S324" s="87"/>
      <c r="T324" s="88"/>
      <c r="U324" s="41"/>
      <c r="V324" s="41"/>
      <c r="W324" s="41"/>
      <c r="X324" s="41"/>
      <c r="Y324" s="41"/>
      <c r="Z324" s="41"/>
      <c r="AA324" s="41"/>
      <c r="AB324" s="41"/>
      <c r="AC324" s="41"/>
      <c r="AD324" s="41"/>
      <c r="AE324" s="41"/>
      <c r="AT324" s="20" t="s">
        <v>269</v>
      </c>
      <c r="AU324" s="20" t="s">
        <v>83</v>
      </c>
    </row>
    <row r="325" s="13" customFormat="1">
      <c r="A325" s="13"/>
      <c r="B325" s="233"/>
      <c r="C325" s="234"/>
      <c r="D325" s="235" t="s">
        <v>148</v>
      </c>
      <c r="E325" s="236" t="s">
        <v>19</v>
      </c>
      <c r="F325" s="237" t="s">
        <v>283</v>
      </c>
      <c r="G325" s="234"/>
      <c r="H325" s="238">
        <v>154.44</v>
      </c>
      <c r="I325" s="239"/>
      <c r="J325" s="234"/>
      <c r="K325" s="234"/>
      <c r="L325" s="240"/>
      <c r="M325" s="241"/>
      <c r="N325" s="242"/>
      <c r="O325" s="242"/>
      <c r="P325" s="242"/>
      <c r="Q325" s="242"/>
      <c r="R325" s="242"/>
      <c r="S325" s="242"/>
      <c r="T325" s="243"/>
      <c r="U325" s="13"/>
      <c r="V325" s="13"/>
      <c r="W325" s="13"/>
      <c r="X325" s="13"/>
      <c r="Y325" s="13"/>
      <c r="Z325" s="13"/>
      <c r="AA325" s="13"/>
      <c r="AB325" s="13"/>
      <c r="AC325" s="13"/>
      <c r="AD325" s="13"/>
      <c r="AE325" s="13"/>
      <c r="AT325" s="244" t="s">
        <v>148</v>
      </c>
      <c r="AU325" s="244" t="s">
        <v>83</v>
      </c>
      <c r="AV325" s="13" t="s">
        <v>83</v>
      </c>
      <c r="AW325" s="13" t="s">
        <v>32</v>
      </c>
      <c r="AX325" s="13" t="s">
        <v>78</v>
      </c>
      <c r="AY325" s="244" t="s">
        <v>139</v>
      </c>
    </row>
    <row r="326" s="2" customFormat="1" ht="24.15" customHeight="1">
      <c r="A326" s="41"/>
      <c r="B326" s="42"/>
      <c r="C326" s="215" t="s">
        <v>289</v>
      </c>
      <c r="D326" s="215" t="s">
        <v>141</v>
      </c>
      <c r="E326" s="216" t="s">
        <v>290</v>
      </c>
      <c r="F326" s="217" t="s">
        <v>291</v>
      </c>
      <c r="G326" s="218" t="s">
        <v>167</v>
      </c>
      <c r="H326" s="219">
        <v>169.59999999999999</v>
      </c>
      <c r="I326" s="220"/>
      <c r="J326" s="221">
        <f>ROUND(I326*H326,2)</f>
        <v>0</v>
      </c>
      <c r="K326" s="217" t="s">
        <v>145</v>
      </c>
      <c r="L326" s="47"/>
      <c r="M326" s="222" t="s">
        <v>19</v>
      </c>
      <c r="N326" s="223" t="s">
        <v>43</v>
      </c>
      <c r="O326" s="87"/>
      <c r="P326" s="224">
        <f>O326*H326</f>
        <v>0</v>
      </c>
      <c r="Q326" s="224">
        <v>0.0043800000000000002</v>
      </c>
      <c r="R326" s="224">
        <f>Q326*H326</f>
        <v>0.74284800000000006</v>
      </c>
      <c r="S326" s="224">
        <v>0</v>
      </c>
      <c r="T326" s="225">
        <f>S326*H326</f>
        <v>0</v>
      </c>
      <c r="U326" s="41"/>
      <c r="V326" s="41"/>
      <c r="W326" s="41"/>
      <c r="X326" s="41"/>
      <c r="Y326" s="41"/>
      <c r="Z326" s="41"/>
      <c r="AA326" s="41"/>
      <c r="AB326" s="41"/>
      <c r="AC326" s="41"/>
      <c r="AD326" s="41"/>
      <c r="AE326" s="41"/>
      <c r="AR326" s="226" t="s">
        <v>90</v>
      </c>
      <c r="AT326" s="226" t="s">
        <v>141</v>
      </c>
      <c r="AU326" s="226" t="s">
        <v>83</v>
      </c>
      <c r="AY326" s="20" t="s">
        <v>139</v>
      </c>
      <c r="BE326" s="227">
        <f>IF(N326="základní",J326,0)</f>
        <v>0</v>
      </c>
      <c r="BF326" s="227">
        <f>IF(N326="snížená",J326,0)</f>
        <v>0</v>
      </c>
      <c r="BG326" s="227">
        <f>IF(N326="zákl. přenesená",J326,0)</f>
        <v>0</v>
      </c>
      <c r="BH326" s="227">
        <f>IF(N326="sníž. přenesená",J326,0)</f>
        <v>0</v>
      </c>
      <c r="BI326" s="227">
        <f>IF(N326="nulová",J326,0)</f>
        <v>0</v>
      </c>
      <c r="BJ326" s="20" t="s">
        <v>83</v>
      </c>
      <c r="BK326" s="227">
        <f>ROUND(I326*H326,2)</f>
        <v>0</v>
      </c>
      <c r="BL326" s="20" t="s">
        <v>90</v>
      </c>
      <c r="BM326" s="226" t="s">
        <v>292</v>
      </c>
    </row>
    <row r="327" s="2" customFormat="1">
      <c r="A327" s="41"/>
      <c r="B327" s="42"/>
      <c r="C327" s="43"/>
      <c r="D327" s="228" t="s">
        <v>146</v>
      </c>
      <c r="E327" s="43"/>
      <c r="F327" s="229" t="s">
        <v>293</v>
      </c>
      <c r="G327" s="43"/>
      <c r="H327" s="43"/>
      <c r="I327" s="230"/>
      <c r="J327" s="43"/>
      <c r="K327" s="43"/>
      <c r="L327" s="47"/>
      <c r="M327" s="231"/>
      <c r="N327" s="232"/>
      <c r="O327" s="87"/>
      <c r="P327" s="87"/>
      <c r="Q327" s="87"/>
      <c r="R327" s="87"/>
      <c r="S327" s="87"/>
      <c r="T327" s="88"/>
      <c r="U327" s="41"/>
      <c r="V327" s="41"/>
      <c r="W327" s="41"/>
      <c r="X327" s="41"/>
      <c r="Y327" s="41"/>
      <c r="Z327" s="41"/>
      <c r="AA327" s="41"/>
      <c r="AB327" s="41"/>
      <c r="AC327" s="41"/>
      <c r="AD327" s="41"/>
      <c r="AE327" s="41"/>
      <c r="AT327" s="20" t="s">
        <v>146</v>
      </c>
      <c r="AU327" s="20" t="s">
        <v>83</v>
      </c>
    </row>
    <row r="328" s="2" customFormat="1">
      <c r="A328" s="41"/>
      <c r="B328" s="42"/>
      <c r="C328" s="43"/>
      <c r="D328" s="235" t="s">
        <v>231</v>
      </c>
      <c r="E328" s="43"/>
      <c r="F328" s="277" t="s">
        <v>294</v>
      </c>
      <c r="G328" s="43"/>
      <c r="H328" s="43"/>
      <c r="I328" s="230"/>
      <c r="J328" s="43"/>
      <c r="K328" s="43"/>
      <c r="L328" s="47"/>
      <c r="M328" s="231"/>
      <c r="N328" s="232"/>
      <c r="O328" s="87"/>
      <c r="P328" s="87"/>
      <c r="Q328" s="87"/>
      <c r="R328" s="87"/>
      <c r="S328" s="87"/>
      <c r="T328" s="88"/>
      <c r="U328" s="41"/>
      <c r="V328" s="41"/>
      <c r="W328" s="41"/>
      <c r="X328" s="41"/>
      <c r="Y328" s="41"/>
      <c r="Z328" s="41"/>
      <c r="AA328" s="41"/>
      <c r="AB328" s="41"/>
      <c r="AC328" s="41"/>
      <c r="AD328" s="41"/>
      <c r="AE328" s="41"/>
      <c r="AT328" s="20" t="s">
        <v>231</v>
      </c>
      <c r="AU328" s="20" t="s">
        <v>83</v>
      </c>
    </row>
    <row r="329" s="2" customFormat="1">
      <c r="A329" s="41"/>
      <c r="B329" s="42"/>
      <c r="C329" s="43"/>
      <c r="D329" s="235" t="s">
        <v>269</v>
      </c>
      <c r="E329" s="43"/>
      <c r="F329" s="277" t="s">
        <v>295</v>
      </c>
      <c r="G329" s="43"/>
      <c r="H329" s="43"/>
      <c r="I329" s="230"/>
      <c r="J329" s="43"/>
      <c r="K329" s="43"/>
      <c r="L329" s="47"/>
      <c r="M329" s="231"/>
      <c r="N329" s="232"/>
      <c r="O329" s="87"/>
      <c r="P329" s="87"/>
      <c r="Q329" s="87"/>
      <c r="R329" s="87"/>
      <c r="S329" s="87"/>
      <c r="T329" s="88"/>
      <c r="U329" s="41"/>
      <c r="V329" s="41"/>
      <c r="W329" s="41"/>
      <c r="X329" s="41"/>
      <c r="Y329" s="41"/>
      <c r="Z329" s="41"/>
      <c r="AA329" s="41"/>
      <c r="AB329" s="41"/>
      <c r="AC329" s="41"/>
      <c r="AD329" s="41"/>
      <c r="AE329" s="41"/>
      <c r="AT329" s="20" t="s">
        <v>269</v>
      </c>
      <c r="AU329" s="20" t="s">
        <v>83</v>
      </c>
    </row>
    <row r="330" s="13" customFormat="1">
      <c r="A330" s="13"/>
      <c r="B330" s="233"/>
      <c r="C330" s="234"/>
      <c r="D330" s="235" t="s">
        <v>148</v>
      </c>
      <c r="E330" s="236" t="s">
        <v>19</v>
      </c>
      <c r="F330" s="237" t="s">
        <v>296</v>
      </c>
      <c r="G330" s="234"/>
      <c r="H330" s="238">
        <v>169.59999999999999</v>
      </c>
      <c r="I330" s="239"/>
      <c r="J330" s="234"/>
      <c r="K330" s="234"/>
      <c r="L330" s="240"/>
      <c r="M330" s="241"/>
      <c r="N330" s="242"/>
      <c r="O330" s="242"/>
      <c r="P330" s="242"/>
      <c r="Q330" s="242"/>
      <c r="R330" s="242"/>
      <c r="S330" s="242"/>
      <c r="T330" s="243"/>
      <c r="U330" s="13"/>
      <c r="V330" s="13"/>
      <c r="W330" s="13"/>
      <c r="X330" s="13"/>
      <c r="Y330" s="13"/>
      <c r="Z330" s="13"/>
      <c r="AA330" s="13"/>
      <c r="AB330" s="13"/>
      <c r="AC330" s="13"/>
      <c r="AD330" s="13"/>
      <c r="AE330" s="13"/>
      <c r="AT330" s="244" t="s">
        <v>148</v>
      </c>
      <c r="AU330" s="244" t="s">
        <v>83</v>
      </c>
      <c r="AV330" s="13" t="s">
        <v>83</v>
      </c>
      <c r="AW330" s="13" t="s">
        <v>32</v>
      </c>
      <c r="AX330" s="13" t="s">
        <v>78</v>
      </c>
      <c r="AY330" s="244" t="s">
        <v>139</v>
      </c>
    </row>
    <row r="331" s="2" customFormat="1" ht="24.15" customHeight="1">
      <c r="A331" s="41"/>
      <c r="B331" s="42"/>
      <c r="C331" s="215" t="s">
        <v>297</v>
      </c>
      <c r="D331" s="215" t="s">
        <v>141</v>
      </c>
      <c r="E331" s="216" t="s">
        <v>298</v>
      </c>
      <c r="F331" s="217" t="s">
        <v>299</v>
      </c>
      <c r="G331" s="218" t="s">
        <v>167</v>
      </c>
      <c r="H331" s="219">
        <v>172.88999999999999</v>
      </c>
      <c r="I331" s="220"/>
      <c r="J331" s="221">
        <f>ROUND(I331*H331,2)</f>
        <v>0</v>
      </c>
      <c r="K331" s="217" t="s">
        <v>145</v>
      </c>
      <c r="L331" s="47"/>
      <c r="M331" s="222" t="s">
        <v>19</v>
      </c>
      <c r="N331" s="223" t="s">
        <v>43</v>
      </c>
      <c r="O331" s="87"/>
      <c r="P331" s="224">
        <f>O331*H331</f>
        <v>0</v>
      </c>
      <c r="Q331" s="224">
        <v>0.011390000000000001</v>
      </c>
      <c r="R331" s="224">
        <f>Q331*H331</f>
        <v>1.9692171000000001</v>
      </c>
      <c r="S331" s="224">
        <v>0</v>
      </c>
      <c r="T331" s="225">
        <f>S331*H331</f>
        <v>0</v>
      </c>
      <c r="U331" s="41"/>
      <c r="V331" s="41"/>
      <c r="W331" s="41"/>
      <c r="X331" s="41"/>
      <c r="Y331" s="41"/>
      <c r="Z331" s="41"/>
      <c r="AA331" s="41"/>
      <c r="AB331" s="41"/>
      <c r="AC331" s="41"/>
      <c r="AD331" s="41"/>
      <c r="AE331" s="41"/>
      <c r="AR331" s="226" t="s">
        <v>90</v>
      </c>
      <c r="AT331" s="226" t="s">
        <v>141</v>
      </c>
      <c r="AU331" s="226" t="s">
        <v>83</v>
      </c>
      <c r="AY331" s="20" t="s">
        <v>139</v>
      </c>
      <c r="BE331" s="227">
        <f>IF(N331="základní",J331,0)</f>
        <v>0</v>
      </c>
      <c r="BF331" s="227">
        <f>IF(N331="snížená",J331,0)</f>
        <v>0</v>
      </c>
      <c r="BG331" s="227">
        <f>IF(N331="zákl. přenesená",J331,0)</f>
        <v>0</v>
      </c>
      <c r="BH331" s="227">
        <f>IF(N331="sníž. přenesená",J331,0)</f>
        <v>0</v>
      </c>
      <c r="BI331" s="227">
        <f>IF(N331="nulová",J331,0)</f>
        <v>0</v>
      </c>
      <c r="BJ331" s="20" t="s">
        <v>83</v>
      </c>
      <c r="BK331" s="227">
        <f>ROUND(I331*H331,2)</f>
        <v>0</v>
      </c>
      <c r="BL331" s="20" t="s">
        <v>90</v>
      </c>
      <c r="BM331" s="226" t="s">
        <v>300</v>
      </c>
    </row>
    <row r="332" s="2" customFormat="1">
      <c r="A332" s="41"/>
      <c r="B332" s="42"/>
      <c r="C332" s="43"/>
      <c r="D332" s="228" t="s">
        <v>146</v>
      </c>
      <c r="E332" s="43"/>
      <c r="F332" s="229" t="s">
        <v>301</v>
      </c>
      <c r="G332" s="43"/>
      <c r="H332" s="43"/>
      <c r="I332" s="230"/>
      <c r="J332" s="43"/>
      <c r="K332" s="43"/>
      <c r="L332" s="47"/>
      <c r="M332" s="231"/>
      <c r="N332" s="232"/>
      <c r="O332" s="87"/>
      <c r="P332" s="87"/>
      <c r="Q332" s="87"/>
      <c r="R332" s="87"/>
      <c r="S332" s="87"/>
      <c r="T332" s="88"/>
      <c r="U332" s="41"/>
      <c r="V332" s="41"/>
      <c r="W332" s="41"/>
      <c r="X332" s="41"/>
      <c r="Y332" s="41"/>
      <c r="Z332" s="41"/>
      <c r="AA332" s="41"/>
      <c r="AB332" s="41"/>
      <c r="AC332" s="41"/>
      <c r="AD332" s="41"/>
      <c r="AE332" s="41"/>
      <c r="AT332" s="20" t="s">
        <v>146</v>
      </c>
      <c r="AU332" s="20" t="s">
        <v>83</v>
      </c>
    </row>
    <row r="333" s="2" customFormat="1">
      <c r="A333" s="41"/>
      <c r="B333" s="42"/>
      <c r="C333" s="43"/>
      <c r="D333" s="235" t="s">
        <v>231</v>
      </c>
      <c r="E333" s="43"/>
      <c r="F333" s="277" t="s">
        <v>302</v>
      </c>
      <c r="G333" s="43"/>
      <c r="H333" s="43"/>
      <c r="I333" s="230"/>
      <c r="J333" s="43"/>
      <c r="K333" s="43"/>
      <c r="L333" s="47"/>
      <c r="M333" s="231"/>
      <c r="N333" s="232"/>
      <c r="O333" s="87"/>
      <c r="P333" s="87"/>
      <c r="Q333" s="87"/>
      <c r="R333" s="87"/>
      <c r="S333" s="87"/>
      <c r="T333" s="88"/>
      <c r="U333" s="41"/>
      <c r="V333" s="41"/>
      <c r="W333" s="41"/>
      <c r="X333" s="41"/>
      <c r="Y333" s="41"/>
      <c r="Z333" s="41"/>
      <c r="AA333" s="41"/>
      <c r="AB333" s="41"/>
      <c r="AC333" s="41"/>
      <c r="AD333" s="41"/>
      <c r="AE333" s="41"/>
      <c r="AT333" s="20" t="s">
        <v>231</v>
      </c>
      <c r="AU333" s="20" t="s">
        <v>83</v>
      </c>
    </row>
    <row r="334" s="13" customFormat="1">
      <c r="A334" s="13"/>
      <c r="B334" s="233"/>
      <c r="C334" s="234"/>
      <c r="D334" s="235" t="s">
        <v>148</v>
      </c>
      <c r="E334" s="236" t="s">
        <v>19</v>
      </c>
      <c r="F334" s="237" t="s">
        <v>303</v>
      </c>
      <c r="G334" s="234"/>
      <c r="H334" s="238">
        <v>141</v>
      </c>
      <c r="I334" s="239"/>
      <c r="J334" s="234"/>
      <c r="K334" s="234"/>
      <c r="L334" s="240"/>
      <c r="M334" s="241"/>
      <c r="N334" s="242"/>
      <c r="O334" s="242"/>
      <c r="P334" s="242"/>
      <c r="Q334" s="242"/>
      <c r="R334" s="242"/>
      <c r="S334" s="242"/>
      <c r="T334" s="243"/>
      <c r="U334" s="13"/>
      <c r="V334" s="13"/>
      <c r="W334" s="13"/>
      <c r="X334" s="13"/>
      <c r="Y334" s="13"/>
      <c r="Z334" s="13"/>
      <c r="AA334" s="13"/>
      <c r="AB334" s="13"/>
      <c r="AC334" s="13"/>
      <c r="AD334" s="13"/>
      <c r="AE334" s="13"/>
      <c r="AT334" s="244" t="s">
        <v>148</v>
      </c>
      <c r="AU334" s="244" t="s">
        <v>83</v>
      </c>
      <c r="AV334" s="13" t="s">
        <v>83</v>
      </c>
      <c r="AW334" s="13" t="s">
        <v>32</v>
      </c>
      <c r="AX334" s="13" t="s">
        <v>71</v>
      </c>
      <c r="AY334" s="244" t="s">
        <v>139</v>
      </c>
    </row>
    <row r="335" s="13" customFormat="1">
      <c r="A335" s="13"/>
      <c r="B335" s="233"/>
      <c r="C335" s="234"/>
      <c r="D335" s="235" t="s">
        <v>148</v>
      </c>
      <c r="E335" s="236" t="s">
        <v>19</v>
      </c>
      <c r="F335" s="237" t="s">
        <v>304</v>
      </c>
      <c r="G335" s="234"/>
      <c r="H335" s="238">
        <v>31.890000000000001</v>
      </c>
      <c r="I335" s="239"/>
      <c r="J335" s="234"/>
      <c r="K335" s="234"/>
      <c r="L335" s="240"/>
      <c r="M335" s="241"/>
      <c r="N335" s="242"/>
      <c r="O335" s="242"/>
      <c r="P335" s="242"/>
      <c r="Q335" s="242"/>
      <c r="R335" s="242"/>
      <c r="S335" s="242"/>
      <c r="T335" s="243"/>
      <c r="U335" s="13"/>
      <c r="V335" s="13"/>
      <c r="W335" s="13"/>
      <c r="X335" s="13"/>
      <c r="Y335" s="13"/>
      <c r="Z335" s="13"/>
      <c r="AA335" s="13"/>
      <c r="AB335" s="13"/>
      <c r="AC335" s="13"/>
      <c r="AD335" s="13"/>
      <c r="AE335" s="13"/>
      <c r="AT335" s="244" t="s">
        <v>148</v>
      </c>
      <c r="AU335" s="244" t="s">
        <v>83</v>
      </c>
      <c r="AV335" s="13" t="s">
        <v>83</v>
      </c>
      <c r="AW335" s="13" t="s">
        <v>32</v>
      </c>
      <c r="AX335" s="13" t="s">
        <v>71</v>
      </c>
      <c r="AY335" s="244" t="s">
        <v>139</v>
      </c>
    </row>
    <row r="336" s="15" customFormat="1">
      <c r="A336" s="15"/>
      <c r="B336" s="256"/>
      <c r="C336" s="257"/>
      <c r="D336" s="235" t="s">
        <v>148</v>
      </c>
      <c r="E336" s="258" t="s">
        <v>19</v>
      </c>
      <c r="F336" s="259" t="s">
        <v>163</v>
      </c>
      <c r="G336" s="257"/>
      <c r="H336" s="260">
        <v>172.88999999999999</v>
      </c>
      <c r="I336" s="261"/>
      <c r="J336" s="257"/>
      <c r="K336" s="257"/>
      <c r="L336" s="262"/>
      <c r="M336" s="263"/>
      <c r="N336" s="264"/>
      <c r="O336" s="264"/>
      <c r="P336" s="264"/>
      <c r="Q336" s="264"/>
      <c r="R336" s="264"/>
      <c r="S336" s="264"/>
      <c r="T336" s="265"/>
      <c r="U336" s="15"/>
      <c r="V336" s="15"/>
      <c r="W336" s="15"/>
      <c r="X336" s="15"/>
      <c r="Y336" s="15"/>
      <c r="Z336" s="15"/>
      <c r="AA336" s="15"/>
      <c r="AB336" s="15"/>
      <c r="AC336" s="15"/>
      <c r="AD336" s="15"/>
      <c r="AE336" s="15"/>
      <c r="AT336" s="266" t="s">
        <v>148</v>
      </c>
      <c r="AU336" s="266" t="s">
        <v>83</v>
      </c>
      <c r="AV336" s="15" t="s">
        <v>90</v>
      </c>
      <c r="AW336" s="15" t="s">
        <v>32</v>
      </c>
      <c r="AX336" s="15" t="s">
        <v>78</v>
      </c>
      <c r="AY336" s="266" t="s">
        <v>139</v>
      </c>
    </row>
    <row r="337" s="2" customFormat="1" ht="16.5" customHeight="1">
      <c r="A337" s="41"/>
      <c r="B337" s="42"/>
      <c r="C337" s="278" t="s">
        <v>7</v>
      </c>
      <c r="D337" s="278" t="s">
        <v>239</v>
      </c>
      <c r="E337" s="279" t="s">
        <v>305</v>
      </c>
      <c r="F337" s="280" t="s">
        <v>306</v>
      </c>
      <c r="G337" s="281" t="s">
        <v>167</v>
      </c>
      <c r="H337" s="282">
        <v>176.34800000000001</v>
      </c>
      <c r="I337" s="283"/>
      <c r="J337" s="284">
        <f>ROUND(I337*H337,2)</f>
        <v>0</v>
      </c>
      <c r="K337" s="280" t="s">
        <v>145</v>
      </c>
      <c r="L337" s="285"/>
      <c r="M337" s="286" t="s">
        <v>19</v>
      </c>
      <c r="N337" s="287" t="s">
        <v>43</v>
      </c>
      <c r="O337" s="87"/>
      <c r="P337" s="224">
        <f>O337*H337</f>
        <v>0</v>
      </c>
      <c r="Q337" s="224">
        <v>0.0060000000000000001</v>
      </c>
      <c r="R337" s="224">
        <f>Q337*H337</f>
        <v>1.0580880000000001</v>
      </c>
      <c r="S337" s="224">
        <v>0</v>
      </c>
      <c r="T337" s="225">
        <f>S337*H337</f>
        <v>0</v>
      </c>
      <c r="U337" s="41"/>
      <c r="V337" s="41"/>
      <c r="W337" s="41"/>
      <c r="X337" s="41"/>
      <c r="Y337" s="41"/>
      <c r="Z337" s="41"/>
      <c r="AA337" s="41"/>
      <c r="AB337" s="41"/>
      <c r="AC337" s="41"/>
      <c r="AD337" s="41"/>
      <c r="AE337" s="41"/>
      <c r="AR337" s="226" t="s">
        <v>220</v>
      </c>
      <c r="AT337" s="226" t="s">
        <v>239</v>
      </c>
      <c r="AU337" s="226" t="s">
        <v>83</v>
      </c>
      <c r="AY337" s="20" t="s">
        <v>139</v>
      </c>
      <c r="BE337" s="227">
        <f>IF(N337="základní",J337,0)</f>
        <v>0</v>
      </c>
      <c r="BF337" s="227">
        <f>IF(N337="snížená",J337,0)</f>
        <v>0</v>
      </c>
      <c r="BG337" s="227">
        <f>IF(N337="zákl. přenesená",J337,0)</f>
        <v>0</v>
      </c>
      <c r="BH337" s="227">
        <f>IF(N337="sníž. přenesená",J337,0)</f>
        <v>0</v>
      </c>
      <c r="BI337" s="227">
        <f>IF(N337="nulová",J337,0)</f>
        <v>0</v>
      </c>
      <c r="BJ337" s="20" t="s">
        <v>83</v>
      </c>
      <c r="BK337" s="227">
        <f>ROUND(I337*H337,2)</f>
        <v>0</v>
      </c>
      <c r="BL337" s="20" t="s">
        <v>90</v>
      </c>
      <c r="BM337" s="226" t="s">
        <v>307</v>
      </c>
    </row>
    <row r="338" s="13" customFormat="1">
      <c r="A338" s="13"/>
      <c r="B338" s="233"/>
      <c r="C338" s="234"/>
      <c r="D338" s="235" t="s">
        <v>148</v>
      </c>
      <c r="E338" s="236" t="s">
        <v>19</v>
      </c>
      <c r="F338" s="237" t="s">
        <v>308</v>
      </c>
      <c r="G338" s="234"/>
      <c r="H338" s="238">
        <v>176.34800000000001</v>
      </c>
      <c r="I338" s="239"/>
      <c r="J338" s="234"/>
      <c r="K338" s="234"/>
      <c r="L338" s="240"/>
      <c r="M338" s="241"/>
      <c r="N338" s="242"/>
      <c r="O338" s="242"/>
      <c r="P338" s="242"/>
      <c r="Q338" s="242"/>
      <c r="R338" s="242"/>
      <c r="S338" s="242"/>
      <c r="T338" s="243"/>
      <c r="U338" s="13"/>
      <c r="V338" s="13"/>
      <c r="W338" s="13"/>
      <c r="X338" s="13"/>
      <c r="Y338" s="13"/>
      <c r="Z338" s="13"/>
      <c r="AA338" s="13"/>
      <c r="AB338" s="13"/>
      <c r="AC338" s="13"/>
      <c r="AD338" s="13"/>
      <c r="AE338" s="13"/>
      <c r="AT338" s="244" t="s">
        <v>148</v>
      </c>
      <c r="AU338" s="244" t="s">
        <v>83</v>
      </c>
      <c r="AV338" s="13" t="s">
        <v>83</v>
      </c>
      <c r="AW338" s="13" t="s">
        <v>32</v>
      </c>
      <c r="AX338" s="13" t="s">
        <v>78</v>
      </c>
      <c r="AY338" s="244" t="s">
        <v>139</v>
      </c>
    </row>
    <row r="339" s="2" customFormat="1" ht="24.15" customHeight="1">
      <c r="A339" s="41"/>
      <c r="B339" s="42"/>
      <c r="C339" s="215" t="s">
        <v>267</v>
      </c>
      <c r="D339" s="215" t="s">
        <v>141</v>
      </c>
      <c r="E339" s="216" t="s">
        <v>309</v>
      </c>
      <c r="F339" s="217" t="s">
        <v>310</v>
      </c>
      <c r="G339" s="218" t="s">
        <v>167</v>
      </c>
      <c r="H339" s="219">
        <v>172.88999999999999</v>
      </c>
      <c r="I339" s="220"/>
      <c r="J339" s="221">
        <f>ROUND(I339*H339,2)</f>
        <v>0</v>
      </c>
      <c r="K339" s="217" t="s">
        <v>145</v>
      </c>
      <c r="L339" s="47"/>
      <c r="M339" s="222" t="s">
        <v>19</v>
      </c>
      <c r="N339" s="223" t="s">
        <v>43</v>
      </c>
      <c r="O339" s="87"/>
      <c r="P339" s="224">
        <f>O339*H339</f>
        <v>0</v>
      </c>
      <c r="Q339" s="224">
        <v>0.00010000000000000001</v>
      </c>
      <c r="R339" s="224">
        <f>Q339*H339</f>
        <v>0.017288999999999999</v>
      </c>
      <c r="S339" s="224">
        <v>0</v>
      </c>
      <c r="T339" s="225">
        <f>S339*H339</f>
        <v>0</v>
      </c>
      <c r="U339" s="41"/>
      <c r="V339" s="41"/>
      <c r="W339" s="41"/>
      <c r="X339" s="41"/>
      <c r="Y339" s="41"/>
      <c r="Z339" s="41"/>
      <c r="AA339" s="41"/>
      <c r="AB339" s="41"/>
      <c r="AC339" s="41"/>
      <c r="AD339" s="41"/>
      <c r="AE339" s="41"/>
      <c r="AR339" s="226" t="s">
        <v>90</v>
      </c>
      <c r="AT339" s="226" t="s">
        <v>141</v>
      </c>
      <c r="AU339" s="226" t="s">
        <v>83</v>
      </c>
      <c r="AY339" s="20" t="s">
        <v>139</v>
      </c>
      <c r="BE339" s="227">
        <f>IF(N339="základní",J339,0)</f>
        <v>0</v>
      </c>
      <c r="BF339" s="227">
        <f>IF(N339="snížená",J339,0)</f>
        <v>0</v>
      </c>
      <c r="BG339" s="227">
        <f>IF(N339="zákl. přenesená",J339,0)</f>
        <v>0</v>
      </c>
      <c r="BH339" s="227">
        <f>IF(N339="sníž. přenesená",J339,0)</f>
        <v>0</v>
      </c>
      <c r="BI339" s="227">
        <f>IF(N339="nulová",J339,0)</f>
        <v>0</v>
      </c>
      <c r="BJ339" s="20" t="s">
        <v>83</v>
      </c>
      <c r="BK339" s="227">
        <f>ROUND(I339*H339,2)</f>
        <v>0</v>
      </c>
      <c r="BL339" s="20" t="s">
        <v>90</v>
      </c>
      <c r="BM339" s="226" t="s">
        <v>311</v>
      </c>
    </row>
    <row r="340" s="2" customFormat="1">
      <c r="A340" s="41"/>
      <c r="B340" s="42"/>
      <c r="C340" s="43"/>
      <c r="D340" s="228" t="s">
        <v>146</v>
      </c>
      <c r="E340" s="43"/>
      <c r="F340" s="229" t="s">
        <v>312</v>
      </c>
      <c r="G340" s="43"/>
      <c r="H340" s="43"/>
      <c r="I340" s="230"/>
      <c r="J340" s="43"/>
      <c r="K340" s="43"/>
      <c r="L340" s="47"/>
      <c r="M340" s="231"/>
      <c r="N340" s="232"/>
      <c r="O340" s="87"/>
      <c r="P340" s="87"/>
      <c r="Q340" s="87"/>
      <c r="R340" s="87"/>
      <c r="S340" s="87"/>
      <c r="T340" s="88"/>
      <c r="U340" s="41"/>
      <c r="V340" s="41"/>
      <c r="W340" s="41"/>
      <c r="X340" s="41"/>
      <c r="Y340" s="41"/>
      <c r="Z340" s="41"/>
      <c r="AA340" s="41"/>
      <c r="AB340" s="41"/>
      <c r="AC340" s="41"/>
      <c r="AD340" s="41"/>
      <c r="AE340" s="41"/>
      <c r="AT340" s="20" t="s">
        <v>146</v>
      </c>
      <c r="AU340" s="20" t="s">
        <v>83</v>
      </c>
    </row>
    <row r="341" s="2" customFormat="1" ht="21.75" customHeight="1">
      <c r="A341" s="41"/>
      <c r="B341" s="42"/>
      <c r="C341" s="215" t="s">
        <v>313</v>
      </c>
      <c r="D341" s="215" t="s">
        <v>141</v>
      </c>
      <c r="E341" s="216" t="s">
        <v>314</v>
      </c>
      <c r="F341" s="217" t="s">
        <v>315</v>
      </c>
      <c r="G341" s="218" t="s">
        <v>167</v>
      </c>
      <c r="H341" s="219">
        <v>1221.0750000000001</v>
      </c>
      <c r="I341" s="220"/>
      <c r="J341" s="221">
        <f>ROUND(I341*H341,2)</f>
        <v>0</v>
      </c>
      <c r="K341" s="217" t="s">
        <v>145</v>
      </c>
      <c r="L341" s="47"/>
      <c r="M341" s="222" t="s">
        <v>19</v>
      </c>
      <c r="N341" s="223" t="s">
        <v>43</v>
      </c>
      <c r="O341" s="87"/>
      <c r="P341" s="224">
        <f>O341*H341</f>
        <v>0</v>
      </c>
      <c r="Q341" s="224">
        <v>0.00025999999999999998</v>
      </c>
      <c r="R341" s="224">
        <f>Q341*H341</f>
        <v>0.31747949999999997</v>
      </c>
      <c r="S341" s="224">
        <v>0</v>
      </c>
      <c r="T341" s="225">
        <f>S341*H341</f>
        <v>0</v>
      </c>
      <c r="U341" s="41"/>
      <c r="V341" s="41"/>
      <c r="W341" s="41"/>
      <c r="X341" s="41"/>
      <c r="Y341" s="41"/>
      <c r="Z341" s="41"/>
      <c r="AA341" s="41"/>
      <c r="AB341" s="41"/>
      <c r="AC341" s="41"/>
      <c r="AD341" s="41"/>
      <c r="AE341" s="41"/>
      <c r="AR341" s="226" t="s">
        <v>90</v>
      </c>
      <c r="AT341" s="226" t="s">
        <v>141</v>
      </c>
      <c r="AU341" s="226" t="s">
        <v>83</v>
      </c>
      <c r="AY341" s="20" t="s">
        <v>139</v>
      </c>
      <c r="BE341" s="227">
        <f>IF(N341="základní",J341,0)</f>
        <v>0</v>
      </c>
      <c r="BF341" s="227">
        <f>IF(N341="snížená",J341,0)</f>
        <v>0</v>
      </c>
      <c r="BG341" s="227">
        <f>IF(N341="zákl. přenesená",J341,0)</f>
        <v>0</v>
      </c>
      <c r="BH341" s="227">
        <f>IF(N341="sníž. přenesená",J341,0)</f>
        <v>0</v>
      </c>
      <c r="BI341" s="227">
        <f>IF(N341="nulová",J341,0)</f>
        <v>0</v>
      </c>
      <c r="BJ341" s="20" t="s">
        <v>83</v>
      </c>
      <c r="BK341" s="227">
        <f>ROUND(I341*H341,2)</f>
        <v>0</v>
      </c>
      <c r="BL341" s="20" t="s">
        <v>90</v>
      </c>
      <c r="BM341" s="226" t="s">
        <v>316</v>
      </c>
    </row>
    <row r="342" s="2" customFormat="1">
      <c r="A342" s="41"/>
      <c r="B342" s="42"/>
      <c r="C342" s="43"/>
      <c r="D342" s="228" t="s">
        <v>146</v>
      </c>
      <c r="E342" s="43"/>
      <c r="F342" s="229" t="s">
        <v>317</v>
      </c>
      <c r="G342" s="43"/>
      <c r="H342" s="43"/>
      <c r="I342" s="230"/>
      <c r="J342" s="43"/>
      <c r="K342" s="43"/>
      <c r="L342" s="47"/>
      <c r="M342" s="231"/>
      <c r="N342" s="232"/>
      <c r="O342" s="87"/>
      <c r="P342" s="87"/>
      <c r="Q342" s="87"/>
      <c r="R342" s="87"/>
      <c r="S342" s="87"/>
      <c r="T342" s="88"/>
      <c r="U342" s="41"/>
      <c r="V342" s="41"/>
      <c r="W342" s="41"/>
      <c r="X342" s="41"/>
      <c r="Y342" s="41"/>
      <c r="Z342" s="41"/>
      <c r="AA342" s="41"/>
      <c r="AB342" s="41"/>
      <c r="AC342" s="41"/>
      <c r="AD342" s="41"/>
      <c r="AE342" s="41"/>
      <c r="AT342" s="20" t="s">
        <v>146</v>
      </c>
      <c r="AU342" s="20" t="s">
        <v>83</v>
      </c>
    </row>
    <row r="343" s="13" customFormat="1">
      <c r="A343" s="13"/>
      <c r="B343" s="233"/>
      <c r="C343" s="234"/>
      <c r="D343" s="235" t="s">
        <v>148</v>
      </c>
      <c r="E343" s="236" t="s">
        <v>19</v>
      </c>
      <c r="F343" s="237" t="s">
        <v>318</v>
      </c>
      <c r="G343" s="234"/>
      <c r="H343" s="238">
        <v>1221.0750000000001</v>
      </c>
      <c r="I343" s="239"/>
      <c r="J343" s="234"/>
      <c r="K343" s="234"/>
      <c r="L343" s="240"/>
      <c r="M343" s="241"/>
      <c r="N343" s="242"/>
      <c r="O343" s="242"/>
      <c r="P343" s="242"/>
      <c r="Q343" s="242"/>
      <c r="R343" s="242"/>
      <c r="S343" s="242"/>
      <c r="T343" s="243"/>
      <c r="U343" s="13"/>
      <c r="V343" s="13"/>
      <c r="W343" s="13"/>
      <c r="X343" s="13"/>
      <c r="Y343" s="13"/>
      <c r="Z343" s="13"/>
      <c r="AA343" s="13"/>
      <c r="AB343" s="13"/>
      <c r="AC343" s="13"/>
      <c r="AD343" s="13"/>
      <c r="AE343" s="13"/>
      <c r="AT343" s="244" t="s">
        <v>148</v>
      </c>
      <c r="AU343" s="244" t="s">
        <v>83</v>
      </c>
      <c r="AV343" s="13" t="s">
        <v>83</v>
      </c>
      <c r="AW343" s="13" t="s">
        <v>32</v>
      </c>
      <c r="AX343" s="13" t="s">
        <v>78</v>
      </c>
      <c r="AY343" s="244" t="s">
        <v>139</v>
      </c>
    </row>
    <row r="344" s="2" customFormat="1" ht="24.15" customHeight="1">
      <c r="A344" s="41"/>
      <c r="B344" s="42"/>
      <c r="C344" s="215" t="s">
        <v>274</v>
      </c>
      <c r="D344" s="215" t="s">
        <v>141</v>
      </c>
      <c r="E344" s="216" t="s">
        <v>319</v>
      </c>
      <c r="F344" s="217" t="s">
        <v>320</v>
      </c>
      <c r="G344" s="218" t="s">
        <v>167</v>
      </c>
      <c r="H344" s="219">
        <v>22.670000000000002</v>
      </c>
      <c r="I344" s="220"/>
      <c r="J344" s="221">
        <f>ROUND(I344*H344,2)</f>
        <v>0</v>
      </c>
      <c r="K344" s="217" t="s">
        <v>145</v>
      </c>
      <c r="L344" s="47"/>
      <c r="M344" s="222" t="s">
        <v>19</v>
      </c>
      <c r="N344" s="223" t="s">
        <v>43</v>
      </c>
      <c r="O344" s="87"/>
      <c r="P344" s="224">
        <f>O344*H344</f>
        <v>0</v>
      </c>
      <c r="Q344" s="224">
        <v>0.0083499999999999998</v>
      </c>
      <c r="R344" s="224">
        <f>Q344*H344</f>
        <v>0.1892945</v>
      </c>
      <c r="S344" s="224">
        <v>0</v>
      </c>
      <c r="T344" s="225">
        <f>S344*H344</f>
        <v>0</v>
      </c>
      <c r="U344" s="41"/>
      <c r="V344" s="41"/>
      <c r="W344" s="41"/>
      <c r="X344" s="41"/>
      <c r="Y344" s="41"/>
      <c r="Z344" s="41"/>
      <c r="AA344" s="41"/>
      <c r="AB344" s="41"/>
      <c r="AC344" s="41"/>
      <c r="AD344" s="41"/>
      <c r="AE344" s="41"/>
      <c r="AR344" s="226" t="s">
        <v>90</v>
      </c>
      <c r="AT344" s="226" t="s">
        <v>141</v>
      </c>
      <c r="AU344" s="226" t="s">
        <v>83</v>
      </c>
      <c r="AY344" s="20" t="s">
        <v>139</v>
      </c>
      <c r="BE344" s="227">
        <f>IF(N344="základní",J344,0)</f>
        <v>0</v>
      </c>
      <c r="BF344" s="227">
        <f>IF(N344="snížená",J344,0)</f>
        <v>0</v>
      </c>
      <c r="BG344" s="227">
        <f>IF(N344="zákl. přenesená",J344,0)</f>
        <v>0</v>
      </c>
      <c r="BH344" s="227">
        <f>IF(N344="sníž. přenesená",J344,0)</f>
        <v>0</v>
      </c>
      <c r="BI344" s="227">
        <f>IF(N344="nulová",J344,0)</f>
        <v>0</v>
      </c>
      <c r="BJ344" s="20" t="s">
        <v>83</v>
      </c>
      <c r="BK344" s="227">
        <f>ROUND(I344*H344,2)</f>
        <v>0</v>
      </c>
      <c r="BL344" s="20" t="s">
        <v>90</v>
      </c>
      <c r="BM344" s="226" t="s">
        <v>321</v>
      </c>
    </row>
    <row r="345" s="2" customFormat="1">
      <c r="A345" s="41"/>
      <c r="B345" s="42"/>
      <c r="C345" s="43"/>
      <c r="D345" s="228" t="s">
        <v>146</v>
      </c>
      <c r="E345" s="43"/>
      <c r="F345" s="229" t="s">
        <v>322</v>
      </c>
      <c r="G345" s="43"/>
      <c r="H345" s="43"/>
      <c r="I345" s="230"/>
      <c r="J345" s="43"/>
      <c r="K345" s="43"/>
      <c r="L345" s="47"/>
      <c r="M345" s="231"/>
      <c r="N345" s="232"/>
      <c r="O345" s="87"/>
      <c r="P345" s="87"/>
      <c r="Q345" s="87"/>
      <c r="R345" s="87"/>
      <c r="S345" s="87"/>
      <c r="T345" s="88"/>
      <c r="U345" s="41"/>
      <c r="V345" s="41"/>
      <c r="W345" s="41"/>
      <c r="X345" s="41"/>
      <c r="Y345" s="41"/>
      <c r="Z345" s="41"/>
      <c r="AA345" s="41"/>
      <c r="AB345" s="41"/>
      <c r="AC345" s="41"/>
      <c r="AD345" s="41"/>
      <c r="AE345" s="41"/>
      <c r="AT345" s="20" t="s">
        <v>146</v>
      </c>
      <c r="AU345" s="20" t="s">
        <v>83</v>
      </c>
    </row>
    <row r="346" s="2" customFormat="1">
      <c r="A346" s="41"/>
      <c r="B346" s="42"/>
      <c r="C346" s="43"/>
      <c r="D346" s="235" t="s">
        <v>231</v>
      </c>
      <c r="E346" s="43"/>
      <c r="F346" s="277" t="s">
        <v>302</v>
      </c>
      <c r="G346" s="43"/>
      <c r="H346" s="43"/>
      <c r="I346" s="230"/>
      <c r="J346" s="43"/>
      <c r="K346" s="43"/>
      <c r="L346" s="47"/>
      <c r="M346" s="231"/>
      <c r="N346" s="232"/>
      <c r="O346" s="87"/>
      <c r="P346" s="87"/>
      <c r="Q346" s="87"/>
      <c r="R346" s="87"/>
      <c r="S346" s="87"/>
      <c r="T346" s="88"/>
      <c r="U346" s="41"/>
      <c r="V346" s="41"/>
      <c r="W346" s="41"/>
      <c r="X346" s="41"/>
      <c r="Y346" s="41"/>
      <c r="Z346" s="41"/>
      <c r="AA346" s="41"/>
      <c r="AB346" s="41"/>
      <c r="AC346" s="41"/>
      <c r="AD346" s="41"/>
      <c r="AE346" s="41"/>
      <c r="AT346" s="20" t="s">
        <v>231</v>
      </c>
      <c r="AU346" s="20" t="s">
        <v>83</v>
      </c>
    </row>
    <row r="347" s="13" customFormat="1">
      <c r="A347" s="13"/>
      <c r="B347" s="233"/>
      <c r="C347" s="234"/>
      <c r="D347" s="235" t="s">
        <v>148</v>
      </c>
      <c r="E347" s="236" t="s">
        <v>19</v>
      </c>
      <c r="F347" s="237" t="s">
        <v>323</v>
      </c>
      <c r="G347" s="234"/>
      <c r="H347" s="238">
        <v>22.670000000000002</v>
      </c>
      <c r="I347" s="239"/>
      <c r="J347" s="234"/>
      <c r="K347" s="234"/>
      <c r="L347" s="240"/>
      <c r="M347" s="241"/>
      <c r="N347" s="242"/>
      <c r="O347" s="242"/>
      <c r="P347" s="242"/>
      <c r="Q347" s="242"/>
      <c r="R347" s="242"/>
      <c r="S347" s="242"/>
      <c r="T347" s="243"/>
      <c r="U347" s="13"/>
      <c r="V347" s="13"/>
      <c r="W347" s="13"/>
      <c r="X347" s="13"/>
      <c r="Y347" s="13"/>
      <c r="Z347" s="13"/>
      <c r="AA347" s="13"/>
      <c r="AB347" s="13"/>
      <c r="AC347" s="13"/>
      <c r="AD347" s="13"/>
      <c r="AE347" s="13"/>
      <c r="AT347" s="244" t="s">
        <v>148</v>
      </c>
      <c r="AU347" s="244" t="s">
        <v>83</v>
      </c>
      <c r="AV347" s="13" t="s">
        <v>83</v>
      </c>
      <c r="AW347" s="13" t="s">
        <v>32</v>
      </c>
      <c r="AX347" s="13" t="s">
        <v>78</v>
      </c>
      <c r="AY347" s="244" t="s">
        <v>139</v>
      </c>
    </row>
    <row r="348" s="2" customFormat="1" ht="16.5" customHeight="1">
      <c r="A348" s="41"/>
      <c r="B348" s="42"/>
      <c r="C348" s="278" t="s">
        <v>324</v>
      </c>
      <c r="D348" s="278" t="s">
        <v>239</v>
      </c>
      <c r="E348" s="279" t="s">
        <v>325</v>
      </c>
      <c r="F348" s="280" t="s">
        <v>326</v>
      </c>
      <c r="G348" s="281" t="s">
        <v>167</v>
      </c>
      <c r="H348" s="282">
        <v>24.937000000000001</v>
      </c>
      <c r="I348" s="283"/>
      <c r="J348" s="284">
        <f>ROUND(I348*H348,2)</f>
        <v>0</v>
      </c>
      <c r="K348" s="280" t="s">
        <v>145</v>
      </c>
      <c r="L348" s="285"/>
      <c r="M348" s="286" t="s">
        <v>19</v>
      </c>
      <c r="N348" s="287" t="s">
        <v>43</v>
      </c>
      <c r="O348" s="87"/>
      <c r="P348" s="224">
        <f>O348*H348</f>
        <v>0</v>
      </c>
      <c r="Q348" s="224">
        <v>0.0015</v>
      </c>
      <c r="R348" s="224">
        <f>Q348*H348</f>
        <v>0.037405500000000001</v>
      </c>
      <c r="S348" s="224">
        <v>0</v>
      </c>
      <c r="T348" s="225">
        <f>S348*H348</f>
        <v>0</v>
      </c>
      <c r="U348" s="41"/>
      <c r="V348" s="41"/>
      <c r="W348" s="41"/>
      <c r="X348" s="41"/>
      <c r="Y348" s="41"/>
      <c r="Z348" s="41"/>
      <c r="AA348" s="41"/>
      <c r="AB348" s="41"/>
      <c r="AC348" s="41"/>
      <c r="AD348" s="41"/>
      <c r="AE348" s="41"/>
      <c r="AR348" s="226" t="s">
        <v>220</v>
      </c>
      <c r="AT348" s="226" t="s">
        <v>239</v>
      </c>
      <c r="AU348" s="226" t="s">
        <v>83</v>
      </c>
      <c r="AY348" s="20" t="s">
        <v>139</v>
      </c>
      <c r="BE348" s="227">
        <f>IF(N348="základní",J348,0)</f>
        <v>0</v>
      </c>
      <c r="BF348" s="227">
        <f>IF(N348="snížená",J348,0)</f>
        <v>0</v>
      </c>
      <c r="BG348" s="227">
        <f>IF(N348="zákl. přenesená",J348,0)</f>
        <v>0</v>
      </c>
      <c r="BH348" s="227">
        <f>IF(N348="sníž. přenesená",J348,0)</f>
        <v>0</v>
      </c>
      <c r="BI348" s="227">
        <f>IF(N348="nulová",J348,0)</f>
        <v>0</v>
      </c>
      <c r="BJ348" s="20" t="s">
        <v>83</v>
      </c>
      <c r="BK348" s="227">
        <f>ROUND(I348*H348,2)</f>
        <v>0</v>
      </c>
      <c r="BL348" s="20" t="s">
        <v>90</v>
      </c>
      <c r="BM348" s="226" t="s">
        <v>327</v>
      </c>
    </row>
    <row r="349" s="13" customFormat="1">
      <c r="A349" s="13"/>
      <c r="B349" s="233"/>
      <c r="C349" s="234"/>
      <c r="D349" s="235" t="s">
        <v>148</v>
      </c>
      <c r="E349" s="236" t="s">
        <v>19</v>
      </c>
      <c r="F349" s="237" t="s">
        <v>328</v>
      </c>
      <c r="G349" s="234"/>
      <c r="H349" s="238">
        <v>24.937000000000001</v>
      </c>
      <c r="I349" s="239"/>
      <c r="J349" s="234"/>
      <c r="K349" s="234"/>
      <c r="L349" s="240"/>
      <c r="M349" s="241"/>
      <c r="N349" s="242"/>
      <c r="O349" s="242"/>
      <c r="P349" s="242"/>
      <c r="Q349" s="242"/>
      <c r="R349" s="242"/>
      <c r="S349" s="242"/>
      <c r="T349" s="243"/>
      <c r="U349" s="13"/>
      <c r="V349" s="13"/>
      <c r="W349" s="13"/>
      <c r="X349" s="13"/>
      <c r="Y349" s="13"/>
      <c r="Z349" s="13"/>
      <c r="AA349" s="13"/>
      <c r="AB349" s="13"/>
      <c r="AC349" s="13"/>
      <c r="AD349" s="13"/>
      <c r="AE349" s="13"/>
      <c r="AT349" s="244" t="s">
        <v>148</v>
      </c>
      <c r="AU349" s="244" t="s">
        <v>83</v>
      </c>
      <c r="AV349" s="13" t="s">
        <v>83</v>
      </c>
      <c r="AW349" s="13" t="s">
        <v>32</v>
      </c>
      <c r="AX349" s="13" t="s">
        <v>78</v>
      </c>
      <c r="AY349" s="244" t="s">
        <v>139</v>
      </c>
    </row>
    <row r="350" s="2" customFormat="1" ht="24.15" customHeight="1">
      <c r="A350" s="41"/>
      <c r="B350" s="42"/>
      <c r="C350" s="215" t="s">
        <v>279</v>
      </c>
      <c r="D350" s="215" t="s">
        <v>141</v>
      </c>
      <c r="E350" s="216" t="s">
        <v>329</v>
      </c>
      <c r="F350" s="217" t="s">
        <v>330</v>
      </c>
      <c r="G350" s="218" t="s">
        <v>167</v>
      </c>
      <c r="H350" s="219">
        <v>42.090000000000003</v>
      </c>
      <c r="I350" s="220"/>
      <c r="J350" s="221">
        <f>ROUND(I350*H350,2)</f>
        <v>0</v>
      </c>
      <c r="K350" s="217" t="s">
        <v>145</v>
      </c>
      <c r="L350" s="47"/>
      <c r="M350" s="222" t="s">
        <v>19</v>
      </c>
      <c r="N350" s="223" t="s">
        <v>43</v>
      </c>
      <c r="O350" s="87"/>
      <c r="P350" s="224">
        <f>O350*H350</f>
        <v>0</v>
      </c>
      <c r="Q350" s="224">
        <v>0.0086</v>
      </c>
      <c r="R350" s="224">
        <f>Q350*H350</f>
        <v>0.36197400000000002</v>
      </c>
      <c r="S350" s="224">
        <v>0</v>
      </c>
      <c r="T350" s="225">
        <f>S350*H350</f>
        <v>0</v>
      </c>
      <c r="U350" s="41"/>
      <c r="V350" s="41"/>
      <c r="W350" s="41"/>
      <c r="X350" s="41"/>
      <c r="Y350" s="41"/>
      <c r="Z350" s="41"/>
      <c r="AA350" s="41"/>
      <c r="AB350" s="41"/>
      <c r="AC350" s="41"/>
      <c r="AD350" s="41"/>
      <c r="AE350" s="41"/>
      <c r="AR350" s="226" t="s">
        <v>90</v>
      </c>
      <c r="AT350" s="226" t="s">
        <v>141</v>
      </c>
      <c r="AU350" s="226" t="s">
        <v>83</v>
      </c>
      <c r="AY350" s="20" t="s">
        <v>139</v>
      </c>
      <c r="BE350" s="227">
        <f>IF(N350="základní",J350,0)</f>
        <v>0</v>
      </c>
      <c r="BF350" s="227">
        <f>IF(N350="snížená",J350,0)</f>
        <v>0</v>
      </c>
      <c r="BG350" s="227">
        <f>IF(N350="zákl. přenesená",J350,0)</f>
        <v>0</v>
      </c>
      <c r="BH350" s="227">
        <f>IF(N350="sníž. přenesená",J350,0)</f>
        <v>0</v>
      </c>
      <c r="BI350" s="227">
        <f>IF(N350="nulová",J350,0)</f>
        <v>0</v>
      </c>
      <c r="BJ350" s="20" t="s">
        <v>83</v>
      </c>
      <c r="BK350" s="227">
        <f>ROUND(I350*H350,2)</f>
        <v>0</v>
      </c>
      <c r="BL350" s="20" t="s">
        <v>90</v>
      </c>
      <c r="BM350" s="226" t="s">
        <v>331</v>
      </c>
    </row>
    <row r="351" s="2" customFormat="1">
      <c r="A351" s="41"/>
      <c r="B351" s="42"/>
      <c r="C351" s="43"/>
      <c r="D351" s="228" t="s">
        <v>146</v>
      </c>
      <c r="E351" s="43"/>
      <c r="F351" s="229" t="s">
        <v>332</v>
      </c>
      <c r="G351" s="43"/>
      <c r="H351" s="43"/>
      <c r="I351" s="230"/>
      <c r="J351" s="43"/>
      <c r="K351" s="43"/>
      <c r="L351" s="47"/>
      <c r="M351" s="231"/>
      <c r="N351" s="232"/>
      <c r="O351" s="87"/>
      <c r="P351" s="87"/>
      <c r="Q351" s="87"/>
      <c r="R351" s="87"/>
      <c r="S351" s="87"/>
      <c r="T351" s="88"/>
      <c r="U351" s="41"/>
      <c r="V351" s="41"/>
      <c r="W351" s="41"/>
      <c r="X351" s="41"/>
      <c r="Y351" s="41"/>
      <c r="Z351" s="41"/>
      <c r="AA351" s="41"/>
      <c r="AB351" s="41"/>
      <c r="AC351" s="41"/>
      <c r="AD351" s="41"/>
      <c r="AE351" s="41"/>
      <c r="AT351" s="20" t="s">
        <v>146</v>
      </c>
      <c r="AU351" s="20" t="s">
        <v>83</v>
      </c>
    </row>
    <row r="352" s="2" customFormat="1">
      <c r="A352" s="41"/>
      <c r="B352" s="42"/>
      <c r="C352" s="43"/>
      <c r="D352" s="235" t="s">
        <v>231</v>
      </c>
      <c r="E352" s="43"/>
      <c r="F352" s="277" t="s">
        <v>302</v>
      </c>
      <c r="G352" s="43"/>
      <c r="H352" s="43"/>
      <c r="I352" s="230"/>
      <c r="J352" s="43"/>
      <c r="K352" s="43"/>
      <c r="L352" s="47"/>
      <c r="M352" s="231"/>
      <c r="N352" s="232"/>
      <c r="O352" s="87"/>
      <c r="P352" s="87"/>
      <c r="Q352" s="87"/>
      <c r="R352" s="87"/>
      <c r="S352" s="87"/>
      <c r="T352" s="88"/>
      <c r="U352" s="41"/>
      <c r="V352" s="41"/>
      <c r="W352" s="41"/>
      <c r="X352" s="41"/>
      <c r="Y352" s="41"/>
      <c r="Z352" s="41"/>
      <c r="AA352" s="41"/>
      <c r="AB352" s="41"/>
      <c r="AC352" s="41"/>
      <c r="AD352" s="41"/>
      <c r="AE352" s="41"/>
      <c r="AT352" s="20" t="s">
        <v>231</v>
      </c>
      <c r="AU352" s="20" t="s">
        <v>83</v>
      </c>
    </row>
    <row r="353" s="13" customFormat="1">
      <c r="A353" s="13"/>
      <c r="B353" s="233"/>
      <c r="C353" s="234"/>
      <c r="D353" s="235" t="s">
        <v>148</v>
      </c>
      <c r="E353" s="236" t="s">
        <v>19</v>
      </c>
      <c r="F353" s="237" t="s">
        <v>333</v>
      </c>
      <c r="G353" s="234"/>
      <c r="H353" s="238">
        <v>42.090000000000003</v>
      </c>
      <c r="I353" s="239"/>
      <c r="J353" s="234"/>
      <c r="K353" s="234"/>
      <c r="L353" s="240"/>
      <c r="M353" s="241"/>
      <c r="N353" s="242"/>
      <c r="O353" s="242"/>
      <c r="P353" s="242"/>
      <c r="Q353" s="242"/>
      <c r="R353" s="242"/>
      <c r="S353" s="242"/>
      <c r="T353" s="243"/>
      <c r="U353" s="13"/>
      <c r="V353" s="13"/>
      <c r="W353" s="13"/>
      <c r="X353" s="13"/>
      <c r="Y353" s="13"/>
      <c r="Z353" s="13"/>
      <c r="AA353" s="13"/>
      <c r="AB353" s="13"/>
      <c r="AC353" s="13"/>
      <c r="AD353" s="13"/>
      <c r="AE353" s="13"/>
      <c r="AT353" s="244" t="s">
        <v>148</v>
      </c>
      <c r="AU353" s="244" t="s">
        <v>83</v>
      </c>
      <c r="AV353" s="13" t="s">
        <v>83</v>
      </c>
      <c r="AW353" s="13" t="s">
        <v>32</v>
      </c>
      <c r="AX353" s="13" t="s">
        <v>78</v>
      </c>
      <c r="AY353" s="244" t="s">
        <v>139</v>
      </c>
    </row>
    <row r="354" s="2" customFormat="1" ht="16.5" customHeight="1">
      <c r="A354" s="41"/>
      <c r="B354" s="42"/>
      <c r="C354" s="278" t="s">
        <v>334</v>
      </c>
      <c r="D354" s="278" t="s">
        <v>239</v>
      </c>
      <c r="E354" s="279" t="s">
        <v>335</v>
      </c>
      <c r="F354" s="280" t="s">
        <v>336</v>
      </c>
      <c r="G354" s="281" t="s">
        <v>167</v>
      </c>
      <c r="H354" s="282">
        <v>46.298999999999999</v>
      </c>
      <c r="I354" s="283"/>
      <c r="J354" s="284">
        <f>ROUND(I354*H354,2)</f>
        <v>0</v>
      </c>
      <c r="K354" s="280" t="s">
        <v>145</v>
      </c>
      <c r="L354" s="285"/>
      <c r="M354" s="286" t="s">
        <v>19</v>
      </c>
      <c r="N354" s="287" t="s">
        <v>43</v>
      </c>
      <c r="O354" s="87"/>
      <c r="P354" s="224">
        <f>O354*H354</f>
        <v>0</v>
      </c>
      <c r="Q354" s="224">
        <v>0.0047999999999999996</v>
      </c>
      <c r="R354" s="224">
        <f>Q354*H354</f>
        <v>0.22223519999999997</v>
      </c>
      <c r="S354" s="224">
        <v>0</v>
      </c>
      <c r="T354" s="225">
        <f>S354*H354</f>
        <v>0</v>
      </c>
      <c r="U354" s="41"/>
      <c r="V354" s="41"/>
      <c r="W354" s="41"/>
      <c r="X354" s="41"/>
      <c r="Y354" s="41"/>
      <c r="Z354" s="41"/>
      <c r="AA354" s="41"/>
      <c r="AB354" s="41"/>
      <c r="AC354" s="41"/>
      <c r="AD354" s="41"/>
      <c r="AE354" s="41"/>
      <c r="AR354" s="226" t="s">
        <v>220</v>
      </c>
      <c r="AT354" s="226" t="s">
        <v>239</v>
      </c>
      <c r="AU354" s="226" t="s">
        <v>83</v>
      </c>
      <c r="AY354" s="20" t="s">
        <v>139</v>
      </c>
      <c r="BE354" s="227">
        <f>IF(N354="základní",J354,0)</f>
        <v>0</v>
      </c>
      <c r="BF354" s="227">
        <f>IF(N354="snížená",J354,0)</f>
        <v>0</v>
      </c>
      <c r="BG354" s="227">
        <f>IF(N354="zákl. přenesená",J354,0)</f>
        <v>0</v>
      </c>
      <c r="BH354" s="227">
        <f>IF(N354="sníž. přenesená",J354,0)</f>
        <v>0</v>
      </c>
      <c r="BI354" s="227">
        <f>IF(N354="nulová",J354,0)</f>
        <v>0</v>
      </c>
      <c r="BJ354" s="20" t="s">
        <v>83</v>
      </c>
      <c r="BK354" s="227">
        <f>ROUND(I354*H354,2)</f>
        <v>0</v>
      </c>
      <c r="BL354" s="20" t="s">
        <v>90</v>
      </c>
      <c r="BM354" s="226" t="s">
        <v>337</v>
      </c>
    </row>
    <row r="355" s="13" customFormat="1">
      <c r="A355" s="13"/>
      <c r="B355" s="233"/>
      <c r="C355" s="234"/>
      <c r="D355" s="235" t="s">
        <v>148</v>
      </c>
      <c r="E355" s="236" t="s">
        <v>19</v>
      </c>
      <c r="F355" s="237" t="s">
        <v>338</v>
      </c>
      <c r="G355" s="234"/>
      <c r="H355" s="238">
        <v>46.298999999999999</v>
      </c>
      <c r="I355" s="239"/>
      <c r="J355" s="234"/>
      <c r="K355" s="234"/>
      <c r="L355" s="240"/>
      <c r="M355" s="241"/>
      <c r="N355" s="242"/>
      <c r="O355" s="242"/>
      <c r="P355" s="242"/>
      <c r="Q355" s="242"/>
      <c r="R355" s="242"/>
      <c r="S355" s="242"/>
      <c r="T355" s="243"/>
      <c r="U355" s="13"/>
      <c r="V355" s="13"/>
      <c r="W355" s="13"/>
      <c r="X355" s="13"/>
      <c r="Y355" s="13"/>
      <c r="Z355" s="13"/>
      <c r="AA355" s="13"/>
      <c r="AB355" s="13"/>
      <c r="AC355" s="13"/>
      <c r="AD355" s="13"/>
      <c r="AE355" s="13"/>
      <c r="AT355" s="244" t="s">
        <v>148</v>
      </c>
      <c r="AU355" s="244" t="s">
        <v>83</v>
      </c>
      <c r="AV355" s="13" t="s">
        <v>83</v>
      </c>
      <c r="AW355" s="13" t="s">
        <v>32</v>
      </c>
      <c r="AX355" s="13" t="s">
        <v>78</v>
      </c>
      <c r="AY355" s="244" t="s">
        <v>139</v>
      </c>
    </row>
    <row r="356" s="2" customFormat="1" ht="24.15" customHeight="1">
      <c r="A356" s="41"/>
      <c r="B356" s="42"/>
      <c r="C356" s="215" t="s">
        <v>287</v>
      </c>
      <c r="D356" s="215" t="s">
        <v>141</v>
      </c>
      <c r="E356" s="216" t="s">
        <v>339</v>
      </c>
      <c r="F356" s="217" t="s">
        <v>340</v>
      </c>
      <c r="G356" s="218" t="s">
        <v>167</v>
      </c>
      <c r="H356" s="219">
        <v>64.760000000000005</v>
      </c>
      <c r="I356" s="220"/>
      <c r="J356" s="221">
        <f>ROUND(I356*H356,2)</f>
        <v>0</v>
      </c>
      <c r="K356" s="217" t="s">
        <v>145</v>
      </c>
      <c r="L356" s="47"/>
      <c r="M356" s="222" t="s">
        <v>19</v>
      </c>
      <c r="N356" s="223" t="s">
        <v>43</v>
      </c>
      <c r="O356" s="87"/>
      <c r="P356" s="224">
        <f>O356*H356</f>
        <v>0</v>
      </c>
      <c r="Q356" s="224">
        <v>8.0000000000000007E-05</v>
      </c>
      <c r="R356" s="224">
        <f>Q356*H356</f>
        <v>0.005180800000000001</v>
      </c>
      <c r="S356" s="224">
        <v>0</v>
      </c>
      <c r="T356" s="225">
        <f>S356*H356</f>
        <v>0</v>
      </c>
      <c r="U356" s="41"/>
      <c r="V356" s="41"/>
      <c r="W356" s="41"/>
      <c r="X356" s="41"/>
      <c r="Y356" s="41"/>
      <c r="Z356" s="41"/>
      <c r="AA356" s="41"/>
      <c r="AB356" s="41"/>
      <c r="AC356" s="41"/>
      <c r="AD356" s="41"/>
      <c r="AE356" s="41"/>
      <c r="AR356" s="226" t="s">
        <v>90</v>
      </c>
      <c r="AT356" s="226" t="s">
        <v>141</v>
      </c>
      <c r="AU356" s="226" t="s">
        <v>83</v>
      </c>
      <c r="AY356" s="20" t="s">
        <v>139</v>
      </c>
      <c r="BE356" s="227">
        <f>IF(N356="základní",J356,0)</f>
        <v>0</v>
      </c>
      <c r="BF356" s="227">
        <f>IF(N356="snížená",J356,0)</f>
        <v>0</v>
      </c>
      <c r="BG356" s="227">
        <f>IF(N356="zákl. přenesená",J356,0)</f>
        <v>0</v>
      </c>
      <c r="BH356" s="227">
        <f>IF(N356="sníž. přenesená",J356,0)</f>
        <v>0</v>
      </c>
      <c r="BI356" s="227">
        <f>IF(N356="nulová",J356,0)</f>
        <v>0</v>
      </c>
      <c r="BJ356" s="20" t="s">
        <v>83</v>
      </c>
      <c r="BK356" s="227">
        <f>ROUND(I356*H356,2)</f>
        <v>0</v>
      </c>
      <c r="BL356" s="20" t="s">
        <v>90</v>
      </c>
      <c r="BM356" s="226" t="s">
        <v>341</v>
      </c>
    </row>
    <row r="357" s="2" customFormat="1">
      <c r="A357" s="41"/>
      <c r="B357" s="42"/>
      <c r="C357" s="43"/>
      <c r="D357" s="228" t="s">
        <v>146</v>
      </c>
      <c r="E357" s="43"/>
      <c r="F357" s="229" t="s">
        <v>342</v>
      </c>
      <c r="G357" s="43"/>
      <c r="H357" s="43"/>
      <c r="I357" s="230"/>
      <c r="J357" s="43"/>
      <c r="K357" s="43"/>
      <c r="L357" s="47"/>
      <c r="M357" s="231"/>
      <c r="N357" s="232"/>
      <c r="O357" s="87"/>
      <c r="P357" s="87"/>
      <c r="Q357" s="87"/>
      <c r="R357" s="87"/>
      <c r="S357" s="87"/>
      <c r="T357" s="88"/>
      <c r="U357" s="41"/>
      <c r="V357" s="41"/>
      <c r="W357" s="41"/>
      <c r="X357" s="41"/>
      <c r="Y357" s="41"/>
      <c r="Z357" s="41"/>
      <c r="AA357" s="41"/>
      <c r="AB357" s="41"/>
      <c r="AC357" s="41"/>
      <c r="AD357" s="41"/>
      <c r="AE357" s="41"/>
      <c r="AT357" s="20" t="s">
        <v>146</v>
      </c>
      <c r="AU357" s="20" t="s">
        <v>83</v>
      </c>
    </row>
    <row r="358" s="13" customFormat="1">
      <c r="A358" s="13"/>
      <c r="B358" s="233"/>
      <c r="C358" s="234"/>
      <c r="D358" s="235" t="s">
        <v>148</v>
      </c>
      <c r="E358" s="236" t="s">
        <v>19</v>
      </c>
      <c r="F358" s="237" t="s">
        <v>343</v>
      </c>
      <c r="G358" s="234"/>
      <c r="H358" s="238">
        <v>64.760000000000005</v>
      </c>
      <c r="I358" s="239"/>
      <c r="J358" s="234"/>
      <c r="K358" s="234"/>
      <c r="L358" s="240"/>
      <c r="M358" s="241"/>
      <c r="N358" s="242"/>
      <c r="O358" s="242"/>
      <c r="P358" s="242"/>
      <c r="Q358" s="242"/>
      <c r="R358" s="242"/>
      <c r="S358" s="242"/>
      <c r="T358" s="243"/>
      <c r="U358" s="13"/>
      <c r="V358" s="13"/>
      <c r="W358" s="13"/>
      <c r="X358" s="13"/>
      <c r="Y358" s="13"/>
      <c r="Z358" s="13"/>
      <c r="AA358" s="13"/>
      <c r="AB358" s="13"/>
      <c r="AC358" s="13"/>
      <c r="AD358" s="13"/>
      <c r="AE358" s="13"/>
      <c r="AT358" s="244" t="s">
        <v>148</v>
      </c>
      <c r="AU358" s="244" t="s">
        <v>83</v>
      </c>
      <c r="AV358" s="13" t="s">
        <v>83</v>
      </c>
      <c r="AW358" s="13" t="s">
        <v>32</v>
      </c>
      <c r="AX358" s="13" t="s">
        <v>78</v>
      </c>
      <c r="AY358" s="244" t="s">
        <v>139</v>
      </c>
    </row>
    <row r="359" s="2" customFormat="1" ht="24.15" customHeight="1">
      <c r="A359" s="41"/>
      <c r="B359" s="42"/>
      <c r="C359" s="215" t="s">
        <v>344</v>
      </c>
      <c r="D359" s="215" t="s">
        <v>141</v>
      </c>
      <c r="E359" s="216" t="s">
        <v>345</v>
      </c>
      <c r="F359" s="217" t="s">
        <v>346</v>
      </c>
      <c r="G359" s="218" t="s">
        <v>167</v>
      </c>
      <c r="H359" s="219">
        <v>1058.23</v>
      </c>
      <c r="I359" s="220"/>
      <c r="J359" s="221">
        <f>ROUND(I359*H359,2)</f>
        <v>0</v>
      </c>
      <c r="K359" s="217" t="s">
        <v>145</v>
      </c>
      <c r="L359" s="47"/>
      <c r="M359" s="222" t="s">
        <v>19</v>
      </c>
      <c r="N359" s="223" t="s">
        <v>43</v>
      </c>
      <c r="O359" s="87"/>
      <c r="P359" s="224">
        <f>O359*H359</f>
        <v>0</v>
      </c>
      <c r="Q359" s="224">
        <v>0.011599999999999999</v>
      </c>
      <c r="R359" s="224">
        <f>Q359*H359</f>
        <v>12.275468</v>
      </c>
      <c r="S359" s="224">
        <v>0</v>
      </c>
      <c r="T359" s="225">
        <f>S359*H359</f>
        <v>0</v>
      </c>
      <c r="U359" s="41"/>
      <c r="V359" s="41"/>
      <c r="W359" s="41"/>
      <c r="X359" s="41"/>
      <c r="Y359" s="41"/>
      <c r="Z359" s="41"/>
      <c r="AA359" s="41"/>
      <c r="AB359" s="41"/>
      <c r="AC359" s="41"/>
      <c r="AD359" s="41"/>
      <c r="AE359" s="41"/>
      <c r="AR359" s="226" t="s">
        <v>90</v>
      </c>
      <c r="AT359" s="226" t="s">
        <v>141</v>
      </c>
      <c r="AU359" s="226" t="s">
        <v>83</v>
      </c>
      <c r="AY359" s="20" t="s">
        <v>139</v>
      </c>
      <c r="BE359" s="227">
        <f>IF(N359="základní",J359,0)</f>
        <v>0</v>
      </c>
      <c r="BF359" s="227">
        <f>IF(N359="snížená",J359,0)</f>
        <v>0</v>
      </c>
      <c r="BG359" s="227">
        <f>IF(N359="zákl. přenesená",J359,0)</f>
        <v>0</v>
      </c>
      <c r="BH359" s="227">
        <f>IF(N359="sníž. přenesená",J359,0)</f>
        <v>0</v>
      </c>
      <c r="BI359" s="227">
        <f>IF(N359="nulová",J359,0)</f>
        <v>0</v>
      </c>
      <c r="BJ359" s="20" t="s">
        <v>83</v>
      </c>
      <c r="BK359" s="227">
        <f>ROUND(I359*H359,2)</f>
        <v>0</v>
      </c>
      <c r="BL359" s="20" t="s">
        <v>90</v>
      </c>
      <c r="BM359" s="226" t="s">
        <v>347</v>
      </c>
    </row>
    <row r="360" s="2" customFormat="1">
      <c r="A360" s="41"/>
      <c r="B360" s="42"/>
      <c r="C360" s="43"/>
      <c r="D360" s="228" t="s">
        <v>146</v>
      </c>
      <c r="E360" s="43"/>
      <c r="F360" s="229" t="s">
        <v>348</v>
      </c>
      <c r="G360" s="43"/>
      <c r="H360" s="43"/>
      <c r="I360" s="230"/>
      <c r="J360" s="43"/>
      <c r="K360" s="43"/>
      <c r="L360" s="47"/>
      <c r="M360" s="231"/>
      <c r="N360" s="232"/>
      <c r="O360" s="87"/>
      <c r="P360" s="87"/>
      <c r="Q360" s="87"/>
      <c r="R360" s="87"/>
      <c r="S360" s="87"/>
      <c r="T360" s="88"/>
      <c r="U360" s="41"/>
      <c r="V360" s="41"/>
      <c r="W360" s="41"/>
      <c r="X360" s="41"/>
      <c r="Y360" s="41"/>
      <c r="Z360" s="41"/>
      <c r="AA360" s="41"/>
      <c r="AB360" s="41"/>
      <c r="AC360" s="41"/>
      <c r="AD360" s="41"/>
      <c r="AE360" s="41"/>
      <c r="AT360" s="20" t="s">
        <v>146</v>
      </c>
      <c r="AU360" s="20" t="s">
        <v>83</v>
      </c>
    </row>
    <row r="361" s="2" customFormat="1">
      <c r="A361" s="41"/>
      <c r="B361" s="42"/>
      <c r="C361" s="43"/>
      <c r="D361" s="235" t="s">
        <v>231</v>
      </c>
      <c r="E361" s="43"/>
      <c r="F361" s="277" t="s">
        <v>302</v>
      </c>
      <c r="G361" s="43"/>
      <c r="H361" s="43"/>
      <c r="I361" s="230"/>
      <c r="J361" s="43"/>
      <c r="K361" s="43"/>
      <c r="L361" s="47"/>
      <c r="M361" s="231"/>
      <c r="N361" s="232"/>
      <c r="O361" s="87"/>
      <c r="P361" s="87"/>
      <c r="Q361" s="87"/>
      <c r="R361" s="87"/>
      <c r="S361" s="87"/>
      <c r="T361" s="88"/>
      <c r="U361" s="41"/>
      <c r="V361" s="41"/>
      <c r="W361" s="41"/>
      <c r="X361" s="41"/>
      <c r="Y361" s="41"/>
      <c r="Z361" s="41"/>
      <c r="AA361" s="41"/>
      <c r="AB361" s="41"/>
      <c r="AC361" s="41"/>
      <c r="AD361" s="41"/>
      <c r="AE361" s="41"/>
      <c r="AT361" s="20" t="s">
        <v>231</v>
      </c>
      <c r="AU361" s="20" t="s">
        <v>83</v>
      </c>
    </row>
    <row r="362" s="2" customFormat="1">
      <c r="A362" s="41"/>
      <c r="B362" s="42"/>
      <c r="C362" s="43"/>
      <c r="D362" s="235" t="s">
        <v>269</v>
      </c>
      <c r="E362" s="43"/>
      <c r="F362" s="277" t="s">
        <v>349</v>
      </c>
      <c r="G362" s="43"/>
      <c r="H362" s="43"/>
      <c r="I362" s="230"/>
      <c r="J362" s="43"/>
      <c r="K362" s="43"/>
      <c r="L362" s="47"/>
      <c r="M362" s="231"/>
      <c r="N362" s="232"/>
      <c r="O362" s="87"/>
      <c r="P362" s="87"/>
      <c r="Q362" s="87"/>
      <c r="R362" s="87"/>
      <c r="S362" s="87"/>
      <c r="T362" s="88"/>
      <c r="U362" s="41"/>
      <c r="V362" s="41"/>
      <c r="W362" s="41"/>
      <c r="X362" s="41"/>
      <c r="Y362" s="41"/>
      <c r="Z362" s="41"/>
      <c r="AA362" s="41"/>
      <c r="AB362" s="41"/>
      <c r="AC362" s="41"/>
      <c r="AD362" s="41"/>
      <c r="AE362" s="41"/>
      <c r="AT362" s="20" t="s">
        <v>269</v>
      </c>
      <c r="AU362" s="20" t="s">
        <v>83</v>
      </c>
    </row>
    <row r="363" s="13" customFormat="1">
      <c r="A363" s="13"/>
      <c r="B363" s="233"/>
      <c r="C363" s="234"/>
      <c r="D363" s="235" t="s">
        <v>148</v>
      </c>
      <c r="E363" s="236" t="s">
        <v>19</v>
      </c>
      <c r="F363" s="237" t="s">
        <v>350</v>
      </c>
      <c r="G363" s="234"/>
      <c r="H363" s="238">
        <v>1058.23</v>
      </c>
      <c r="I363" s="239"/>
      <c r="J363" s="234"/>
      <c r="K363" s="234"/>
      <c r="L363" s="240"/>
      <c r="M363" s="241"/>
      <c r="N363" s="242"/>
      <c r="O363" s="242"/>
      <c r="P363" s="242"/>
      <c r="Q363" s="242"/>
      <c r="R363" s="242"/>
      <c r="S363" s="242"/>
      <c r="T363" s="243"/>
      <c r="U363" s="13"/>
      <c r="V363" s="13"/>
      <c r="W363" s="13"/>
      <c r="X363" s="13"/>
      <c r="Y363" s="13"/>
      <c r="Z363" s="13"/>
      <c r="AA363" s="13"/>
      <c r="AB363" s="13"/>
      <c r="AC363" s="13"/>
      <c r="AD363" s="13"/>
      <c r="AE363" s="13"/>
      <c r="AT363" s="244" t="s">
        <v>148</v>
      </c>
      <c r="AU363" s="244" t="s">
        <v>83</v>
      </c>
      <c r="AV363" s="13" t="s">
        <v>83</v>
      </c>
      <c r="AW363" s="13" t="s">
        <v>32</v>
      </c>
      <c r="AX363" s="13" t="s">
        <v>78</v>
      </c>
      <c r="AY363" s="244" t="s">
        <v>139</v>
      </c>
    </row>
    <row r="364" s="2" customFormat="1" ht="16.5" customHeight="1">
      <c r="A364" s="41"/>
      <c r="B364" s="42"/>
      <c r="C364" s="278" t="s">
        <v>292</v>
      </c>
      <c r="D364" s="278" t="s">
        <v>239</v>
      </c>
      <c r="E364" s="279" t="s">
        <v>351</v>
      </c>
      <c r="F364" s="280" t="s">
        <v>352</v>
      </c>
      <c r="G364" s="281" t="s">
        <v>167</v>
      </c>
      <c r="H364" s="282">
        <v>1079.701</v>
      </c>
      <c r="I364" s="283"/>
      <c r="J364" s="284">
        <f>ROUND(I364*H364,2)</f>
        <v>0</v>
      </c>
      <c r="K364" s="280" t="s">
        <v>353</v>
      </c>
      <c r="L364" s="285"/>
      <c r="M364" s="286" t="s">
        <v>19</v>
      </c>
      <c r="N364" s="287" t="s">
        <v>43</v>
      </c>
      <c r="O364" s="87"/>
      <c r="P364" s="224">
        <f>O364*H364</f>
        <v>0</v>
      </c>
      <c r="Q364" s="224">
        <v>0</v>
      </c>
      <c r="R364" s="224">
        <f>Q364*H364</f>
        <v>0</v>
      </c>
      <c r="S364" s="224">
        <v>0</v>
      </c>
      <c r="T364" s="225">
        <f>S364*H364</f>
        <v>0</v>
      </c>
      <c r="U364" s="41"/>
      <c r="V364" s="41"/>
      <c r="W364" s="41"/>
      <c r="X364" s="41"/>
      <c r="Y364" s="41"/>
      <c r="Z364" s="41"/>
      <c r="AA364" s="41"/>
      <c r="AB364" s="41"/>
      <c r="AC364" s="41"/>
      <c r="AD364" s="41"/>
      <c r="AE364" s="41"/>
      <c r="AR364" s="226" t="s">
        <v>220</v>
      </c>
      <c r="AT364" s="226" t="s">
        <v>239</v>
      </c>
      <c r="AU364" s="226" t="s">
        <v>83</v>
      </c>
      <c r="AY364" s="20" t="s">
        <v>139</v>
      </c>
      <c r="BE364" s="227">
        <f>IF(N364="základní",J364,0)</f>
        <v>0</v>
      </c>
      <c r="BF364" s="227">
        <f>IF(N364="snížená",J364,0)</f>
        <v>0</v>
      </c>
      <c r="BG364" s="227">
        <f>IF(N364="zákl. přenesená",J364,0)</f>
        <v>0</v>
      </c>
      <c r="BH364" s="227">
        <f>IF(N364="sníž. přenesená",J364,0)</f>
        <v>0</v>
      </c>
      <c r="BI364" s="227">
        <f>IF(N364="nulová",J364,0)</f>
        <v>0</v>
      </c>
      <c r="BJ364" s="20" t="s">
        <v>83</v>
      </c>
      <c r="BK364" s="227">
        <f>ROUND(I364*H364,2)</f>
        <v>0</v>
      </c>
      <c r="BL364" s="20" t="s">
        <v>90</v>
      </c>
      <c r="BM364" s="226" t="s">
        <v>354</v>
      </c>
    </row>
    <row r="365" s="13" customFormat="1">
      <c r="A365" s="13"/>
      <c r="B365" s="233"/>
      <c r="C365" s="234"/>
      <c r="D365" s="235" t="s">
        <v>148</v>
      </c>
      <c r="E365" s="236" t="s">
        <v>19</v>
      </c>
      <c r="F365" s="237" t="s">
        <v>355</v>
      </c>
      <c r="G365" s="234"/>
      <c r="H365" s="238">
        <v>1079.701</v>
      </c>
      <c r="I365" s="239"/>
      <c r="J365" s="234"/>
      <c r="K365" s="234"/>
      <c r="L365" s="240"/>
      <c r="M365" s="241"/>
      <c r="N365" s="242"/>
      <c r="O365" s="242"/>
      <c r="P365" s="242"/>
      <c r="Q365" s="242"/>
      <c r="R365" s="242"/>
      <c r="S365" s="242"/>
      <c r="T365" s="243"/>
      <c r="U365" s="13"/>
      <c r="V365" s="13"/>
      <c r="W365" s="13"/>
      <c r="X365" s="13"/>
      <c r="Y365" s="13"/>
      <c r="Z365" s="13"/>
      <c r="AA365" s="13"/>
      <c r="AB365" s="13"/>
      <c r="AC365" s="13"/>
      <c r="AD365" s="13"/>
      <c r="AE365" s="13"/>
      <c r="AT365" s="244" t="s">
        <v>148</v>
      </c>
      <c r="AU365" s="244" t="s">
        <v>83</v>
      </c>
      <c r="AV365" s="13" t="s">
        <v>83</v>
      </c>
      <c r="AW365" s="13" t="s">
        <v>32</v>
      </c>
      <c r="AX365" s="13" t="s">
        <v>78</v>
      </c>
      <c r="AY365" s="244" t="s">
        <v>139</v>
      </c>
    </row>
    <row r="366" s="2" customFormat="1" ht="24.15" customHeight="1">
      <c r="A366" s="41"/>
      <c r="B366" s="42"/>
      <c r="C366" s="215" t="s">
        <v>356</v>
      </c>
      <c r="D366" s="215" t="s">
        <v>141</v>
      </c>
      <c r="E366" s="216" t="s">
        <v>357</v>
      </c>
      <c r="F366" s="217" t="s">
        <v>358</v>
      </c>
      <c r="G366" s="218" t="s">
        <v>167</v>
      </c>
      <c r="H366" s="219">
        <v>1058.23</v>
      </c>
      <c r="I366" s="220"/>
      <c r="J366" s="221">
        <f>ROUND(I366*H366,2)</f>
        <v>0</v>
      </c>
      <c r="K366" s="217" t="s">
        <v>145</v>
      </c>
      <c r="L366" s="47"/>
      <c r="M366" s="222" t="s">
        <v>19</v>
      </c>
      <c r="N366" s="223" t="s">
        <v>43</v>
      </c>
      <c r="O366" s="87"/>
      <c r="P366" s="224">
        <f>O366*H366</f>
        <v>0</v>
      </c>
      <c r="Q366" s="224">
        <v>8.0000000000000007E-05</v>
      </c>
      <c r="R366" s="224">
        <f>Q366*H366</f>
        <v>0.084658400000000009</v>
      </c>
      <c r="S366" s="224">
        <v>0</v>
      </c>
      <c r="T366" s="225">
        <f>S366*H366</f>
        <v>0</v>
      </c>
      <c r="U366" s="41"/>
      <c r="V366" s="41"/>
      <c r="W366" s="41"/>
      <c r="X366" s="41"/>
      <c r="Y366" s="41"/>
      <c r="Z366" s="41"/>
      <c r="AA366" s="41"/>
      <c r="AB366" s="41"/>
      <c r="AC366" s="41"/>
      <c r="AD366" s="41"/>
      <c r="AE366" s="41"/>
      <c r="AR366" s="226" t="s">
        <v>90</v>
      </c>
      <c r="AT366" s="226" t="s">
        <v>141</v>
      </c>
      <c r="AU366" s="226" t="s">
        <v>83</v>
      </c>
      <c r="AY366" s="20" t="s">
        <v>139</v>
      </c>
      <c r="BE366" s="227">
        <f>IF(N366="základní",J366,0)</f>
        <v>0</v>
      </c>
      <c r="BF366" s="227">
        <f>IF(N366="snížená",J366,0)</f>
        <v>0</v>
      </c>
      <c r="BG366" s="227">
        <f>IF(N366="zákl. přenesená",J366,0)</f>
        <v>0</v>
      </c>
      <c r="BH366" s="227">
        <f>IF(N366="sníž. přenesená",J366,0)</f>
        <v>0</v>
      </c>
      <c r="BI366" s="227">
        <f>IF(N366="nulová",J366,0)</f>
        <v>0</v>
      </c>
      <c r="BJ366" s="20" t="s">
        <v>83</v>
      </c>
      <c r="BK366" s="227">
        <f>ROUND(I366*H366,2)</f>
        <v>0</v>
      </c>
      <c r="BL366" s="20" t="s">
        <v>90</v>
      </c>
      <c r="BM366" s="226" t="s">
        <v>359</v>
      </c>
    </row>
    <row r="367" s="2" customFormat="1">
      <c r="A367" s="41"/>
      <c r="B367" s="42"/>
      <c r="C367" s="43"/>
      <c r="D367" s="228" t="s">
        <v>146</v>
      </c>
      <c r="E367" s="43"/>
      <c r="F367" s="229" t="s">
        <v>360</v>
      </c>
      <c r="G367" s="43"/>
      <c r="H367" s="43"/>
      <c r="I367" s="230"/>
      <c r="J367" s="43"/>
      <c r="K367" s="43"/>
      <c r="L367" s="47"/>
      <c r="M367" s="231"/>
      <c r="N367" s="232"/>
      <c r="O367" s="87"/>
      <c r="P367" s="87"/>
      <c r="Q367" s="87"/>
      <c r="R367" s="87"/>
      <c r="S367" s="87"/>
      <c r="T367" s="88"/>
      <c r="U367" s="41"/>
      <c r="V367" s="41"/>
      <c r="W367" s="41"/>
      <c r="X367" s="41"/>
      <c r="Y367" s="41"/>
      <c r="Z367" s="41"/>
      <c r="AA367" s="41"/>
      <c r="AB367" s="41"/>
      <c r="AC367" s="41"/>
      <c r="AD367" s="41"/>
      <c r="AE367" s="41"/>
      <c r="AT367" s="20" t="s">
        <v>146</v>
      </c>
      <c r="AU367" s="20" t="s">
        <v>83</v>
      </c>
    </row>
    <row r="368" s="2" customFormat="1">
      <c r="A368" s="41"/>
      <c r="B368" s="42"/>
      <c r="C368" s="43"/>
      <c r="D368" s="235" t="s">
        <v>231</v>
      </c>
      <c r="E368" s="43"/>
      <c r="F368" s="277" t="s">
        <v>302</v>
      </c>
      <c r="G368" s="43"/>
      <c r="H368" s="43"/>
      <c r="I368" s="230"/>
      <c r="J368" s="43"/>
      <c r="K368" s="43"/>
      <c r="L368" s="47"/>
      <c r="M368" s="231"/>
      <c r="N368" s="232"/>
      <c r="O368" s="87"/>
      <c r="P368" s="87"/>
      <c r="Q368" s="87"/>
      <c r="R368" s="87"/>
      <c r="S368" s="87"/>
      <c r="T368" s="88"/>
      <c r="U368" s="41"/>
      <c r="V368" s="41"/>
      <c r="W368" s="41"/>
      <c r="X368" s="41"/>
      <c r="Y368" s="41"/>
      <c r="Z368" s="41"/>
      <c r="AA368" s="41"/>
      <c r="AB368" s="41"/>
      <c r="AC368" s="41"/>
      <c r="AD368" s="41"/>
      <c r="AE368" s="41"/>
      <c r="AT368" s="20" t="s">
        <v>231</v>
      </c>
      <c r="AU368" s="20" t="s">
        <v>83</v>
      </c>
    </row>
    <row r="369" s="2" customFormat="1">
      <c r="A369" s="41"/>
      <c r="B369" s="42"/>
      <c r="C369" s="43"/>
      <c r="D369" s="235" t="s">
        <v>269</v>
      </c>
      <c r="E369" s="43"/>
      <c r="F369" s="277" t="s">
        <v>361</v>
      </c>
      <c r="G369" s="43"/>
      <c r="H369" s="43"/>
      <c r="I369" s="230"/>
      <c r="J369" s="43"/>
      <c r="K369" s="43"/>
      <c r="L369" s="47"/>
      <c r="M369" s="231"/>
      <c r="N369" s="232"/>
      <c r="O369" s="87"/>
      <c r="P369" s="87"/>
      <c r="Q369" s="87"/>
      <c r="R369" s="87"/>
      <c r="S369" s="87"/>
      <c r="T369" s="88"/>
      <c r="U369" s="41"/>
      <c r="V369" s="41"/>
      <c r="W369" s="41"/>
      <c r="X369" s="41"/>
      <c r="Y369" s="41"/>
      <c r="Z369" s="41"/>
      <c r="AA369" s="41"/>
      <c r="AB369" s="41"/>
      <c r="AC369" s="41"/>
      <c r="AD369" s="41"/>
      <c r="AE369" s="41"/>
      <c r="AT369" s="20" t="s">
        <v>269</v>
      </c>
      <c r="AU369" s="20" t="s">
        <v>83</v>
      </c>
    </row>
    <row r="370" s="13" customFormat="1">
      <c r="A370" s="13"/>
      <c r="B370" s="233"/>
      <c r="C370" s="234"/>
      <c r="D370" s="235" t="s">
        <v>148</v>
      </c>
      <c r="E370" s="236" t="s">
        <v>19</v>
      </c>
      <c r="F370" s="237" t="s">
        <v>362</v>
      </c>
      <c r="G370" s="234"/>
      <c r="H370" s="238">
        <v>1058.23</v>
      </c>
      <c r="I370" s="239"/>
      <c r="J370" s="234"/>
      <c r="K370" s="234"/>
      <c r="L370" s="240"/>
      <c r="M370" s="241"/>
      <c r="N370" s="242"/>
      <c r="O370" s="242"/>
      <c r="P370" s="242"/>
      <c r="Q370" s="242"/>
      <c r="R370" s="242"/>
      <c r="S370" s="242"/>
      <c r="T370" s="243"/>
      <c r="U370" s="13"/>
      <c r="V370" s="13"/>
      <c r="W370" s="13"/>
      <c r="X370" s="13"/>
      <c r="Y370" s="13"/>
      <c r="Z370" s="13"/>
      <c r="AA370" s="13"/>
      <c r="AB370" s="13"/>
      <c r="AC370" s="13"/>
      <c r="AD370" s="13"/>
      <c r="AE370" s="13"/>
      <c r="AT370" s="244" t="s">
        <v>148</v>
      </c>
      <c r="AU370" s="244" t="s">
        <v>83</v>
      </c>
      <c r="AV370" s="13" t="s">
        <v>83</v>
      </c>
      <c r="AW370" s="13" t="s">
        <v>32</v>
      </c>
      <c r="AX370" s="13" t="s">
        <v>78</v>
      </c>
      <c r="AY370" s="244" t="s">
        <v>139</v>
      </c>
    </row>
    <row r="371" s="2" customFormat="1" ht="16.5" customHeight="1">
      <c r="A371" s="41"/>
      <c r="B371" s="42"/>
      <c r="C371" s="215" t="s">
        <v>300</v>
      </c>
      <c r="D371" s="215" t="s">
        <v>141</v>
      </c>
      <c r="E371" s="216" t="s">
        <v>363</v>
      </c>
      <c r="F371" s="217" t="s">
        <v>364</v>
      </c>
      <c r="G371" s="218" t="s">
        <v>167</v>
      </c>
      <c r="H371" s="219">
        <v>195.56</v>
      </c>
      <c r="I371" s="220"/>
      <c r="J371" s="221">
        <f>ROUND(I371*H371,2)</f>
        <v>0</v>
      </c>
      <c r="K371" s="217" t="s">
        <v>145</v>
      </c>
      <c r="L371" s="47"/>
      <c r="M371" s="222" t="s">
        <v>19</v>
      </c>
      <c r="N371" s="223" t="s">
        <v>43</v>
      </c>
      <c r="O371" s="87"/>
      <c r="P371" s="224">
        <f>O371*H371</f>
        <v>0</v>
      </c>
      <c r="Q371" s="224">
        <v>0.00020000000000000001</v>
      </c>
      <c r="R371" s="224">
        <f>Q371*H371</f>
        <v>0.039112000000000001</v>
      </c>
      <c r="S371" s="224">
        <v>0</v>
      </c>
      <c r="T371" s="225">
        <f>S371*H371</f>
        <v>0</v>
      </c>
      <c r="U371" s="41"/>
      <c r="V371" s="41"/>
      <c r="W371" s="41"/>
      <c r="X371" s="41"/>
      <c r="Y371" s="41"/>
      <c r="Z371" s="41"/>
      <c r="AA371" s="41"/>
      <c r="AB371" s="41"/>
      <c r="AC371" s="41"/>
      <c r="AD371" s="41"/>
      <c r="AE371" s="41"/>
      <c r="AR371" s="226" t="s">
        <v>90</v>
      </c>
      <c r="AT371" s="226" t="s">
        <v>141</v>
      </c>
      <c r="AU371" s="226" t="s">
        <v>83</v>
      </c>
      <c r="AY371" s="20" t="s">
        <v>139</v>
      </c>
      <c r="BE371" s="227">
        <f>IF(N371="základní",J371,0)</f>
        <v>0</v>
      </c>
      <c r="BF371" s="227">
        <f>IF(N371="snížená",J371,0)</f>
        <v>0</v>
      </c>
      <c r="BG371" s="227">
        <f>IF(N371="zákl. přenesená",J371,0)</f>
        <v>0</v>
      </c>
      <c r="BH371" s="227">
        <f>IF(N371="sníž. přenesená",J371,0)</f>
        <v>0</v>
      </c>
      <c r="BI371" s="227">
        <f>IF(N371="nulová",J371,0)</f>
        <v>0</v>
      </c>
      <c r="BJ371" s="20" t="s">
        <v>83</v>
      </c>
      <c r="BK371" s="227">
        <f>ROUND(I371*H371,2)</f>
        <v>0</v>
      </c>
      <c r="BL371" s="20" t="s">
        <v>90</v>
      </c>
      <c r="BM371" s="226" t="s">
        <v>365</v>
      </c>
    </row>
    <row r="372" s="2" customFormat="1">
      <c r="A372" s="41"/>
      <c r="B372" s="42"/>
      <c r="C372" s="43"/>
      <c r="D372" s="228" t="s">
        <v>146</v>
      </c>
      <c r="E372" s="43"/>
      <c r="F372" s="229" t="s">
        <v>366</v>
      </c>
      <c r="G372" s="43"/>
      <c r="H372" s="43"/>
      <c r="I372" s="230"/>
      <c r="J372" s="43"/>
      <c r="K372" s="43"/>
      <c r="L372" s="47"/>
      <c r="M372" s="231"/>
      <c r="N372" s="232"/>
      <c r="O372" s="87"/>
      <c r="P372" s="87"/>
      <c r="Q372" s="87"/>
      <c r="R372" s="87"/>
      <c r="S372" s="87"/>
      <c r="T372" s="88"/>
      <c r="U372" s="41"/>
      <c r="V372" s="41"/>
      <c r="W372" s="41"/>
      <c r="X372" s="41"/>
      <c r="Y372" s="41"/>
      <c r="Z372" s="41"/>
      <c r="AA372" s="41"/>
      <c r="AB372" s="41"/>
      <c r="AC372" s="41"/>
      <c r="AD372" s="41"/>
      <c r="AE372" s="41"/>
      <c r="AT372" s="20" t="s">
        <v>146</v>
      </c>
      <c r="AU372" s="20" t="s">
        <v>83</v>
      </c>
    </row>
    <row r="373" s="13" customFormat="1">
      <c r="A373" s="13"/>
      <c r="B373" s="233"/>
      <c r="C373" s="234"/>
      <c r="D373" s="235" t="s">
        <v>148</v>
      </c>
      <c r="E373" s="236" t="s">
        <v>19</v>
      </c>
      <c r="F373" s="237" t="s">
        <v>367</v>
      </c>
      <c r="G373" s="234"/>
      <c r="H373" s="238">
        <v>141</v>
      </c>
      <c r="I373" s="239"/>
      <c r="J373" s="234"/>
      <c r="K373" s="234"/>
      <c r="L373" s="240"/>
      <c r="M373" s="241"/>
      <c r="N373" s="242"/>
      <c r="O373" s="242"/>
      <c r="P373" s="242"/>
      <c r="Q373" s="242"/>
      <c r="R373" s="242"/>
      <c r="S373" s="242"/>
      <c r="T373" s="243"/>
      <c r="U373" s="13"/>
      <c r="V373" s="13"/>
      <c r="W373" s="13"/>
      <c r="X373" s="13"/>
      <c r="Y373" s="13"/>
      <c r="Z373" s="13"/>
      <c r="AA373" s="13"/>
      <c r="AB373" s="13"/>
      <c r="AC373" s="13"/>
      <c r="AD373" s="13"/>
      <c r="AE373" s="13"/>
      <c r="AT373" s="244" t="s">
        <v>148</v>
      </c>
      <c r="AU373" s="244" t="s">
        <v>83</v>
      </c>
      <c r="AV373" s="13" t="s">
        <v>83</v>
      </c>
      <c r="AW373" s="13" t="s">
        <v>32</v>
      </c>
      <c r="AX373" s="13" t="s">
        <v>71</v>
      </c>
      <c r="AY373" s="244" t="s">
        <v>139</v>
      </c>
    </row>
    <row r="374" s="13" customFormat="1">
      <c r="A374" s="13"/>
      <c r="B374" s="233"/>
      <c r="C374" s="234"/>
      <c r="D374" s="235" t="s">
        <v>148</v>
      </c>
      <c r="E374" s="236" t="s">
        <v>19</v>
      </c>
      <c r="F374" s="237" t="s">
        <v>368</v>
      </c>
      <c r="G374" s="234"/>
      <c r="H374" s="238">
        <v>54.560000000000002</v>
      </c>
      <c r="I374" s="239"/>
      <c r="J374" s="234"/>
      <c r="K374" s="234"/>
      <c r="L374" s="240"/>
      <c r="M374" s="241"/>
      <c r="N374" s="242"/>
      <c r="O374" s="242"/>
      <c r="P374" s="242"/>
      <c r="Q374" s="242"/>
      <c r="R374" s="242"/>
      <c r="S374" s="242"/>
      <c r="T374" s="243"/>
      <c r="U374" s="13"/>
      <c r="V374" s="13"/>
      <c r="W374" s="13"/>
      <c r="X374" s="13"/>
      <c r="Y374" s="13"/>
      <c r="Z374" s="13"/>
      <c r="AA374" s="13"/>
      <c r="AB374" s="13"/>
      <c r="AC374" s="13"/>
      <c r="AD374" s="13"/>
      <c r="AE374" s="13"/>
      <c r="AT374" s="244" t="s">
        <v>148</v>
      </c>
      <c r="AU374" s="244" t="s">
        <v>83</v>
      </c>
      <c r="AV374" s="13" t="s">
        <v>83</v>
      </c>
      <c r="AW374" s="13" t="s">
        <v>32</v>
      </c>
      <c r="AX374" s="13" t="s">
        <v>71</v>
      </c>
      <c r="AY374" s="244" t="s">
        <v>139</v>
      </c>
    </row>
    <row r="375" s="15" customFormat="1">
      <c r="A375" s="15"/>
      <c r="B375" s="256"/>
      <c r="C375" s="257"/>
      <c r="D375" s="235" t="s">
        <v>148</v>
      </c>
      <c r="E375" s="258" t="s">
        <v>19</v>
      </c>
      <c r="F375" s="259" t="s">
        <v>163</v>
      </c>
      <c r="G375" s="257"/>
      <c r="H375" s="260">
        <v>195.56</v>
      </c>
      <c r="I375" s="261"/>
      <c r="J375" s="257"/>
      <c r="K375" s="257"/>
      <c r="L375" s="262"/>
      <c r="M375" s="263"/>
      <c r="N375" s="264"/>
      <c r="O375" s="264"/>
      <c r="P375" s="264"/>
      <c r="Q375" s="264"/>
      <c r="R375" s="264"/>
      <c r="S375" s="264"/>
      <c r="T375" s="265"/>
      <c r="U375" s="15"/>
      <c r="V375" s="15"/>
      <c r="W375" s="15"/>
      <c r="X375" s="15"/>
      <c r="Y375" s="15"/>
      <c r="Z375" s="15"/>
      <c r="AA375" s="15"/>
      <c r="AB375" s="15"/>
      <c r="AC375" s="15"/>
      <c r="AD375" s="15"/>
      <c r="AE375" s="15"/>
      <c r="AT375" s="266" t="s">
        <v>148</v>
      </c>
      <c r="AU375" s="266" t="s">
        <v>83</v>
      </c>
      <c r="AV375" s="15" t="s">
        <v>90</v>
      </c>
      <c r="AW375" s="15" t="s">
        <v>32</v>
      </c>
      <c r="AX375" s="15" t="s">
        <v>78</v>
      </c>
      <c r="AY375" s="266" t="s">
        <v>139</v>
      </c>
    </row>
    <row r="376" s="2" customFormat="1" ht="24.15" customHeight="1">
      <c r="A376" s="41"/>
      <c r="B376" s="42"/>
      <c r="C376" s="215" t="s">
        <v>369</v>
      </c>
      <c r="D376" s="215" t="s">
        <v>141</v>
      </c>
      <c r="E376" s="216" t="s">
        <v>370</v>
      </c>
      <c r="F376" s="217" t="s">
        <v>371</v>
      </c>
      <c r="G376" s="218" t="s">
        <v>167</v>
      </c>
      <c r="H376" s="219">
        <v>195.56</v>
      </c>
      <c r="I376" s="220"/>
      <c r="J376" s="221">
        <f>ROUND(I376*H376,2)</f>
        <v>0</v>
      </c>
      <c r="K376" s="217" t="s">
        <v>145</v>
      </c>
      <c r="L376" s="47"/>
      <c r="M376" s="222" t="s">
        <v>19</v>
      </c>
      <c r="N376" s="223" t="s">
        <v>43</v>
      </c>
      <c r="O376" s="87"/>
      <c r="P376" s="224">
        <f>O376*H376</f>
        <v>0</v>
      </c>
      <c r="Q376" s="224">
        <v>0.0027000000000000001</v>
      </c>
      <c r="R376" s="224">
        <f>Q376*H376</f>
        <v>0.52801200000000004</v>
      </c>
      <c r="S376" s="224">
        <v>0</v>
      </c>
      <c r="T376" s="225">
        <f>S376*H376</f>
        <v>0</v>
      </c>
      <c r="U376" s="41"/>
      <c r="V376" s="41"/>
      <c r="W376" s="41"/>
      <c r="X376" s="41"/>
      <c r="Y376" s="41"/>
      <c r="Z376" s="41"/>
      <c r="AA376" s="41"/>
      <c r="AB376" s="41"/>
      <c r="AC376" s="41"/>
      <c r="AD376" s="41"/>
      <c r="AE376" s="41"/>
      <c r="AR376" s="226" t="s">
        <v>90</v>
      </c>
      <c r="AT376" s="226" t="s">
        <v>141</v>
      </c>
      <c r="AU376" s="226" t="s">
        <v>83</v>
      </c>
      <c r="AY376" s="20" t="s">
        <v>139</v>
      </c>
      <c r="BE376" s="227">
        <f>IF(N376="základní",J376,0)</f>
        <v>0</v>
      </c>
      <c r="BF376" s="227">
        <f>IF(N376="snížená",J376,0)</f>
        <v>0</v>
      </c>
      <c r="BG376" s="227">
        <f>IF(N376="zákl. přenesená",J376,0)</f>
        <v>0</v>
      </c>
      <c r="BH376" s="227">
        <f>IF(N376="sníž. přenesená",J376,0)</f>
        <v>0</v>
      </c>
      <c r="BI376" s="227">
        <f>IF(N376="nulová",J376,0)</f>
        <v>0</v>
      </c>
      <c r="BJ376" s="20" t="s">
        <v>83</v>
      </c>
      <c r="BK376" s="227">
        <f>ROUND(I376*H376,2)</f>
        <v>0</v>
      </c>
      <c r="BL376" s="20" t="s">
        <v>90</v>
      </c>
      <c r="BM376" s="226" t="s">
        <v>372</v>
      </c>
    </row>
    <row r="377" s="2" customFormat="1">
      <c r="A377" s="41"/>
      <c r="B377" s="42"/>
      <c r="C377" s="43"/>
      <c r="D377" s="228" t="s">
        <v>146</v>
      </c>
      <c r="E377" s="43"/>
      <c r="F377" s="229" t="s">
        <v>373</v>
      </c>
      <c r="G377" s="43"/>
      <c r="H377" s="43"/>
      <c r="I377" s="230"/>
      <c r="J377" s="43"/>
      <c r="K377" s="43"/>
      <c r="L377" s="47"/>
      <c r="M377" s="231"/>
      <c r="N377" s="232"/>
      <c r="O377" s="87"/>
      <c r="P377" s="87"/>
      <c r="Q377" s="87"/>
      <c r="R377" s="87"/>
      <c r="S377" s="87"/>
      <c r="T377" s="88"/>
      <c r="U377" s="41"/>
      <c r="V377" s="41"/>
      <c r="W377" s="41"/>
      <c r="X377" s="41"/>
      <c r="Y377" s="41"/>
      <c r="Z377" s="41"/>
      <c r="AA377" s="41"/>
      <c r="AB377" s="41"/>
      <c r="AC377" s="41"/>
      <c r="AD377" s="41"/>
      <c r="AE377" s="41"/>
      <c r="AT377" s="20" t="s">
        <v>146</v>
      </c>
      <c r="AU377" s="20" t="s">
        <v>83</v>
      </c>
    </row>
    <row r="378" s="2" customFormat="1" ht="24.15" customHeight="1">
      <c r="A378" s="41"/>
      <c r="B378" s="42"/>
      <c r="C378" s="215" t="s">
        <v>374</v>
      </c>
      <c r="D378" s="215" t="s">
        <v>141</v>
      </c>
      <c r="E378" s="216" t="s">
        <v>375</v>
      </c>
      <c r="F378" s="217" t="s">
        <v>376</v>
      </c>
      <c r="G378" s="218" t="s">
        <v>167</v>
      </c>
      <c r="H378" s="219">
        <v>1221.0750000000001</v>
      </c>
      <c r="I378" s="220"/>
      <c r="J378" s="221">
        <f>ROUND(I378*H378,2)</f>
        <v>0</v>
      </c>
      <c r="K378" s="217" t="s">
        <v>145</v>
      </c>
      <c r="L378" s="47"/>
      <c r="M378" s="222" t="s">
        <v>19</v>
      </c>
      <c r="N378" s="223" t="s">
        <v>43</v>
      </c>
      <c r="O378" s="87"/>
      <c r="P378" s="224">
        <f>O378*H378</f>
        <v>0</v>
      </c>
      <c r="Q378" s="224">
        <v>0.01321</v>
      </c>
      <c r="R378" s="224">
        <f>Q378*H378</f>
        <v>16.13040075</v>
      </c>
      <c r="S378" s="224">
        <v>0</v>
      </c>
      <c r="T378" s="225">
        <f>S378*H378</f>
        <v>0</v>
      </c>
      <c r="U378" s="41"/>
      <c r="V378" s="41"/>
      <c r="W378" s="41"/>
      <c r="X378" s="41"/>
      <c r="Y378" s="41"/>
      <c r="Z378" s="41"/>
      <c r="AA378" s="41"/>
      <c r="AB378" s="41"/>
      <c r="AC378" s="41"/>
      <c r="AD378" s="41"/>
      <c r="AE378" s="41"/>
      <c r="AR378" s="226" t="s">
        <v>90</v>
      </c>
      <c r="AT378" s="226" t="s">
        <v>141</v>
      </c>
      <c r="AU378" s="226" t="s">
        <v>83</v>
      </c>
      <c r="AY378" s="20" t="s">
        <v>139</v>
      </c>
      <c r="BE378" s="227">
        <f>IF(N378="základní",J378,0)</f>
        <v>0</v>
      </c>
      <c r="BF378" s="227">
        <f>IF(N378="snížená",J378,0)</f>
        <v>0</v>
      </c>
      <c r="BG378" s="227">
        <f>IF(N378="zákl. přenesená",J378,0)</f>
        <v>0</v>
      </c>
      <c r="BH378" s="227">
        <f>IF(N378="sníž. přenesená",J378,0)</f>
        <v>0</v>
      </c>
      <c r="BI378" s="227">
        <f>IF(N378="nulová",J378,0)</f>
        <v>0</v>
      </c>
      <c r="BJ378" s="20" t="s">
        <v>83</v>
      </c>
      <c r="BK378" s="227">
        <f>ROUND(I378*H378,2)</f>
        <v>0</v>
      </c>
      <c r="BL378" s="20" t="s">
        <v>90</v>
      </c>
      <c r="BM378" s="226" t="s">
        <v>377</v>
      </c>
    </row>
    <row r="379" s="2" customFormat="1">
      <c r="A379" s="41"/>
      <c r="B379" s="42"/>
      <c r="C379" s="43"/>
      <c r="D379" s="228" t="s">
        <v>146</v>
      </c>
      <c r="E379" s="43"/>
      <c r="F379" s="229" t="s">
        <v>378</v>
      </c>
      <c r="G379" s="43"/>
      <c r="H379" s="43"/>
      <c r="I379" s="230"/>
      <c r="J379" s="43"/>
      <c r="K379" s="43"/>
      <c r="L379" s="47"/>
      <c r="M379" s="231"/>
      <c r="N379" s="232"/>
      <c r="O379" s="87"/>
      <c r="P379" s="87"/>
      <c r="Q379" s="87"/>
      <c r="R379" s="87"/>
      <c r="S379" s="87"/>
      <c r="T379" s="88"/>
      <c r="U379" s="41"/>
      <c r="V379" s="41"/>
      <c r="W379" s="41"/>
      <c r="X379" s="41"/>
      <c r="Y379" s="41"/>
      <c r="Z379" s="41"/>
      <c r="AA379" s="41"/>
      <c r="AB379" s="41"/>
      <c r="AC379" s="41"/>
      <c r="AD379" s="41"/>
      <c r="AE379" s="41"/>
      <c r="AT379" s="20" t="s">
        <v>146</v>
      </c>
      <c r="AU379" s="20" t="s">
        <v>83</v>
      </c>
    </row>
    <row r="380" s="13" customFormat="1">
      <c r="A380" s="13"/>
      <c r="B380" s="233"/>
      <c r="C380" s="234"/>
      <c r="D380" s="235" t="s">
        <v>148</v>
      </c>
      <c r="E380" s="236" t="s">
        <v>19</v>
      </c>
      <c r="F380" s="237" t="s">
        <v>379</v>
      </c>
      <c r="G380" s="234"/>
      <c r="H380" s="238">
        <v>1221.0750000000001</v>
      </c>
      <c r="I380" s="239"/>
      <c r="J380" s="234"/>
      <c r="K380" s="234"/>
      <c r="L380" s="240"/>
      <c r="M380" s="241"/>
      <c r="N380" s="242"/>
      <c r="O380" s="242"/>
      <c r="P380" s="242"/>
      <c r="Q380" s="242"/>
      <c r="R380" s="242"/>
      <c r="S380" s="242"/>
      <c r="T380" s="243"/>
      <c r="U380" s="13"/>
      <c r="V380" s="13"/>
      <c r="W380" s="13"/>
      <c r="X380" s="13"/>
      <c r="Y380" s="13"/>
      <c r="Z380" s="13"/>
      <c r="AA380" s="13"/>
      <c r="AB380" s="13"/>
      <c r="AC380" s="13"/>
      <c r="AD380" s="13"/>
      <c r="AE380" s="13"/>
      <c r="AT380" s="244" t="s">
        <v>148</v>
      </c>
      <c r="AU380" s="244" t="s">
        <v>83</v>
      </c>
      <c r="AV380" s="13" t="s">
        <v>83</v>
      </c>
      <c r="AW380" s="13" t="s">
        <v>32</v>
      </c>
      <c r="AX380" s="13" t="s">
        <v>78</v>
      </c>
      <c r="AY380" s="244" t="s">
        <v>139</v>
      </c>
    </row>
    <row r="381" s="2" customFormat="1" ht="16.5" customHeight="1">
      <c r="A381" s="41"/>
      <c r="B381" s="42"/>
      <c r="C381" s="215" t="s">
        <v>380</v>
      </c>
      <c r="D381" s="215" t="s">
        <v>141</v>
      </c>
      <c r="E381" s="216" t="s">
        <v>381</v>
      </c>
      <c r="F381" s="217" t="s">
        <v>382</v>
      </c>
      <c r="G381" s="218" t="s">
        <v>167</v>
      </c>
      <c r="H381" s="219">
        <v>1191.96</v>
      </c>
      <c r="I381" s="220"/>
      <c r="J381" s="221">
        <f>ROUND(I381*H381,2)</f>
        <v>0</v>
      </c>
      <c r="K381" s="217" t="s">
        <v>145</v>
      </c>
      <c r="L381" s="47"/>
      <c r="M381" s="222" t="s">
        <v>19</v>
      </c>
      <c r="N381" s="223" t="s">
        <v>43</v>
      </c>
      <c r="O381" s="87"/>
      <c r="P381" s="224">
        <f>O381*H381</f>
        <v>0</v>
      </c>
      <c r="Q381" s="224">
        <v>0.00020000000000000001</v>
      </c>
      <c r="R381" s="224">
        <f>Q381*H381</f>
        <v>0.23839200000000002</v>
      </c>
      <c r="S381" s="224">
        <v>0</v>
      </c>
      <c r="T381" s="225">
        <f>S381*H381</f>
        <v>0</v>
      </c>
      <c r="U381" s="41"/>
      <c r="V381" s="41"/>
      <c r="W381" s="41"/>
      <c r="X381" s="41"/>
      <c r="Y381" s="41"/>
      <c r="Z381" s="41"/>
      <c r="AA381" s="41"/>
      <c r="AB381" s="41"/>
      <c r="AC381" s="41"/>
      <c r="AD381" s="41"/>
      <c r="AE381" s="41"/>
      <c r="AR381" s="226" t="s">
        <v>90</v>
      </c>
      <c r="AT381" s="226" t="s">
        <v>141</v>
      </c>
      <c r="AU381" s="226" t="s">
        <v>83</v>
      </c>
      <c r="AY381" s="20" t="s">
        <v>139</v>
      </c>
      <c r="BE381" s="227">
        <f>IF(N381="základní",J381,0)</f>
        <v>0</v>
      </c>
      <c r="BF381" s="227">
        <f>IF(N381="snížená",J381,0)</f>
        <v>0</v>
      </c>
      <c r="BG381" s="227">
        <f>IF(N381="zákl. přenesená",J381,0)</f>
        <v>0</v>
      </c>
      <c r="BH381" s="227">
        <f>IF(N381="sníž. přenesená",J381,0)</f>
        <v>0</v>
      </c>
      <c r="BI381" s="227">
        <f>IF(N381="nulová",J381,0)</f>
        <v>0</v>
      </c>
      <c r="BJ381" s="20" t="s">
        <v>83</v>
      </c>
      <c r="BK381" s="227">
        <f>ROUND(I381*H381,2)</f>
        <v>0</v>
      </c>
      <c r="BL381" s="20" t="s">
        <v>90</v>
      </c>
      <c r="BM381" s="226" t="s">
        <v>383</v>
      </c>
    </row>
    <row r="382" s="2" customFormat="1">
      <c r="A382" s="41"/>
      <c r="B382" s="42"/>
      <c r="C382" s="43"/>
      <c r="D382" s="228" t="s">
        <v>146</v>
      </c>
      <c r="E382" s="43"/>
      <c r="F382" s="229" t="s">
        <v>384</v>
      </c>
      <c r="G382" s="43"/>
      <c r="H382" s="43"/>
      <c r="I382" s="230"/>
      <c r="J382" s="43"/>
      <c r="K382" s="43"/>
      <c r="L382" s="47"/>
      <c r="M382" s="231"/>
      <c r="N382" s="232"/>
      <c r="O382" s="87"/>
      <c r="P382" s="87"/>
      <c r="Q382" s="87"/>
      <c r="R382" s="87"/>
      <c r="S382" s="87"/>
      <c r="T382" s="88"/>
      <c r="U382" s="41"/>
      <c r="V382" s="41"/>
      <c r="W382" s="41"/>
      <c r="X382" s="41"/>
      <c r="Y382" s="41"/>
      <c r="Z382" s="41"/>
      <c r="AA382" s="41"/>
      <c r="AB382" s="41"/>
      <c r="AC382" s="41"/>
      <c r="AD382" s="41"/>
      <c r="AE382" s="41"/>
      <c r="AT382" s="20" t="s">
        <v>146</v>
      </c>
      <c r="AU382" s="20" t="s">
        <v>83</v>
      </c>
    </row>
    <row r="383" s="13" customFormat="1">
      <c r="A383" s="13"/>
      <c r="B383" s="233"/>
      <c r="C383" s="234"/>
      <c r="D383" s="235" t="s">
        <v>148</v>
      </c>
      <c r="E383" s="236" t="s">
        <v>19</v>
      </c>
      <c r="F383" s="237" t="s">
        <v>385</v>
      </c>
      <c r="G383" s="234"/>
      <c r="H383" s="238">
        <v>1100.6199999999999</v>
      </c>
      <c r="I383" s="239"/>
      <c r="J383" s="234"/>
      <c r="K383" s="234"/>
      <c r="L383" s="240"/>
      <c r="M383" s="241"/>
      <c r="N383" s="242"/>
      <c r="O383" s="242"/>
      <c r="P383" s="242"/>
      <c r="Q383" s="242"/>
      <c r="R383" s="242"/>
      <c r="S383" s="242"/>
      <c r="T383" s="243"/>
      <c r="U383" s="13"/>
      <c r="V383" s="13"/>
      <c r="W383" s="13"/>
      <c r="X383" s="13"/>
      <c r="Y383" s="13"/>
      <c r="Z383" s="13"/>
      <c r="AA383" s="13"/>
      <c r="AB383" s="13"/>
      <c r="AC383" s="13"/>
      <c r="AD383" s="13"/>
      <c r="AE383" s="13"/>
      <c r="AT383" s="244" t="s">
        <v>148</v>
      </c>
      <c r="AU383" s="244" t="s">
        <v>83</v>
      </c>
      <c r="AV383" s="13" t="s">
        <v>83</v>
      </c>
      <c r="AW383" s="13" t="s">
        <v>32</v>
      </c>
      <c r="AX383" s="13" t="s">
        <v>71</v>
      </c>
      <c r="AY383" s="244" t="s">
        <v>139</v>
      </c>
    </row>
    <row r="384" s="13" customFormat="1">
      <c r="A384" s="13"/>
      <c r="B384" s="233"/>
      <c r="C384" s="234"/>
      <c r="D384" s="235" t="s">
        <v>148</v>
      </c>
      <c r="E384" s="236" t="s">
        <v>19</v>
      </c>
      <c r="F384" s="237" t="s">
        <v>386</v>
      </c>
      <c r="G384" s="234"/>
      <c r="H384" s="238">
        <v>91.340000000000003</v>
      </c>
      <c r="I384" s="239"/>
      <c r="J384" s="234"/>
      <c r="K384" s="234"/>
      <c r="L384" s="240"/>
      <c r="M384" s="241"/>
      <c r="N384" s="242"/>
      <c r="O384" s="242"/>
      <c r="P384" s="242"/>
      <c r="Q384" s="242"/>
      <c r="R384" s="242"/>
      <c r="S384" s="242"/>
      <c r="T384" s="243"/>
      <c r="U384" s="13"/>
      <c r="V384" s="13"/>
      <c r="W384" s="13"/>
      <c r="X384" s="13"/>
      <c r="Y384" s="13"/>
      <c r="Z384" s="13"/>
      <c r="AA384" s="13"/>
      <c r="AB384" s="13"/>
      <c r="AC384" s="13"/>
      <c r="AD384" s="13"/>
      <c r="AE384" s="13"/>
      <c r="AT384" s="244" t="s">
        <v>148</v>
      </c>
      <c r="AU384" s="244" t="s">
        <v>83</v>
      </c>
      <c r="AV384" s="13" t="s">
        <v>83</v>
      </c>
      <c r="AW384" s="13" t="s">
        <v>32</v>
      </c>
      <c r="AX384" s="13" t="s">
        <v>71</v>
      </c>
      <c r="AY384" s="244" t="s">
        <v>139</v>
      </c>
    </row>
    <row r="385" s="15" customFormat="1">
      <c r="A385" s="15"/>
      <c r="B385" s="256"/>
      <c r="C385" s="257"/>
      <c r="D385" s="235" t="s">
        <v>148</v>
      </c>
      <c r="E385" s="258" t="s">
        <v>19</v>
      </c>
      <c r="F385" s="259" t="s">
        <v>163</v>
      </c>
      <c r="G385" s="257"/>
      <c r="H385" s="260">
        <v>1191.9599999999998</v>
      </c>
      <c r="I385" s="261"/>
      <c r="J385" s="257"/>
      <c r="K385" s="257"/>
      <c r="L385" s="262"/>
      <c r="M385" s="263"/>
      <c r="N385" s="264"/>
      <c r="O385" s="264"/>
      <c r="P385" s="264"/>
      <c r="Q385" s="264"/>
      <c r="R385" s="264"/>
      <c r="S385" s="264"/>
      <c r="T385" s="265"/>
      <c r="U385" s="15"/>
      <c r="V385" s="15"/>
      <c r="W385" s="15"/>
      <c r="X385" s="15"/>
      <c r="Y385" s="15"/>
      <c r="Z385" s="15"/>
      <c r="AA385" s="15"/>
      <c r="AB385" s="15"/>
      <c r="AC385" s="15"/>
      <c r="AD385" s="15"/>
      <c r="AE385" s="15"/>
      <c r="AT385" s="266" t="s">
        <v>148</v>
      </c>
      <c r="AU385" s="266" t="s">
        <v>83</v>
      </c>
      <c r="AV385" s="15" t="s">
        <v>90</v>
      </c>
      <c r="AW385" s="15" t="s">
        <v>32</v>
      </c>
      <c r="AX385" s="15" t="s">
        <v>78</v>
      </c>
      <c r="AY385" s="266" t="s">
        <v>139</v>
      </c>
    </row>
    <row r="386" s="2" customFormat="1" ht="24.15" customHeight="1">
      <c r="A386" s="41"/>
      <c r="B386" s="42"/>
      <c r="C386" s="215" t="s">
        <v>316</v>
      </c>
      <c r="D386" s="215" t="s">
        <v>141</v>
      </c>
      <c r="E386" s="216" t="s">
        <v>387</v>
      </c>
      <c r="F386" s="217" t="s">
        <v>388</v>
      </c>
      <c r="G386" s="218" t="s">
        <v>167</v>
      </c>
      <c r="H386" s="219">
        <v>1191.96</v>
      </c>
      <c r="I386" s="220"/>
      <c r="J386" s="221">
        <f>ROUND(I386*H386,2)</f>
        <v>0</v>
      </c>
      <c r="K386" s="217" t="s">
        <v>145</v>
      </c>
      <c r="L386" s="47"/>
      <c r="M386" s="222" t="s">
        <v>19</v>
      </c>
      <c r="N386" s="223" t="s">
        <v>43</v>
      </c>
      <c r="O386" s="87"/>
      <c r="P386" s="224">
        <f>O386*H386</f>
        <v>0</v>
      </c>
      <c r="Q386" s="224">
        <v>0.0027000000000000001</v>
      </c>
      <c r="R386" s="224">
        <f>Q386*H386</f>
        <v>3.2182920000000004</v>
      </c>
      <c r="S386" s="224">
        <v>0</v>
      </c>
      <c r="T386" s="225">
        <f>S386*H386</f>
        <v>0</v>
      </c>
      <c r="U386" s="41"/>
      <c r="V386" s="41"/>
      <c r="W386" s="41"/>
      <c r="X386" s="41"/>
      <c r="Y386" s="41"/>
      <c r="Z386" s="41"/>
      <c r="AA386" s="41"/>
      <c r="AB386" s="41"/>
      <c r="AC386" s="41"/>
      <c r="AD386" s="41"/>
      <c r="AE386" s="41"/>
      <c r="AR386" s="226" t="s">
        <v>90</v>
      </c>
      <c r="AT386" s="226" t="s">
        <v>141</v>
      </c>
      <c r="AU386" s="226" t="s">
        <v>83</v>
      </c>
      <c r="AY386" s="20" t="s">
        <v>139</v>
      </c>
      <c r="BE386" s="227">
        <f>IF(N386="základní",J386,0)</f>
        <v>0</v>
      </c>
      <c r="BF386" s="227">
        <f>IF(N386="snížená",J386,0)</f>
        <v>0</v>
      </c>
      <c r="BG386" s="227">
        <f>IF(N386="zákl. přenesená",J386,0)</f>
        <v>0</v>
      </c>
      <c r="BH386" s="227">
        <f>IF(N386="sníž. přenesená",J386,0)</f>
        <v>0</v>
      </c>
      <c r="BI386" s="227">
        <f>IF(N386="nulová",J386,0)</f>
        <v>0</v>
      </c>
      <c r="BJ386" s="20" t="s">
        <v>83</v>
      </c>
      <c r="BK386" s="227">
        <f>ROUND(I386*H386,2)</f>
        <v>0</v>
      </c>
      <c r="BL386" s="20" t="s">
        <v>90</v>
      </c>
      <c r="BM386" s="226" t="s">
        <v>389</v>
      </c>
    </row>
    <row r="387" s="2" customFormat="1">
      <c r="A387" s="41"/>
      <c r="B387" s="42"/>
      <c r="C387" s="43"/>
      <c r="D387" s="228" t="s">
        <v>146</v>
      </c>
      <c r="E387" s="43"/>
      <c r="F387" s="229" t="s">
        <v>390</v>
      </c>
      <c r="G387" s="43"/>
      <c r="H387" s="43"/>
      <c r="I387" s="230"/>
      <c r="J387" s="43"/>
      <c r="K387" s="43"/>
      <c r="L387" s="47"/>
      <c r="M387" s="231"/>
      <c r="N387" s="232"/>
      <c r="O387" s="87"/>
      <c r="P387" s="87"/>
      <c r="Q387" s="87"/>
      <c r="R387" s="87"/>
      <c r="S387" s="87"/>
      <c r="T387" s="88"/>
      <c r="U387" s="41"/>
      <c r="V387" s="41"/>
      <c r="W387" s="41"/>
      <c r="X387" s="41"/>
      <c r="Y387" s="41"/>
      <c r="Z387" s="41"/>
      <c r="AA387" s="41"/>
      <c r="AB387" s="41"/>
      <c r="AC387" s="41"/>
      <c r="AD387" s="41"/>
      <c r="AE387" s="41"/>
      <c r="AT387" s="20" t="s">
        <v>146</v>
      </c>
      <c r="AU387" s="20" t="s">
        <v>83</v>
      </c>
    </row>
    <row r="388" s="2" customFormat="1" ht="24.15" customHeight="1">
      <c r="A388" s="41"/>
      <c r="B388" s="42"/>
      <c r="C388" s="215" t="s">
        <v>391</v>
      </c>
      <c r="D388" s="215" t="s">
        <v>141</v>
      </c>
      <c r="E388" s="216" t="s">
        <v>226</v>
      </c>
      <c r="F388" s="217" t="s">
        <v>227</v>
      </c>
      <c r="G388" s="218" t="s">
        <v>228</v>
      </c>
      <c r="H388" s="219">
        <v>570.89999999999998</v>
      </c>
      <c r="I388" s="220"/>
      <c r="J388" s="221">
        <f>ROUND(I388*H388,2)</f>
        <v>0</v>
      </c>
      <c r="K388" s="217" t="s">
        <v>145</v>
      </c>
      <c r="L388" s="47"/>
      <c r="M388" s="222" t="s">
        <v>19</v>
      </c>
      <c r="N388" s="223" t="s">
        <v>43</v>
      </c>
      <c r="O388" s="87"/>
      <c r="P388" s="224">
        <f>O388*H388</f>
        <v>0</v>
      </c>
      <c r="Q388" s="224">
        <v>0</v>
      </c>
      <c r="R388" s="224">
        <f>Q388*H388</f>
        <v>0</v>
      </c>
      <c r="S388" s="224">
        <v>0</v>
      </c>
      <c r="T388" s="225">
        <f>S388*H388</f>
        <v>0</v>
      </c>
      <c r="U388" s="41"/>
      <c r="V388" s="41"/>
      <c r="W388" s="41"/>
      <c r="X388" s="41"/>
      <c r="Y388" s="41"/>
      <c r="Z388" s="41"/>
      <c r="AA388" s="41"/>
      <c r="AB388" s="41"/>
      <c r="AC388" s="41"/>
      <c r="AD388" s="41"/>
      <c r="AE388" s="41"/>
      <c r="AR388" s="226" t="s">
        <v>90</v>
      </c>
      <c r="AT388" s="226" t="s">
        <v>141</v>
      </c>
      <c r="AU388" s="226" t="s">
        <v>83</v>
      </c>
      <c r="AY388" s="20" t="s">
        <v>139</v>
      </c>
      <c r="BE388" s="227">
        <f>IF(N388="základní",J388,0)</f>
        <v>0</v>
      </c>
      <c r="BF388" s="227">
        <f>IF(N388="snížená",J388,0)</f>
        <v>0</v>
      </c>
      <c r="BG388" s="227">
        <f>IF(N388="zákl. přenesená",J388,0)</f>
        <v>0</v>
      </c>
      <c r="BH388" s="227">
        <f>IF(N388="sníž. přenesená",J388,0)</f>
        <v>0</v>
      </c>
      <c r="BI388" s="227">
        <f>IF(N388="nulová",J388,0)</f>
        <v>0</v>
      </c>
      <c r="BJ388" s="20" t="s">
        <v>83</v>
      </c>
      <c r="BK388" s="227">
        <f>ROUND(I388*H388,2)</f>
        <v>0</v>
      </c>
      <c r="BL388" s="20" t="s">
        <v>90</v>
      </c>
      <c r="BM388" s="226" t="s">
        <v>392</v>
      </c>
    </row>
    <row r="389" s="2" customFormat="1">
      <c r="A389" s="41"/>
      <c r="B389" s="42"/>
      <c r="C389" s="43"/>
      <c r="D389" s="228" t="s">
        <v>146</v>
      </c>
      <c r="E389" s="43"/>
      <c r="F389" s="229" t="s">
        <v>230</v>
      </c>
      <c r="G389" s="43"/>
      <c r="H389" s="43"/>
      <c r="I389" s="230"/>
      <c r="J389" s="43"/>
      <c r="K389" s="43"/>
      <c r="L389" s="47"/>
      <c r="M389" s="231"/>
      <c r="N389" s="232"/>
      <c r="O389" s="87"/>
      <c r="P389" s="87"/>
      <c r="Q389" s="87"/>
      <c r="R389" s="87"/>
      <c r="S389" s="87"/>
      <c r="T389" s="88"/>
      <c r="U389" s="41"/>
      <c r="V389" s="41"/>
      <c r="W389" s="41"/>
      <c r="X389" s="41"/>
      <c r="Y389" s="41"/>
      <c r="Z389" s="41"/>
      <c r="AA389" s="41"/>
      <c r="AB389" s="41"/>
      <c r="AC389" s="41"/>
      <c r="AD389" s="41"/>
      <c r="AE389" s="41"/>
      <c r="AT389" s="20" t="s">
        <v>146</v>
      </c>
      <c r="AU389" s="20" t="s">
        <v>83</v>
      </c>
    </row>
    <row r="390" s="2" customFormat="1">
      <c r="A390" s="41"/>
      <c r="B390" s="42"/>
      <c r="C390" s="43"/>
      <c r="D390" s="235" t="s">
        <v>231</v>
      </c>
      <c r="E390" s="43"/>
      <c r="F390" s="277" t="s">
        <v>232</v>
      </c>
      <c r="G390" s="43"/>
      <c r="H390" s="43"/>
      <c r="I390" s="230"/>
      <c r="J390" s="43"/>
      <c r="K390" s="43"/>
      <c r="L390" s="47"/>
      <c r="M390" s="231"/>
      <c r="N390" s="232"/>
      <c r="O390" s="87"/>
      <c r="P390" s="87"/>
      <c r="Q390" s="87"/>
      <c r="R390" s="87"/>
      <c r="S390" s="87"/>
      <c r="T390" s="88"/>
      <c r="U390" s="41"/>
      <c r="V390" s="41"/>
      <c r="W390" s="41"/>
      <c r="X390" s="41"/>
      <c r="Y390" s="41"/>
      <c r="Z390" s="41"/>
      <c r="AA390" s="41"/>
      <c r="AB390" s="41"/>
      <c r="AC390" s="41"/>
      <c r="AD390" s="41"/>
      <c r="AE390" s="41"/>
      <c r="AT390" s="20" t="s">
        <v>231</v>
      </c>
      <c r="AU390" s="20" t="s">
        <v>83</v>
      </c>
    </row>
    <row r="391" s="2" customFormat="1">
      <c r="A391" s="41"/>
      <c r="B391" s="42"/>
      <c r="C391" s="43"/>
      <c r="D391" s="235" t="s">
        <v>269</v>
      </c>
      <c r="E391" s="43"/>
      <c r="F391" s="277" t="s">
        <v>393</v>
      </c>
      <c r="G391" s="43"/>
      <c r="H391" s="43"/>
      <c r="I391" s="230"/>
      <c r="J391" s="43"/>
      <c r="K391" s="43"/>
      <c r="L391" s="47"/>
      <c r="M391" s="231"/>
      <c r="N391" s="232"/>
      <c r="O391" s="87"/>
      <c r="P391" s="87"/>
      <c r="Q391" s="87"/>
      <c r="R391" s="87"/>
      <c r="S391" s="87"/>
      <c r="T391" s="88"/>
      <c r="U391" s="41"/>
      <c r="V391" s="41"/>
      <c r="W391" s="41"/>
      <c r="X391" s="41"/>
      <c r="Y391" s="41"/>
      <c r="Z391" s="41"/>
      <c r="AA391" s="41"/>
      <c r="AB391" s="41"/>
      <c r="AC391" s="41"/>
      <c r="AD391" s="41"/>
      <c r="AE391" s="41"/>
      <c r="AT391" s="20" t="s">
        <v>269</v>
      </c>
      <c r="AU391" s="20" t="s">
        <v>83</v>
      </c>
    </row>
    <row r="392" s="13" customFormat="1">
      <c r="A392" s="13"/>
      <c r="B392" s="233"/>
      <c r="C392" s="234"/>
      <c r="D392" s="235" t="s">
        <v>148</v>
      </c>
      <c r="E392" s="236" t="s">
        <v>19</v>
      </c>
      <c r="F392" s="237" t="s">
        <v>394</v>
      </c>
      <c r="G392" s="234"/>
      <c r="H392" s="238">
        <v>570.89999999999998</v>
      </c>
      <c r="I392" s="239"/>
      <c r="J392" s="234"/>
      <c r="K392" s="234"/>
      <c r="L392" s="240"/>
      <c r="M392" s="241"/>
      <c r="N392" s="242"/>
      <c r="O392" s="242"/>
      <c r="P392" s="242"/>
      <c r="Q392" s="242"/>
      <c r="R392" s="242"/>
      <c r="S392" s="242"/>
      <c r="T392" s="243"/>
      <c r="U392" s="13"/>
      <c r="V392" s="13"/>
      <c r="W392" s="13"/>
      <c r="X392" s="13"/>
      <c r="Y392" s="13"/>
      <c r="Z392" s="13"/>
      <c r="AA392" s="13"/>
      <c r="AB392" s="13"/>
      <c r="AC392" s="13"/>
      <c r="AD392" s="13"/>
      <c r="AE392" s="13"/>
      <c r="AT392" s="244" t="s">
        <v>148</v>
      </c>
      <c r="AU392" s="244" t="s">
        <v>83</v>
      </c>
      <c r="AV392" s="13" t="s">
        <v>83</v>
      </c>
      <c r="AW392" s="13" t="s">
        <v>32</v>
      </c>
      <c r="AX392" s="13" t="s">
        <v>78</v>
      </c>
      <c r="AY392" s="244" t="s">
        <v>139</v>
      </c>
    </row>
    <row r="393" s="2" customFormat="1" ht="16.5" customHeight="1">
      <c r="A393" s="41"/>
      <c r="B393" s="42"/>
      <c r="C393" s="278" t="s">
        <v>395</v>
      </c>
      <c r="D393" s="278" t="s">
        <v>239</v>
      </c>
      <c r="E393" s="279" t="s">
        <v>396</v>
      </c>
      <c r="F393" s="280" t="s">
        <v>397</v>
      </c>
      <c r="G393" s="281" t="s">
        <v>228</v>
      </c>
      <c r="H393" s="282">
        <v>599.44500000000005</v>
      </c>
      <c r="I393" s="283"/>
      <c r="J393" s="284">
        <f>ROUND(I393*H393,2)</f>
        <v>0</v>
      </c>
      <c r="K393" s="280" t="s">
        <v>145</v>
      </c>
      <c r="L393" s="285"/>
      <c r="M393" s="286" t="s">
        <v>19</v>
      </c>
      <c r="N393" s="287" t="s">
        <v>43</v>
      </c>
      <c r="O393" s="87"/>
      <c r="P393" s="224">
        <f>O393*H393</f>
        <v>0</v>
      </c>
      <c r="Q393" s="224">
        <v>0.00011</v>
      </c>
      <c r="R393" s="224">
        <f>Q393*H393</f>
        <v>0.06593895000000001</v>
      </c>
      <c r="S393" s="224">
        <v>0</v>
      </c>
      <c r="T393" s="225">
        <f>S393*H393</f>
        <v>0</v>
      </c>
      <c r="U393" s="41"/>
      <c r="V393" s="41"/>
      <c r="W393" s="41"/>
      <c r="X393" s="41"/>
      <c r="Y393" s="41"/>
      <c r="Z393" s="41"/>
      <c r="AA393" s="41"/>
      <c r="AB393" s="41"/>
      <c r="AC393" s="41"/>
      <c r="AD393" s="41"/>
      <c r="AE393" s="41"/>
      <c r="AR393" s="226" t="s">
        <v>220</v>
      </c>
      <c r="AT393" s="226" t="s">
        <v>239</v>
      </c>
      <c r="AU393" s="226" t="s">
        <v>83</v>
      </c>
      <c r="AY393" s="20" t="s">
        <v>139</v>
      </c>
      <c r="BE393" s="227">
        <f>IF(N393="základní",J393,0)</f>
        <v>0</v>
      </c>
      <c r="BF393" s="227">
        <f>IF(N393="snížená",J393,0)</f>
        <v>0</v>
      </c>
      <c r="BG393" s="227">
        <f>IF(N393="zákl. přenesená",J393,0)</f>
        <v>0</v>
      </c>
      <c r="BH393" s="227">
        <f>IF(N393="sníž. přenesená",J393,0)</f>
        <v>0</v>
      </c>
      <c r="BI393" s="227">
        <f>IF(N393="nulová",J393,0)</f>
        <v>0</v>
      </c>
      <c r="BJ393" s="20" t="s">
        <v>83</v>
      </c>
      <c r="BK393" s="227">
        <f>ROUND(I393*H393,2)</f>
        <v>0</v>
      </c>
      <c r="BL393" s="20" t="s">
        <v>90</v>
      </c>
      <c r="BM393" s="226" t="s">
        <v>398</v>
      </c>
    </row>
    <row r="394" s="13" customFormat="1">
      <c r="A394" s="13"/>
      <c r="B394" s="233"/>
      <c r="C394" s="234"/>
      <c r="D394" s="235" t="s">
        <v>148</v>
      </c>
      <c r="E394" s="236" t="s">
        <v>19</v>
      </c>
      <c r="F394" s="237" t="s">
        <v>399</v>
      </c>
      <c r="G394" s="234"/>
      <c r="H394" s="238">
        <v>599.44500000000005</v>
      </c>
      <c r="I394" s="239"/>
      <c r="J394" s="234"/>
      <c r="K394" s="234"/>
      <c r="L394" s="240"/>
      <c r="M394" s="241"/>
      <c r="N394" s="242"/>
      <c r="O394" s="242"/>
      <c r="P394" s="242"/>
      <c r="Q394" s="242"/>
      <c r="R394" s="242"/>
      <c r="S394" s="242"/>
      <c r="T394" s="243"/>
      <c r="U394" s="13"/>
      <c r="V394" s="13"/>
      <c r="W394" s="13"/>
      <c r="X394" s="13"/>
      <c r="Y394" s="13"/>
      <c r="Z394" s="13"/>
      <c r="AA394" s="13"/>
      <c r="AB394" s="13"/>
      <c r="AC394" s="13"/>
      <c r="AD394" s="13"/>
      <c r="AE394" s="13"/>
      <c r="AT394" s="244" t="s">
        <v>148</v>
      </c>
      <c r="AU394" s="244" t="s">
        <v>83</v>
      </c>
      <c r="AV394" s="13" t="s">
        <v>83</v>
      </c>
      <c r="AW394" s="13" t="s">
        <v>32</v>
      </c>
      <c r="AX394" s="13" t="s">
        <v>71</v>
      </c>
      <c r="AY394" s="244" t="s">
        <v>139</v>
      </c>
    </row>
    <row r="395" s="14" customFormat="1">
      <c r="A395" s="14"/>
      <c r="B395" s="245"/>
      <c r="C395" s="246"/>
      <c r="D395" s="235" t="s">
        <v>148</v>
      </c>
      <c r="E395" s="247" t="s">
        <v>19</v>
      </c>
      <c r="F395" s="248" t="s">
        <v>400</v>
      </c>
      <c r="G395" s="246"/>
      <c r="H395" s="249">
        <v>599.44500000000005</v>
      </c>
      <c r="I395" s="250"/>
      <c r="J395" s="246"/>
      <c r="K395" s="246"/>
      <c r="L395" s="251"/>
      <c r="M395" s="252"/>
      <c r="N395" s="253"/>
      <c r="O395" s="253"/>
      <c r="P395" s="253"/>
      <c r="Q395" s="253"/>
      <c r="R395" s="253"/>
      <c r="S395" s="253"/>
      <c r="T395" s="254"/>
      <c r="U395" s="14"/>
      <c r="V395" s="14"/>
      <c r="W395" s="14"/>
      <c r="X395" s="14"/>
      <c r="Y395" s="14"/>
      <c r="Z395" s="14"/>
      <c r="AA395" s="14"/>
      <c r="AB395" s="14"/>
      <c r="AC395" s="14"/>
      <c r="AD395" s="14"/>
      <c r="AE395" s="14"/>
      <c r="AT395" s="255" t="s">
        <v>148</v>
      </c>
      <c r="AU395" s="255" t="s">
        <v>83</v>
      </c>
      <c r="AV395" s="14" t="s">
        <v>87</v>
      </c>
      <c r="AW395" s="14" t="s">
        <v>32</v>
      </c>
      <c r="AX395" s="14" t="s">
        <v>71</v>
      </c>
      <c r="AY395" s="255" t="s">
        <v>139</v>
      </c>
    </row>
    <row r="396" s="15" customFormat="1">
      <c r="A396" s="15"/>
      <c r="B396" s="256"/>
      <c r="C396" s="257"/>
      <c r="D396" s="235" t="s">
        <v>148</v>
      </c>
      <c r="E396" s="258" t="s">
        <v>19</v>
      </c>
      <c r="F396" s="259" t="s">
        <v>163</v>
      </c>
      <c r="G396" s="257"/>
      <c r="H396" s="260">
        <v>599.44500000000005</v>
      </c>
      <c r="I396" s="261"/>
      <c r="J396" s="257"/>
      <c r="K396" s="257"/>
      <c r="L396" s="262"/>
      <c r="M396" s="263"/>
      <c r="N396" s="264"/>
      <c r="O396" s="264"/>
      <c r="P396" s="264"/>
      <c r="Q396" s="264"/>
      <c r="R396" s="264"/>
      <c r="S396" s="264"/>
      <c r="T396" s="265"/>
      <c r="U396" s="15"/>
      <c r="V396" s="15"/>
      <c r="W396" s="15"/>
      <c r="X396" s="15"/>
      <c r="Y396" s="15"/>
      <c r="Z396" s="15"/>
      <c r="AA396" s="15"/>
      <c r="AB396" s="15"/>
      <c r="AC396" s="15"/>
      <c r="AD396" s="15"/>
      <c r="AE396" s="15"/>
      <c r="AT396" s="266" t="s">
        <v>148</v>
      </c>
      <c r="AU396" s="266" t="s">
        <v>83</v>
      </c>
      <c r="AV396" s="15" t="s">
        <v>90</v>
      </c>
      <c r="AW396" s="15" t="s">
        <v>32</v>
      </c>
      <c r="AX396" s="15" t="s">
        <v>78</v>
      </c>
      <c r="AY396" s="266" t="s">
        <v>139</v>
      </c>
    </row>
    <row r="397" s="2" customFormat="1" ht="16.5" customHeight="1">
      <c r="A397" s="41"/>
      <c r="B397" s="42"/>
      <c r="C397" s="215" t="s">
        <v>401</v>
      </c>
      <c r="D397" s="215" t="s">
        <v>141</v>
      </c>
      <c r="E397" s="216" t="s">
        <v>402</v>
      </c>
      <c r="F397" s="217" t="s">
        <v>403</v>
      </c>
      <c r="G397" s="218" t="s">
        <v>228</v>
      </c>
      <c r="H397" s="219">
        <v>1764.25</v>
      </c>
      <c r="I397" s="220"/>
      <c r="J397" s="221">
        <f>ROUND(I397*H397,2)</f>
        <v>0</v>
      </c>
      <c r="K397" s="217" t="s">
        <v>145</v>
      </c>
      <c r="L397" s="47"/>
      <c r="M397" s="222" t="s">
        <v>19</v>
      </c>
      <c r="N397" s="223" t="s">
        <v>43</v>
      </c>
      <c r="O397" s="87"/>
      <c r="P397" s="224">
        <f>O397*H397</f>
        <v>0</v>
      </c>
      <c r="Q397" s="224">
        <v>0</v>
      </c>
      <c r="R397" s="224">
        <f>Q397*H397</f>
        <v>0</v>
      </c>
      <c r="S397" s="224">
        <v>0</v>
      </c>
      <c r="T397" s="225">
        <f>S397*H397</f>
        <v>0</v>
      </c>
      <c r="U397" s="41"/>
      <c r="V397" s="41"/>
      <c r="W397" s="41"/>
      <c r="X397" s="41"/>
      <c r="Y397" s="41"/>
      <c r="Z397" s="41"/>
      <c r="AA397" s="41"/>
      <c r="AB397" s="41"/>
      <c r="AC397" s="41"/>
      <c r="AD397" s="41"/>
      <c r="AE397" s="41"/>
      <c r="AR397" s="226" t="s">
        <v>90</v>
      </c>
      <c r="AT397" s="226" t="s">
        <v>141</v>
      </c>
      <c r="AU397" s="226" t="s">
        <v>83</v>
      </c>
      <c r="AY397" s="20" t="s">
        <v>139</v>
      </c>
      <c r="BE397" s="227">
        <f>IF(N397="základní",J397,0)</f>
        <v>0</v>
      </c>
      <c r="BF397" s="227">
        <f>IF(N397="snížená",J397,0)</f>
        <v>0</v>
      </c>
      <c r="BG397" s="227">
        <f>IF(N397="zákl. přenesená",J397,0)</f>
        <v>0</v>
      </c>
      <c r="BH397" s="227">
        <f>IF(N397="sníž. přenesená",J397,0)</f>
        <v>0</v>
      </c>
      <c r="BI397" s="227">
        <f>IF(N397="nulová",J397,0)</f>
        <v>0</v>
      </c>
      <c r="BJ397" s="20" t="s">
        <v>83</v>
      </c>
      <c r="BK397" s="227">
        <f>ROUND(I397*H397,2)</f>
        <v>0</v>
      </c>
      <c r="BL397" s="20" t="s">
        <v>90</v>
      </c>
      <c r="BM397" s="226" t="s">
        <v>404</v>
      </c>
    </row>
    <row r="398" s="2" customFormat="1">
      <c r="A398" s="41"/>
      <c r="B398" s="42"/>
      <c r="C398" s="43"/>
      <c r="D398" s="228" t="s">
        <v>146</v>
      </c>
      <c r="E398" s="43"/>
      <c r="F398" s="229" t="s">
        <v>405</v>
      </c>
      <c r="G398" s="43"/>
      <c r="H398" s="43"/>
      <c r="I398" s="230"/>
      <c r="J398" s="43"/>
      <c r="K398" s="43"/>
      <c r="L398" s="47"/>
      <c r="M398" s="231"/>
      <c r="N398" s="232"/>
      <c r="O398" s="87"/>
      <c r="P398" s="87"/>
      <c r="Q398" s="87"/>
      <c r="R398" s="87"/>
      <c r="S398" s="87"/>
      <c r="T398" s="88"/>
      <c r="U398" s="41"/>
      <c r="V398" s="41"/>
      <c r="W398" s="41"/>
      <c r="X398" s="41"/>
      <c r="Y398" s="41"/>
      <c r="Z398" s="41"/>
      <c r="AA398" s="41"/>
      <c r="AB398" s="41"/>
      <c r="AC398" s="41"/>
      <c r="AD398" s="41"/>
      <c r="AE398" s="41"/>
      <c r="AT398" s="20" t="s">
        <v>146</v>
      </c>
      <c r="AU398" s="20" t="s">
        <v>83</v>
      </c>
    </row>
    <row r="399" s="2" customFormat="1">
      <c r="A399" s="41"/>
      <c r="B399" s="42"/>
      <c r="C399" s="43"/>
      <c r="D399" s="235" t="s">
        <v>231</v>
      </c>
      <c r="E399" s="43"/>
      <c r="F399" s="277" t="s">
        <v>406</v>
      </c>
      <c r="G399" s="43"/>
      <c r="H399" s="43"/>
      <c r="I399" s="230"/>
      <c r="J399" s="43"/>
      <c r="K399" s="43"/>
      <c r="L399" s="47"/>
      <c r="M399" s="231"/>
      <c r="N399" s="232"/>
      <c r="O399" s="87"/>
      <c r="P399" s="87"/>
      <c r="Q399" s="87"/>
      <c r="R399" s="87"/>
      <c r="S399" s="87"/>
      <c r="T399" s="88"/>
      <c r="U399" s="41"/>
      <c r="V399" s="41"/>
      <c r="W399" s="41"/>
      <c r="X399" s="41"/>
      <c r="Y399" s="41"/>
      <c r="Z399" s="41"/>
      <c r="AA399" s="41"/>
      <c r="AB399" s="41"/>
      <c r="AC399" s="41"/>
      <c r="AD399" s="41"/>
      <c r="AE399" s="41"/>
      <c r="AT399" s="20" t="s">
        <v>231</v>
      </c>
      <c r="AU399" s="20" t="s">
        <v>83</v>
      </c>
    </row>
    <row r="400" s="13" customFormat="1">
      <c r="A400" s="13"/>
      <c r="B400" s="233"/>
      <c r="C400" s="234"/>
      <c r="D400" s="235" t="s">
        <v>148</v>
      </c>
      <c r="E400" s="236" t="s">
        <v>19</v>
      </c>
      <c r="F400" s="237" t="s">
        <v>407</v>
      </c>
      <c r="G400" s="234"/>
      <c r="H400" s="238">
        <v>74.890000000000001</v>
      </c>
      <c r="I400" s="239"/>
      <c r="J400" s="234"/>
      <c r="K400" s="234"/>
      <c r="L400" s="240"/>
      <c r="M400" s="241"/>
      <c r="N400" s="242"/>
      <c r="O400" s="242"/>
      <c r="P400" s="242"/>
      <c r="Q400" s="242"/>
      <c r="R400" s="242"/>
      <c r="S400" s="242"/>
      <c r="T400" s="243"/>
      <c r="U400" s="13"/>
      <c r="V400" s="13"/>
      <c r="W400" s="13"/>
      <c r="X400" s="13"/>
      <c r="Y400" s="13"/>
      <c r="Z400" s="13"/>
      <c r="AA400" s="13"/>
      <c r="AB400" s="13"/>
      <c r="AC400" s="13"/>
      <c r="AD400" s="13"/>
      <c r="AE400" s="13"/>
      <c r="AT400" s="244" t="s">
        <v>148</v>
      </c>
      <c r="AU400" s="244" t="s">
        <v>83</v>
      </c>
      <c r="AV400" s="13" t="s">
        <v>83</v>
      </c>
      <c r="AW400" s="13" t="s">
        <v>32</v>
      </c>
      <c r="AX400" s="13" t="s">
        <v>71</v>
      </c>
      <c r="AY400" s="244" t="s">
        <v>139</v>
      </c>
    </row>
    <row r="401" s="14" customFormat="1">
      <c r="A401" s="14"/>
      <c r="B401" s="245"/>
      <c r="C401" s="246"/>
      <c r="D401" s="235" t="s">
        <v>148</v>
      </c>
      <c r="E401" s="247" t="s">
        <v>19</v>
      </c>
      <c r="F401" s="248" t="s">
        <v>408</v>
      </c>
      <c r="G401" s="246"/>
      <c r="H401" s="249">
        <v>74.890000000000001</v>
      </c>
      <c r="I401" s="250"/>
      <c r="J401" s="246"/>
      <c r="K401" s="246"/>
      <c r="L401" s="251"/>
      <c r="M401" s="252"/>
      <c r="N401" s="253"/>
      <c r="O401" s="253"/>
      <c r="P401" s="253"/>
      <c r="Q401" s="253"/>
      <c r="R401" s="253"/>
      <c r="S401" s="253"/>
      <c r="T401" s="254"/>
      <c r="U401" s="14"/>
      <c r="V401" s="14"/>
      <c r="W401" s="14"/>
      <c r="X401" s="14"/>
      <c r="Y401" s="14"/>
      <c r="Z401" s="14"/>
      <c r="AA401" s="14"/>
      <c r="AB401" s="14"/>
      <c r="AC401" s="14"/>
      <c r="AD401" s="14"/>
      <c r="AE401" s="14"/>
      <c r="AT401" s="255" t="s">
        <v>148</v>
      </c>
      <c r="AU401" s="255" t="s">
        <v>83</v>
      </c>
      <c r="AV401" s="14" t="s">
        <v>87</v>
      </c>
      <c r="AW401" s="14" t="s">
        <v>32</v>
      </c>
      <c r="AX401" s="14" t="s">
        <v>71</v>
      </c>
      <c r="AY401" s="255" t="s">
        <v>139</v>
      </c>
    </row>
    <row r="402" s="13" customFormat="1">
      <c r="A402" s="13"/>
      <c r="B402" s="233"/>
      <c r="C402" s="234"/>
      <c r="D402" s="235" t="s">
        <v>148</v>
      </c>
      <c r="E402" s="236" t="s">
        <v>19</v>
      </c>
      <c r="F402" s="237" t="s">
        <v>409</v>
      </c>
      <c r="G402" s="234"/>
      <c r="H402" s="238">
        <v>570.89999999999998</v>
      </c>
      <c r="I402" s="239"/>
      <c r="J402" s="234"/>
      <c r="K402" s="234"/>
      <c r="L402" s="240"/>
      <c r="M402" s="241"/>
      <c r="N402" s="242"/>
      <c r="O402" s="242"/>
      <c r="P402" s="242"/>
      <c r="Q402" s="242"/>
      <c r="R402" s="242"/>
      <c r="S402" s="242"/>
      <c r="T402" s="243"/>
      <c r="U402" s="13"/>
      <c r="V402" s="13"/>
      <c r="W402" s="13"/>
      <c r="X402" s="13"/>
      <c r="Y402" s="13"/>
      <c r="Z402" s="13"/>
      <c r="AA402" s="13"/>
      <c r="AB402" s="13"/>
      <c r="AC402" s="13"/>
      <c r="AD402" s="13"/>
      <c r="AE402" s="13"/>
      <c r="AT402" s="244" t="s">
        <v>148</v>
      </c>
      <c r="AU402" s="244" t="s">
        <v>83</v>
      </c>
      <c r="AV402" s="13" t="s">
        <v>83</v>
      </c>
      <c r="AW402" s="13" t="s">
        <v>32</v>
      </c>
      <c r="AX402" s="13" t="s">
        <v>71</v>
      </c>
      <c r="AY402" s="244" t="s">
        <v>139</v>
      </c>
    </row>
    <row r="403" s="14" customFormat="1">
      <c r="A403" s="14"/>
      <c r="B403" s="245"/>
      <c r="C403" s="246"/>
      <c r="D403" s="235" t="s">
        <v>148</v>
      </c>
      <c r="E403" s="247" t="s">
        <v>19</v>
      </c>
      <c r="F403" s="248" t="s">
        <v>410</v>
      </c>
      <c r="G403" s="246"/>
      <c r="H403" s="249">
        <v>570.89999999999998</v>
      </c>
      <c r="I403" s="250"/>
      <c r="J403" s="246"/>
      <c r="K403" s="246"/>
      <c r="L403" s="251"/>
      <c r="M403" s="252"/>
      <c r="N403" s="253"/>
      <c r="O403" s="253"/>
      <c r="P403" s="253"/>
      <c r="Q403" s="253"/>
      <c r="R403" s="253"/>
      <c r="S403" s="253"/>
      <c r="T403" s="254"/>
      <c r="U403" s="14"/>
      <c r="V403" s="14"/>
      <c r="W403" s="14"/>
      <c r="X403" s="14"/>
      <c r="Y403" s="14"/>
      <c r="Z403" s="14"/>
      <c r="AA403" s="14"/>
      <c r="AB403" s="14"/>
      <c r="AC403" s="14"/>
      <c r="AD403" s="14"/>
      <c r="AE403" s="14"/>
      <c r="AT403" s="255" t="s">
        <v>148</v>
      </c>
      <c r="AU403" s="255" t="s">
        <v>83</v>
      </c>
      <c r="AV403" s="14" t="s">
        <v>87</v>
      </c>
      <c r="AW403" s="14" t="s">
        <v>32</v>
      </c>
      <c r="AX403" s="14" t="s">
        <v>71</v>
      </c>
      <c r="AY403" s="255" t="s">
        <v>139</v>
      </c>
    </row>
    <row r="404" s="13" customFormat="1">
      <c r="A404" s="13"/>
      <c r="B404" s="233"/>
      <c r="C404" s="234"/>
      <c r="D404" s="235" t="s">
        <v>148</v>
      </c>
      <c r="E404" s="236" t="s">
        <v>19</v>
      </c>
      <c r="F404" s="237" t="s">
        <v>411</v>
      </c>
      <c r="G404" s="234"/>
      <c r="H404" s="238">
        <v>493.06</v>
      </c>
      <c r="I404" s="239"/>
      <c r="J404" s="234"/>
      <c r="K404" s="234"/>
      <c r="L404" s="240"/>
      <c r="M404" s="241"/>
      <c r="N404" s="242"/>
      <c r="O404" s="242"/>
      <c r="P404" s="242"/>
      <c r="Q404" s="242"/>
      <c r="R404" s="242"/>
      <c r="S404" s="242"/>
      <c r="T404" s="243"/>
      <c r="U404" s="13"/>
      <c r="V404" s="13"/>
      <c r="W404" s="13"/>
      <c r="X404" s="13"/>
      <c r="Y404" s="13"/>
      <c r="Z404" s="13"/>
      <c r="AA404" s="13"/>
      <c r="AB404" s="13"/>
      <c r="AC404" s="13"/>
      <c r="AD404" s="13"/>
      <c r="AE404" s="13"/>
      <c r="AT404" s="244" t="s">
        <v>148</v>
      </c>
      <c r="AU404" s="244" t="s">
        <v>83</v>
      </c>
      <c r="AV404" s="13" t="s">
        <v>83</v>
      </c>
      <c r="AW404" s="13" t="s">
        <v>32</v>
      </c>
      <c r="AX404" s="13" t="s">
        <v>71</v>
      </c>
      <c r="AY404" s="244" t="s">
        <v>139</v>
      </c>
    </row>
    <row r="405" s="14" customFormat="1">
      <c r="A405" s="14"/>
      <c r="B405" s="245"/>
      <c r="C405" s="246"/>
      <c r="D405" s="235" t="s">
        <v>148</v>
      </c>
      <c r="E405" s="247" t="s">
        <v>19</v>
      </c>
      <c r="F405" s="248" t="s">
        <v>412</v>
      </c>
      <c r="G405" s="246"/>
      <c r="H405" s="249">
        <v>493.06</v>
      </c>
      <c r="I405" s="250"/>
      <c r="J405" s="246"/>
      <c r="K405" s="246"/>
      <c r="L405" s="251"/>
      <c r="M405" s="252"/>
      <c r="N405" s="253"/>
      <c r="O405" s="253"/>
      <c r="P405" s="253"/>
      <c r="Q405" s="253"/>
      <c r="R405" s="253"/>
      <c r="S405" s="253"/>
      <c r="T405" s="254"/>
      <c r="U405" s="14"/>
      <c r="V405" s="14"/>
      <c r="W405" s="14"/>
      <c r="X405" s="14"/>
      <c r="Y405" s="14"/>
      <c r="Z405" s="14"/>
      <c r="AA405" s="14"/>
      <c r="AB405" s="14"/>
      <c r="AC405" s="14"/>
      <c r="AD405" s="14"/>
      <c r="AE405" s="14"/>
      <c r="AT405" s="255" t="s">
        <v>148</v>
      </c>
      <c r="AU405" s="255" t="s">
        <v>83</v>
      </c>
      <c r="AV405" s="14" t="s">
        <v>87</v>
      </c>
      <c r="AW405" s="14" t="s">
        <v>32</v>
      </c>
      <c r="AX405" s="14" t="s">
        <v>71</v>
      </c>
      <c r="AY405" s="255" t="s">
        <v>139</v>
      </c>
    </row>
    <row r="406" s="13" customFormat="1">
      <c r="A406" s="13"/>
      <c r="B406" s="233"/>
      <c r="C406" s="234"/>
      <c r="D406" s="235" t="s">
        <v>148</v>
      </c>
      <c r="E406" s="236" t="s">
        <v>19</v>
      </c>
      <c r="F406" s="237" t="s">
        <v>413</v>
      </c>
      <c r="G406" s="234"/>
      <c r="H406" s="238">
        <v>187.69999999999999</v>
      </c>
      <c r="I406" s="239"/>
      <c r="J406" s="234"/>
      <c r="K406" s="234"/>
      <c r="L406" s="240"/>
      <c r="M406" s="241"/>
      <c r="N406" s="242"/>
      <c r="O406" s="242"/>
      <c r="P406" s="242"/>
      <c r="Q406" s="242"/>
      <c r="R406" s="242"/>
      <c r="S406" s="242"/>
      <c r="T406" s="243"/>
      <c r="U406" s="13"/>
      <c r="V406" s="13"/>
      <c r="W406" s="13"/>
      <c r="X406" s="13"/>
      <c r="Y406" s="13"/>
      <c r="Z406" s="13"/>
      <c r="AA406" s="13"/>
      <c r="AB406" s="13"/>
      <c r="AC406" s="13"/>
      <c r="AD406" s="13"/>
      <c r="AE406" s="13"/>
      <c r="AT406" s="244" t="s">
        <v>148</v>
      </c>
      <c r="AU406" s="244" t="s">
        <v>83</v>
      </c>
      <c r="AV406" s="13" t="s">
        <v>83</v>
      </c>
      <c r="AW406" s="13" t="s">
        <v>32</v>
      </c>
      <c r="AX406" s="13" t="s">
        <v>71</v>
      </c>
      <c r="AY406" s="244" t="s">
        <v>139</v>
      </c>
    </row>
    <row r="407" s="14" customFormat="1">
      <c r="A407" s="14"/>
      <c r="B407" s="245"/>
      <c r="C407" s="246"/>
      <c r="D407" s="235" t="s">
        <v>148</v>
      </c>
      <c r="E407" s="247" t="s">
        <v>19</v>
      </c>
      <c r="F407" s="248" t="s">
        <v>414</v>
      </c>
      <c r="G407" s="246"/>
      <c r="H407" s="249">
        <v>187.69999999999999</v>
      </c>
      <c r="I407" s="250"/>
      <c r="J407" s="246"/>
      <c r="K407" s="246"/>
      <c r="L407" s="251"/>
      <c r="M407" s="252"/>
      <c r="N407" s="253"/>
      <c r="O407" s="253"/>
      <c r="P407" s="253"/>
      <c r="Q407" s="253"/>
      <c r="R407" s="253"/>
      <c r="S407" s="253"/>
      <c r="T407" s="254"/>
      <c r="U407" s="14"/>
      <c r="V407" s="14"/>
      <c r="W407" s="14"/>
      <c r="X407" s="14"/>
      <c r="Y407" s="14"/>
      <c r="Z407" s="14"/>
      <c r="AA407" s="14"/>
      <c r="AB407" s="14"/>
      <c r="AC407" s="14"/>
      <c r="AD407" s="14"/>
      <c r="AE407" s="14"/>
      <c r="AT407" s="255" t="s">
        <v>148</v>
      </c>
      <c r="AU407" s="255" t="s">
        <v>83</v>
      </c>
      <c r="AV407" s="14" t="s">
        <v>87</v>
      </c>
      <c r="AW407" s="14" t="s">
        <v>32</v>
      </c>
      <c r="AX407" s="14" t="s">
        <v>71</v>
      </c>
      <c r="AY407" s="255" t="s">
        <v>139</v>
      </c>
    </row>
    <row r="408" s="13" customFormat="1">
      <c r="A408" s="13"/>
      <c r="B408" s="233"/>
      <c r="C408" s="234"/>
      <c r="D408" s="235" t="s">
        <v>148</v>
      </c>
      <c r="E408" s="236" t="s">
        <v>19</v>
      </c>
      <c r="F408" s="237" t="s">
        <v>415</v>
      </c>
      <c r="G408" s="234"/>
      <c r="H408" s="238">
        <v>187.69999999999999</v>
      </c>
      <c r="I408" s="239"/>
      <c r="J408" s="234"/>
      <c r="K408" s="234"/>
      <c r="L408" s="240"/>
      <c r="M408" s="241"/>
      <c r="N408" s="242"/>
      <c r="O408" s="242"/>
      <c r="P408" s="242"/>
      <c r="Q408" s="242"/>
      <c r="R408" s="242"/>
      <c r="S408" s="242"/>
      <c r="T408" s="243"/>
      <c r="U408" s="13"/>
      <c r="V408" s="13"/>
      <c r="W408" s="13"/>
      <c r="X408" s="13"/>
      <c r="Y408" s="13"/>
      <c r="Z408" s="13"/>
      <c r="AA408" s="13"/>
      <c r="AB408" s="13"/>
      <c r="AC408" s="13"/>
      <c r="AD408" s="13"/>
      <c r="AE408" s="13"/>
      <c r="AT408" s="244" t="s">
        <v>148</v>
      </c>
      <c r="AU408" s="244" t="s">
        <v>83</v>
      </c>
      <c r="AV408" s="13" t="s">
        <v>83</v>
      </c>
      <c r="AW408" s="13" t="s">
        <v>32</v>
      </c>
      <c r="AX408" s="13" t="s">
        <v>71</v>
      </c>
      <c r="AY408" s="244" t="s">
        <v>139</v>
      </c>
    </row>
    <row r="409" s="14" customFormat="1">
      <c r="A409" s="14"/>
      <c r="B409" s="245"/>
      <c r="C409" s="246"/>
      <c r="D409" s="235" t="s">
        <v>148</v>
      </c>
      <c r="E409" s="247" t="s">
        <v>19</v>
      </c>
      <c r="F409" s="248" t="s">
        <v>416</v>
      </c>
      <c r="G409" s="246"/>
      <c r="H409" s="249">
        <v>187.69999999999999</v>
      </c>
      <c r="I409" s="250"/>
      <c r="J409" s="246"/>
      <c r="K409" s="246"/>
      <c r="L409" s="251"/>
      <c r="M409" s="252"/>
      <c r="N409" s="253"/>
      <c r="O409" s="253"/>
      <c r="P409" s="253"/>
      <c r="Q409" s="253"/>
      <c r="R409" s="253"/>
      <c r="S409" s="253"/>
      <c r="T409" s="254"/>
      <c r="U409" s="14"/>
      <c r="V409" s="14"/>
      <c r="W409" s="14"/>
      <c r="X409" s="14"/>
      <c r="Y409" s="14"/>
      <c r="Z409" s="14"/>
      <c r="AA409" s="14"/>
      <c r="AB409" s="14"/>
      <c r="AC409" s="14"/>
      <c r="AD409" s="14"/>
      <c r="AE409" s="14"/>
      <c r="AT409" s="255" t="s">
        <v>148</v>
      </c>
      <c r="AU409" s="255" t="s">
        <v>83</v>
      </c>
      <c r="AV409" s="14" t="s">
        <v>87</v>
      </c>
      <c r="AW409" s="14" t="s">
        <v>32</v>
      </c>
      <c r="AX409" s="14" t="s">
        <v>71</v>
      </c>
      <c r="AY409" s="255" t="s">
        <v>139</v>
      </c>
    </row>
    <row r="410" s="13" customFormat="1">
      <c r="A410" s="13"/>
      <c r="B410" s="233"/>
      <c r="C410" s="234"/>
      <c r="D410" s="235" t="s">
        <v>148</v>
      </c>
      <c r="E410" s="236" t="s">
        <v>19</v>
      </c>
      <c r="F410" s="237" t="s">
        <v>417</v>
      </c>
      <c r="G410" s="234"/>
      <c r="H410" s="238">
        <v>250</v>
      </c>
      <c r="I410" s="239"/>
      <c r="J410" s="234"/>
      <c r="K410" s="234"/>
      <c r="L410" s="240"/>
      <c r="M410" s="241"/>
      <c r="N410" s="242"/>
      <c r="O410" s="242"/>
      <c r="P410" s="242"/>
      <c r="Q410" s="242"/>
      <c r="R410" s="242"/>
      <c r="S410" s="242"/>
      <c r="T410" s="243"/>
      <c r="U410" s="13"/>
      <c r="V410" s="13"/>
      <c r="W410" s="13"/>
      <c r="X410" s="13"/>
      <c r="Y410" s="13"/>
      <c r="Z410" s="13"/>
      <c r="AA410" s="13"/>
      <c r="AB410" s="13"/>
      <c r="AC410" s="13"/>
      <c r="AD410" s="13"/>
      <c r="AE410" s="13"/>
      <c r="AT410" s="244" t="s">
        <v>148</v>
      </c>
      <c r="AU410" s="244" t="s">
        <v>83</v>
      </c>
      <c r="AV410" s="13" t="s">
        <v>83</v>
      </c>
      <c r="AW410" s="13" t="s">
        <v>32</v>
      </c>
      <c r="AX410" s="13" t="s">
        <v>71</v>
      </c>
      <c r="AY410" s="244" t="s">
        <v>139</v>
      </c>
    </row>
    <row r="411" s="14" customFormat="1">
      <c r="A411" s="14"/>
      <c r="B411" s="245"/>
      <c r="C411" s="246"/>
      <c r="D411" s="235" t="s">
        <v>148</v>
      </c>
      <c r="E411" s="247" t="s">
        <v>19</v>
      </c>
      <c r="F411" s="248" t="s">
        <v>418</v>
      </c>
      <c r="G411" s="246"/>
      <c r="H411" s="249">
        <v>250</v>
      </c>
      <c r="I411" s="250"/>
      <c r="J411" s="246"/>
      <c r="K411" s="246"/>
      <c r="L411" s="251"/>
      <c r="M411" s="252"/>
      <c r="N411" s="253"/>
      <c r="O411" s="253"/>
      <c r="P411" s="253"/>
      <c r="Q411" s="253"/>
      <c r="R411" s="253"/>
      <c r="S411" s="253"/>
      <c r="T411" s="254"/>
      <c r="U411" s="14"/>
      <c r="V411" s="14"/>
      <c r="W411" s="14"/>
      <c r="X411" s="14"/>
      <c r="Y411" s="14"/>
      <c r="Z411" s="14"/>
      <c r="AA411" s="14"/>
      <c r="AB411" s="14"/>
      <c r="AC411" s="14"/>
      <c r="AD411" s="14"/>
      <c r="AE411" s="14"/>
      <c r="AT411" s="255" t="s">
        <v>148</v>
      </c>
      <c r="AU411" s="255" t="s">
        <v>83</v>
      </c>
      <c r="AV411" s="14" t="s">
        <v>87</v>
      </c>
      <c r="AW411" s="14" t="s">
        <v>32</v>
      </c>
      <c r="AX411" s="14" t="s">
        <v>71</v>
      </c>
      <c r="AY411" s="255" t="s">
        <v>139</v>
      </c>
    </row>
    <row r="412" s="15" customFormat="1">
      <c r="A412" s="15"/>
      <c r="B412" s="256"/>
      <c r="C412" s="257"/>
      <c r="D412" s="235" t="s">
        <v>148</v>
      </c>
      <c r="E412" s="258" t="s">
        <v>19</v>
      </c>
      <c r="F412" s="259" t="s">
        <v>163</v>
      </c>
      <c r="G412" s="257"/>
      <c r="H412" s="260">
        <v>1764.25</v>
      </c>
      <c r="I412" s="261"/>
      <c r="J412" s="257"/>
      <c r="K412" s="257"/>
      <c r="L412" s="262"/>
      <c r="M412" s="263"/>
      <c r="N412" s="264"/>
      <c r="O412" s="264"/>
      <c r="P412" s="264"/>
      <c r="Q412" s="264"/>
      <c r="R412" s="264"/>
      <c r="S412" s="264"/>
      <c r="T412" s="265"/>
      <c r="U412" s="15"/>
      <c r="V412" s="15"/>
      <c r="W412" s="15"/>
      <c r="X412" s="15"/>
      <c r="Y412" s="15"/>
      <c r="Z412" s="15"/>
      <c r="AA412" s="15"/>
      <c r="AB412" s="15"/>
      <c r="AC412" s="15"/>
      <c r="AD412" s="15"/>
      <c r="AE412" s="15"/>
      <c r="AT412" s="266" t="s">
        <v>148</v>
      </c>
      <c r="AU412" s="266" t="s">
        <v>83</v>
      </c>
      <c r="AV412" s="15" t="s">
        <v>90</v>
      </c>
      <c r="AW412" s="15" t="s">
        <v>32</v>
      </c>
      <c r="AX412" s="15" t="s">
        <v>78</v>
      </c>
      <c r="AY412" s="266" t="s">
        <v>139</v>
      </c>
    </row>
    <row r="413" s="2" customFormat="1" ht="16.5" customHeight="1">
      <c r="A413" s="41"/>
      <c r="B413" s="42"/>
      <c r="C413" s="278" t="s">
        <v>321</v>
      </c>
      <c r="D413" s="278" t="s">
        <v>239</v>
      </c>
      <c r="E413" s="279" t="s">
        <v>419</v>
      </c>
      <c r="F413" s="280" t="s">
        <v>420</v>
      </c>
      <c r="G413" s="281" t="s">
        <v>228</v>
      </c>
      <c r="H413" s="282">
        <v>78.635000000000005</v>
      </c>
      <c r="I413" s="283"/>
      <c r="J413" s="284">
        <f>ROUND(I413*H413,2)</f>
        <v>0</v>
      </c>
      <c r="K413" s="280" t="s">
        <v>145</v>
      </c>
      <c r="L413" s="285"/>
      <c r="M413" s="286" t="s">
        <v>19</v>
      </c>
      <c r="N413" s="287" t="s">
        <v>43</v>
      </c>
      <c r="O413" s="87"/>
      <c r="P413" s="224">
        <f>O413*H413</f>
        <v>0</v>
      </c>
      <c r="Q413" s="224">
        <v>0.00050000000000000001</v>
      </c>
      <c r="R413" s="224">
        <f>Q413*H413</f>
        <v>0.039317500000000005</v>
      </c>
      <c r="S413" s="224">
        <v>0</v>
      </c>
      <c r="T413" s="225">
        <f>S413*H413</f>
        <v>0</v>
      </c>
      <c r="U413" s="41"/>
      <c r="V413" s="41"/>
      <c r="W413" s="41"/>
      <c r="X413" s="41"/>
      <c r="Y413" s="41"/>
      <c r="Z413" s="41"/>
      <c r="AA413" s="41"/>
      <c r="AB413" s="41"/>
      <c r="AC413" s="41"/>
      <c r="AD413" s="41"/>
      <c r="AE413" s="41"/>
      <c r="AR413" s="226" t="s">
        <v>220</v>
      </c>
      <c r="AT413" s="226" t="s">
        <v>239</v>
      </c>
      <c r="AU413" s="226" t="s">
        <v>83</v>
      </c>
      <c r="AY413" s="20" t="s">
        <v>139</v>
      </c>
      <c r="BE413" s="227">
        <f>IF(N413="základní",J413,0)</f>
        <v>0</v>
      </c>
      <c r="BF413" s="227">
        <f>IF(N413="snížená",J413,0)</f>
        <v>0</v>
      </c>
      <c r="BG413" s="227">
        <f>IF(N413="zákl. přenesená",J413,0)</f>
        <v>0</v>
      </c>
      <c r="BH413" s="227">
        <f>IF(N413="sníž. přenesená",J413,0)</f>
        <v>0</v>
      </c>
      <c r="BI413" s="227">
        <f>IF(N413="nulová",J413,0)</f>
        <v>0</v>
      </c>
      <c r="BJ413" s="20" t="s">
        <v>83</v>
      </c>
      <c r="BK413" s="227">
        <f>ROUND(I413*H413,2)</f>
        <v>0</v>
      </c>
      <c r="BL413" s="20" t="s">
        <v>90</v>
      </c>
      <c r="BM413" s="226" t="s">
        <v>421</v>
      </c>
    </row>
    <row r="414" s="13" customFormat="1">
      <c r="A414" s="13"/>
      <c r="B414" s="233"/>
      <c r="C414" s="234"/>
      <c r="D414" s="235" t="s">
        <v>148</v>
      </c>
      <c r="E414" s="236" t="s">
        <v>19</v>
      </c>
      <c r="F414" s="237" t="s">
        <v>422</v>
      </c>
      <c r="G414" s="234"/>
      <c r="H414" s="238">
        <v>78.635000000000005</v>
      </c>
      <c r="I414" s="239"/>
      <c r="J414" s="234"/>
      <c r="K414" s="234"/>
      <c r="L414" s="240"/>
      <c r="M414" s="241"/>
      <c r="N414" s="242"/>
      <c r="O414" s="242"/>
      <c r="P414" s="242"/>
      <c r="Q414" s="242"/>
      <c r="R414" s="242"/>
      <c r="S414" s="242"/>
      <c r="T414" s="243"/>
      <c r="U414" s="13"/>
      <c r="V414" s="13"/>
      <c r="W414" s="13"/>
      <c r="X414" s="13"/>
      <c r="Y414" s="13"/>
      <c r="Z414" s="13"/>
      <c r="AA414" s="13"/>
      <c r="AB414" s="13"/>
      <c r="AC414" s="13"/>
      <c r="AD414" s="13"/>
      <c r="AE414" s="13"/>
      <c r="AT414" s="244" t="s">
        <v>148</v>
      </c>
      <c r="AU414" s="244" t="s">
        <v>83</v>
      </c>
      <c r="AV414" s="13" t="s">
        <v>83</v>
      </c>
      <c r="AW414" s="13" t="s">
        <v>32</v>
      </c>
      <c r="AX414" s="13" t="s">
        <v>71</v>
      </c>
      <c r="AY414" s="244" t="s">
        <v>139</v>
      </c>
    </row>
    <row r="415" s="14" customFormat="1">
      <c r="A415" s="14"/>
      <c r="B415" s="245"/>
      <c r="C415" s="246"/>
      <c r="D415" s="235" t="s">
        <v>148</v>
      </c>
      <c r="E415" s="247" t="s">
        <v>19</v>
      </c>
      <c r="F415" s="248" t="s">
        <v>408</v>
      </c>
      <c r="G415" s="246"/>
      <c r="H415" s="249">
        <v>78.635000000000005</v>
      </c>
      <c r="I415" s="250"/>
      <c r="J415" s="246"/>
      <c r="K415" s="246"/>
      <c r="L415" s="251"/>
      <c r="M415" s="252"/>
      <c r="N415" s="253"/>
      <c r="O415" s="253"/>
      <c r="P415" s="253"/>
      <c r="Q415" s="253"/>
      <c r="R415" s="253"/>
      <c r="S415" s="253"/>
      <c r="T415" s="254"/>
      <c r="U415" s="14"/>
      <c r="V415" s="14"/>
      <c r="W415" s="14"/>
      <c r="X415" s="14"/>
      <c r="Y415" s="14"/>
      <c r="Z415" s="14"/>
      <c r="AA415" s="14"/>
      <c r="AB415" s="14"/>
      <c r="AC415" s="14"/>
      <c r="AD415" s="14"/>
      <c r="AE415" s="14"/>
      <c r="AT415" s="255" t="s">
        <v>148</v>
      </c>
      <c r="AU415" s="255" t="s">
        <v>83</v>
      </c>
      <c r="AV415" s="14" t="s">
        <v>87</v>
      </c>
      <c r="AW415" s="14" t="s">
        <v>32</v>
      </c>
      <c r="AX415" s="14" t="s">
        <v>71</v>
      </c>
      <c r="AY415" s="255" t="s">
        <v>139</v>
      </c>
    </row>
    <row r="416" s="15" customFormat="1">
      <c r="A416" s="15"/>
      <c r="B416" s="256"/>
      <c r="C416" s="257"/>
      <c r="D416" s="235" t="s">
        <v>148</v>
      </c>
      <c r="E416" s="258" t="s">
        <v>19</v>
      </c>
      <c r="F416" s="259" t="s">
        <v>163</v>
      </c>
      <c r="G416" s="257"/>
      <c r="H416" s="260">
        <v>78.635000000000005</v>
      </c>
      <c r="I416" s="261"/>
      <c r="J416" s="257"/>
      <c r="K416" s="257"/>
      <c r="L416" s="262"/>
      <c r="M416" s="263"/>
      <c r="N416" s="264"/>
      <c r="O416" s="264"/>
      <c r="P416" s="264"/>
      <c r="Q416" s="264"/>
      <c r="R416" s="264"/>
      <c r="S416" s="264"/>
      <c r="T416" s="265"/>
      <c r="U416" s="15"/>
      <c r="V416" s="15"/>
      <c r="W416" s="15"/>
      <c r="X416" s="15"/>
      <c r="Y416" s="15"/>
      <c r="Z416" s="15"/>
      <c r="AA416" s="15"/>
      <c r="AB416" s="15"/>
      <c r="AC416" s="15"/>
      <c r="AD416" s="15"/>
      <c r="AE416" s="15"/>
      <c r="AT416" s="266" t="s">
        <v>148</v>
      </c>
      <c r="AU416" s="266" t="s">
        <v>83</v>
      </c>
      <c r="AV416" s="15" t="s">
        <v>90</v>
      </c>
      <c r="AW416" s="15" t="s">
        <v>32</v>
      </c>
      <c r="AX416" s="15" t="s">
        <v>78</v>
      </c>
      <c r="AY416" s="266" t="s">
        <v>139</v>
      </c>
    </row>
    <row r="417" s="2" customFormat="1" ht="16.5" customHeight="1">
      <c r="A417" s="41"/>
      <c r="B417" s="42"/>
      <c r="C417" s="278" t="s">
        <v>423</v>
      </c>
      <c r="D417" s="278" t="s">
        <v>239</v>
      </c>
      <c r="E417" s="279" t="s">
        <v>249</v>
      </c>
      <c r="F417" s="280" t="s">
        <v>250</v>
      </c>
      <c r="G417" s="281" t="s">
        <v>228</v>
      </c>
      <c r="H417" s="282">
        <v>599.44500000000005</v>
      </c>
      <c r="I417" s="283"/>
      <c r="J417" s="284">
        <f>ROUND(I417*H417,2)</f>
        <v>0</v>
      </c>
      <c r="K417" s="280" t="s">
        <v>145</v>
      </c>
      <c r="L417" s="285"/>
      <c r="M417" s="286" t="s">
        <v>19</v>
      </c>
      <c r="N417" s="287" t="s">
        <v>43</v>
      </c>
      <c r="O417" s="87"/>
      <c r="P417" s="224">
        <f>O417*H417</f>
        <v>0</v>
      </c>
      <c r="Q417" s="224">
        <v>4.0000000000000003E-05</v>
      </c>
      <c r="R417" s="224">
        <f>Q417*H417</f>
        <v>0.023977800000000004</v>
      </c>
      <c r="S417" s="224">
        <v>0</v>
      </c>
      <c r="T417" s="225">
        <f>S417*H417</f>
        <v>0</v>
      </c>
      <c r="U417" s="41"/>
      <c r="V417" s="41"/>
      <c r="W417" s="41"/>
      <c r="X417" s="41"/>
      <c r="Y417" s="41"/>
      <c r="Z417" s="41"/>
      <c r="AA417" s="41"/>
      <c r="AB417" s="41"/>
      <c r="AC417" s="41"/>
      <c r="AD417" s="41"/>
      <c r="AE417" s="41"/>
      <c r="AR417" s="226" t="s">
        <v>220</v>
      </c>
      <c r="AT417" s="226" t="s">
        <v>239</v>
      </c>
      <c r="AU417" s="226" t="s">
        <v>83</v>
      </c>
      <c r="AY417" s="20" t="s">
        <v>139</v>
      </c>
      <c r="BE417" s="227">
        <f>IF(N417="základní",J417,0)</f>
        <v>0</v>
      </c>
      <c r="BF417" s="227">
        <f>IF(N417="snížená",J417,0)</f>
        <v>0</v>
      </c>
      <c r="BG417" s="227">
        <f>IF(N417="zákl. přenesená",J417,0)</f>
        <v>0</v>
      </c>
      <c r="BH417" s="227">
        <f>IF(N417="sníž. přenesená",J417,0)</f>
        <v>0</v>
      </c>
      <c r="BI417" s="227">
        <f>IF(N417="nulová",J417,0)</f>
        <v>0</v>
      </c>
      <c r="BJ417" s="20" t="s">
        <v>83</v>
      </c>
      <c r="BK417" s="227">
        <f>ROUND(I417*H417,2)</f>
        <v>0</v>
      </c>
      <c r="BL417" s="20" t="s">
        <v>90</v>
      </c>
      <c r="BM417" s="226" t="s">
        <v>424</v>
      </c>
    </row>
    <row r="418" s="13" customFormat="1">
      <c r="A418" s="13"/>
      <c r="B418" s="233"/>
      <c r="C418" s="234"/>
      <c r="D418" s="235" t="s">
        <v>148</v>
      </c>
      <c r="E418" s="236" t="s">
        <v>19</v>
      </c>
      <c r="F418" s="237" t="s">
        <v>425</v>
      </c>
      <c r="G418" s="234"/>
      <c r="H418" s="238">
        <v>599.44500000000005</v>
      </c>
      <c r="I418" s="239"/>
      <c r="J418" s="234"/>
      <c r="K418" s="234"/>
      <c r="L418" s="240"/>
      <c r="M418" s="241"/>
      <c r="N418" s="242"/>
      <c r="O418" s="242"/>
      <c r="P418" s="242"/>
      <c r="Q418" s="242"/>
      <c r="R418" s="242"/>
      <c r="S418" s="242"/>
      <c r="T418" s="243"/>
      <c r="U418" s="13"/>
      <c r="V418" s="13"/>
      <c r="W418" s="13"/>
      <c r="X418" s="13"/>
      <c r="Y418" s="13"/>
      <c r="Z418" s="13"/>
      <c r="AA418" s="13"/>
      <c r="AB418" s="13"/>
      <c r="AC418" s="13"/>
      <c r="AD418" s="13"/>
      <c r="AE418" s="13"/>
      <c r="AT418" s="244" t="s">
        <v>148</v>
      </c>
      <c r="AU418" s="244" t="s">
        <v>83</v>
      </c>
      <c r="AV418" s="13" t="s">
        <v>83</v>
      </c>
      <c r="AW418" s="13" t="s">
        <v>32</v>
      </c>
      <c r="AX418" s="13" t="s">
        <v>71</v>
      </c>
      <c r="AY418" s="244" t="s">
        <v>139</v>
      </c>
    </row>
    <row r="419" s="14" customFormat="1">
      <c r="A419" s="14"/>
      <c r="B419" s="245"/>
      <c r="C419" s="246"/>
      <c r="D419" s="235" t="s">
        <v>148</v>
      </c>
      <c r="E419" s="247" t="s">
        <v>19</v>
      </c>
      <c r="F419" s="248" t="s">
        <v>410</v>
      </c>
      <c r="G419" s="246"/>
      <c r="H419" s="249">
        <v>599.44500000000005</v>
      </c>
      <c r="I419" s="250"/>
      <c r="J419" s="246"/>
      <c r="K419" s="246"/>
      <c r="L419" s="251"/>
      <c r="M419" s="252"/>
      <c r="N419" s="253"/>
      <c r="O419" s="253"/>
      <c r="P419" s="253"/>
      <c r="Q419" s="253"/>
      <c r="R419" s="253"/>
      <c r="S419" s="253"/>
      <c r="T419" s="254"/>
      <c r="U419" s="14"/>
      <c r="V419" s="14"/>
      <c r="W419" s="14"/>
      <c r="X419" s="14"/>
      <c r="Y419" s="14"/>
      <c r="Z419" s="14"/>
      <c r="AA419" s="14"/>
      <c r="AB419" s="14"/>
      <c r="AC419" s="14"/>
      <c r="AD419" s="14"/>
      <c r="AE419" s="14"/>
      <c r="AT419" s="255" t="s">
        <v>148</v>
      </c>
      <c r="AU419" s="255" t="s">
        <v>83</v>
      </c>
      <c r="AV419" s="14" t="s">
        <v>87</v>
      </c>
      <c r="AW419" s="14" t="s">
        <v>32</v>
      </c>
      <c r="AX419" s="14" t="s">
        <v>71</v>
      </c>
      <c r="AY419" s="255" t="s">
        <v>139</v>
      </c>
    </row>
    <row r="420" s="15" customFormat="1">
      <c r="A420" s="15"/>
      <c r="B420" s="256"/>
      <c r="C420" s="257"/>
      <c r="D420" s="235" t="s">
        <v>148</v>
      </c>
      <c r="E420" s="258" t="s">
        <v>19</v>
      </c>
      <c r="F420" s="259" t="s">
        <v>163</v>
      </c>
      <c r="G420" s="257"/>
      <c r="H420" s="260">
        <v>599.44500000000005</v>
      </c>
      <c r="I420" s="261"/>
      <c r="J420" s="257"/>
      <c r="K420" s="257"/>
      <c r="L420" s="262"/>
      <c r="M420" s="263"/>
      <c r="N420" s="264"/>
      <c r="O420" s="264"/>
      <c r="P420" s="264"/>
      <c r="Q420" s="264"/>
      <c r="R420" s="264"/>
      <c r="S420" s="264"/>
      <c r="T420" s="265"/>
      <c r="U420" s="15"/>
      <c r="V420" s="15"/>
      <c r="W420" s="15"/>
      <c r="X420" s="15"/>
      <c r="Y420" s="15"/>
      <c r="Z420" s="15"/>
      <c r="AA420" s="15"/>
      <c r="AB420" s="15"/>
      <c r="AC420" s="15"/>
      <c r="AD420" s="15"/>
      <c r="AE420" s="15"/>
      <c r="AT420" s="266" t="s">
        <v>148</v>
      </c>
      <c r="AU420" s="266" t="s">
        <v>83</v>
      </c>
      <c r="AV420" s="15" t="s">
        <v>90</v>
      </c>
      <c r="AW420" s="15" t="s">
        <v>32</v>
      </c>
      <c r="AX420" s="15" t="s">
        <v>78</v>
      </c>
      <c r="AY420" s="266" t="s">
        <v>139</v>
      </c>
    </row>
    <row r="421" s="2" customFormat="1" ht="16.5" customHeight="1">
      <c r="A421" s="41"/>
      <c r="B421" s="42"/>
      <c r="C421" s="278" t="s">
        <v>327</v>
      </c>
      <c r="D421" s="278" t="s">
        <v>239</v>
      </c>
      <c r="E421" s="279" t="s">
        <v>240</v>
      </c>
      <c r="F421" s="280" t="s">
        <v>241</v>
      </c>
      <c r="G421" s="281" t="s">
        <v>228</v>
      </c>
      <c r="H421" s="282">
        <v>517.71299999999997</v>
      </c>
      <c r="I421" s="283"/>
      <c r="J421" s="284">
        <f>ROUND(I421*H421,2)</f>
        <v>0</v>
      </c>
      <c r="K421" s="280" t="s">
        <v>145</v>
      </c>
      <c r="L421" s="285"/>
      <c r="M421" s="286" t="s">
        <v>19</v>
      </c>
      <c r="N421" s="287" t="s">
        <v>43</v>
      </c>
      <c r="O421" s="87"/>
      <c r="P421" s="224">
        <f>O421*H421</f>
        <v>0</v>
      </c>
      <c r="Q421" s="224">
        <v>0.00012</v>
      </c>
      <c r="R421" s="224">
        <f>Q421*H421</f>
        <v>0.062125559999999996</v>
      </c>
      <c r="S421" s="224">
        <v>0</v>
      </c>
      <c r="T421" s="225">
        <f>S421*H421</f>
        <v>0</v>
      </c>
      <c r="U421" s="41"/>
      <c r="V421" s="41"/>
      <c r="W421" s="41"/>
      <c r="X421" s="41"/>
      <c r="Y421" s="41"/>
      <c r="Z421" s="41"/>
      <c r="AA421" s="41"/>
      <c r="AB421" s="41"/>
      <c r="AC421" s="41"/>
      <c r="AD421" s="41"/>
      <c r="AE421" s="41"/>
      <c r="AR421" s="226" t="s">
        <v>220</v>
      </c>
      <c r="AT421" s="226" t="s">
        <v>239</v>
      </c>
      <c r="AU421" s="226" t="s">
        <v>83</v>
      </c>
      <c r="AY421" s="20" t="s">
        <v>139</v>
      </c>
      <c r="BE421" s="227">
        <f>IF(N421="základní",J421,0)</f>
        <v>0</v>
      </c>
      <c r="BF421" s="227">
        <f>IF(N421="snížená",J421,0)</f>
        <v>0</v>
      </c>
      <c r="BG421" s="227">
        <f>IF(N421="zákl. přenesená",J421,0)</f>
        <v>0</v>
      </c>
      <c r="BH421" s="227">
        <f>IF(N421="sníž. přenesená",J421,0)</f>
        <v>0</v>
      </c>
      <c r="BI421" s="227">
        <f>IF(N421="nulová",J421,0)</f>
        <v>0</v>
      </c>
      <c r="BJ421" s="20" t="s">
        <v>83</v>
      </c>
      <c r="BK421" s="227">
        <f>ROUND(I421*H421,2)</f>
        <v>0</v>
      </c>
      <c r="BL421" s="20" t="s">
        <v>90</v>
      </c>
      <c r="BM421" s="226" t="s">
        <v>426</v>
      </c>
    </row>
    <row r="422" s="13" customFormat="1">
      <c r="A422" s="13"/>
      <c r="B422" s="233"/>
      <c r="C422" s="234"/>
      <c r="D422" s="235" t="s">
        <v>148</v>
      </c>
      <c r="E422" s="236" t="s">
        <v>19</v>
      </c>
      <c r="F422" s="237" t="s">
        <v>427</v>
      </c>
      <c r="G422" s="234"/>
      <c r="H422" s="238">
        <v>517.71299999999997</v>
      </c>
      <c r="I422" s="239"/>
      <c r="J422" s="234"/>
      <c r="K422" s="234"/>
      <c r="L422" s="240"/>
      <c r="M422" s="241"/>
      <c r="N422" s="242"/>
      <c r="O422" s="242"/>
      <c r="P422" s="242"/>
      <c r="Q422" s="242"/>
      <c r="R422" s="242"/>
      <c r="S422" s="242"/>
      <c r="T422" s="243"/>
      <c r="U422" s="13"/>
      <c r="V422" s="13"/>
      <c r="W422" s="13"/>
      <c r="X422" s="13"/>
      <c r="Y422" s="13"/>
      <c r="Z422" s="13"/>
      <c r="AA422" s="13"/>
      <c r="AB422" s="13"/>
      <c r="AC422" s="13"/>
      <c r="AD422" s="13"/>
      <c r="AE422" s="13"/>
      <c r="AT422" s="244" t="s">
        <v>148</v>
      </c>
      <c r="AU422" s="244" t="s">
        <v>83</v>
      </c>
      <c r="AV422" s="13" t="s">
        <v>83</v>
      </c>
      <c r="AW422" s="13" t="s">
        <v>32</v>
      </c>
      <c r="AX422" s="13" t="s">
        <v>71</v>
      </c>
      <c r="AY422" s="244" t="s">
        <v>139</v>
      </c>
    </row>
    <row r="423" s="14" customFormat="1">
      <c r="A423" s="14"/>
      <c r="B423" s="245"/>
      <c r="C423" s="246"/>
      <c r="D423" s="235" t="s">
        <v>148</v>
      </c>
      <c r="E423" s="247" t="s">
        <v>19</v>
      </c>
      <c r="F423" s="248" t="s">
        <v>412</v>
      </c>
      <c r="G423" s="246"/>
      <c r="H423" s="249">
        <v>517.71299999999997</v>
      </c>
      <c r="I423" s="250"/>
      <c r="J423" s="246"/>
      <c r="K423" s="246"/>
      <c r="L423" s="251"/>
      <c r="M423" s="252"/>
      <c r="N423" s="253"/>
      <c r="O423" s="253"/>
      <c r="P423" s="253"/>
      <c r="Q423" s="253"/>
      <c r="R423" s="253"/>
      <c r="S423" s="253"/>
      <c r="T423" s="254"/>
      <c r="U423" s="14"/>
      <c r="V423" s="14"/>
      <c r="W423" s="14"/>
      <c r="X423" s="14"/>
      <c r="Y423" s="14"/>
      <c r="Z423" s="14"/>
      <c r="AA423" s="14"/>
      <c r="AB423" s="14"/>
      <c r="AC423" s="14"/>
      <c r="AD423" s="14"/>
      <c r="AE423" s="14"/>
      <c r="AT423" s="255" t="s">
        <v>148</v>
      </c>
      <c r="AU423" s="255" t="s">
        <v>83</v>
      </c>
      <c r="AV423" s="14" t="s">
        <v>87</v>
      </c>
      <c r="AW423" s="14" t="s">
        <v>32</v>
      </c>
      <c r="AX423" s="14" t="s">
        <v>71</v>
      </c>
      <c r="AY423" s="255" t="s">
        <v>139</v>
      </c>
    </row>
    <row r="424" s="15" customFormat="1">
      <c r="A424" s="15"/>
      <c r="B424" s="256"/>
      <c r="C424" s="257"/>
      <c r="D424" s="235" t="s">
        <v>148</v>
      </c>
      <c r="E424" s="258" t="s">
        <v>19</v>
      </c>
      <c r="F424" s="259" t="s">
        <v>163</v>
      </c>
      <c r="G424" s="257"/>
      <c r="H424" s="260">
        <v>517.71299999999997</v>
      </c>
      <c r="I424" s="261"/>
      <c r="J424" s="257"/>
      <c r="K424" s="257"/>
      <c r="L424" s="262"/>
      <c r="M424" s="263"/>
      <c r="N424" s="264"/>
      <c r="O424" s="264"/>
      <c r="P424" s="264"/>
      <c r="Q424" s="264"/>
      <c r="R424" s="264"/>
      <c r="S424" s="264"/>
      <c r="T424" s="265"/>
      <c r="U424" s="15"/>
      <c r="V424" s="15"/>
      <c r="W424" s="15"/>
      <c r="X424" s="15"/>
      <c r="Y424" s="15"/>
      <c r="Z424" s="15"/>
      <c r="AA424" s="15"/>
      <c r="AB424" s="15"/>
      <c r="AC424" s="15"/>
      <c r="AD424" s="15"/>
      <c r="AE424" s="15"/>
      <c r="AT424" s="266" t="s">
        <v>148</v>
      </c>
      <c r="AU424" s="266" t="s">
        <v>83</v>
      </c>
      <c r="AV424" s="15" t="s">
        <v>90</v>
      </c>
      <c r="AW424" s="15" t="s">
        <v>32</v>
      </c>
      <c r="AX424" s="15" t="s">
        <v>78</v>
      </c>
      <c r="AY424" s="266" t="s">
        <v>139</v>
      </c>
    </row>
    <row r="425" s="2" customFormat="1" ht="16.5" customHeight="1">
      <c r="A425" s="41"/>
      <c r="B425" s="42"/>
      <c r="C425" s="278" t="s">
        <v>428</v>
      </c>
      <c r="D425" s="278" t="s">
        <v>239</v>
      </c>
      <c r="E425" s="279" t="s">
        <v>429</v>
      </c>
      <c r="F425" s="280" t="s">
        <v>430</v>
      </c>
      <c r="G425" s="281" t="s">
        <v>228</v>
      </c>
      <c r="H425" s="282">
        <v>187.69999999999999</v>
      </c>
      <c r="I425" s="283"/>
      <c r="J425" s="284">
        <f>ROUND(I425*H425,2)</f>
        <v>0</v>
      </c>
      <c r="K425" s="280" t="s">
        <v>145</v>
      </c>
      <c r="L425" s="285"/>
      <c r="M425" s="286" t="s">
        <v>19</v>
      </c>
      <c r="N425" s="287" t="s">
        <v>43</v>
      </c>
      <c r="O425" s="87"/>
      <c r="P425" s="224">
        <f>O425*H425</f>
        <v>0</v>
      </c>
      <c r="Q425" s="224">
        <v>0.00020000000000000001</v>
      </c>
      <c r="R425" s="224">
        <f>Q425*H425</f>
        <v>0.037539999999999997</v>
      </c>
      <c r="S425" s="224">
        <v>0</v>
      </c>
      <c r="T425" s="225">
        <f>S425*H425</f>
        <v>0</v>
      </c>
      <c r="U425" s="41"/>
      <c r="V425" s="41"/>
      <c r="W425" s="41"/>
      <c r="X425" s="41"/>
      <c r="Y425" s="41"/>
      <c r="Z425" s="41"/>
      <c r="AA425" s="41"/>
      <c r="AB425" s="41"/>
      <c r="AC425" s="41"/>
      <c r="AD425" s="41"/>
      <c r="AE425" s="41"/>
      <c r="AR425" s="226" t="s">
        <v>220</v>
      </c>
      <c r="AT425" s="226" t="s">
        <v>239</v>
      </c>
      <c r="AU425" s="226" t="s">
        <v>83</v>
      </c>
      <c r="AY425" s="20" t="s">
        <v>139</v>
      </c>
      <c r="BE425" s="227">
        <f>IF(N425="základní",J425,0)</f>
        <v>0</v>
      </c>
      <c r="BF425" s="227">
        <f>IF(N425="snížená",J425,0)</f>
        <v>0</v>
      </c>
      <c r="BG425" s="227">
        <f>IF(N425="zákl. přenesená",J425,0)</f>
        <v>0</v>
      </c>
      <c r="BH425" s="227">
        <f>IF(N425="sníž. přenesená",J425,0)</f>
        <v>0</v>
      </c>
      <c r="BI425" s="227">
        <f>IF(N425="nulová",J425,0)</f>
        <v>0</v>
      </c>
      <c r="BJ425" s="20" t="s">
        <v>83</v>
      </c>
      <c r="BK425" s="227">
        <f>ROUND(I425*H425,2)</f>
        <v>0</v>
      </c>
      <c r="BL425" s="20" t="s">
        <v>90</v>
      </c>
      <c r="BM425" s="226" t="s">
        <v>431</v>
      </c>
    </row>
    <row r="426" s="13" customFormat="1">
      <c r="A426" s="13"/>
      <c r="B426" s="233"/>
      <c r="C426" s="234"/>
      <c r="D426" s="235" t="s">
        <v>148</v>
      </c>
      <c r="E426" s="236" t="s">
        <v>19</v>
      </c>
      <c r="F426" s="237" t="s">
        <v>413</v>
      </c>
      <c r="G426" s="234"/>
      <c r="H426" s="238">
        <v>187.69999999999999</v>
      </c>
      <c r="I426" s="239"/>
      <c r="J426" s="234"/>
      <c r="K426" s="234"/>
      <c r="L426" s="240"/>
      <c r="M426" s="241"/>
      <c r="N426" s="242"/>
      <c r="O426" s="242"/>
      <c r="P426" s="242"/>
      <c r="Q426" s="242"/>
      <c r="R426" s="242"/>
      <c r="S426" s="242"/>
      <c r="T426" s="243"/>
      <c r="U426" s="13"/>
      <c r="V426" s="13"/>
      <c r="W426" s="13"/>
      <c r="X426" s="13"/>
      <c r="Y426" s="13"/>
      <c r="Z426" s="13"/>
      <c r="AA426" s="13"/>
      <c r="AB426" s="13"/>
      <c r="AC426" s="13"/>
      <c r="AD426" s="13"/>
      <c r="AE426" s="13"/>
      <c r="AT426" s="244" t="s">
        <v>148</v>
      </c>
      <c r="AU426" s="244" t="s">
        <v>83</v>
      </c>
      <c r="AV426" s="13" t="s">
        <v>83</v>
      </c>
      <c r="AW426" s="13" t="s">
        <v>32</v>
      </c>
      <c r="AX426" s="13" t="s">
        <v>71</v>
      </c>
      <c r="AY426" s="244" t="s">
        <v>139</v>
      </c>
    </row>
    <row r="427" s="14" customFormat="1">
      <c r="A427" s="14"/>
      <c r="B427" s="245"/>
      <c r="C427" s="246"/>
      <c r="D427" s="235" t="s">
        <v>148</v>
      </c>
      <c r="E427" s="247" t="s">
        <v>19</v>
      </c>
      <c r="F427" s="248" t="s">
        <v>414</v>
      </c>
      <c r="G427" s="246"/>
      <c r="H427" s="249">
        <v>187.69999999999999</v>
      </c>
      <c r="I427" s="250"/>
      <c r="J427" s="246"/>
      <c r="K427" s="246"/>
      <c r="L427" s="251"/>
      <c r="M427" s="252"/>
      <c r="N427" s="253"/>
      <c r="O427" s="253"/>
      <c r="P427" s="253"/>
      <c r="Q427" s="253"/>
      <c r="R427" s="253"/>
      <c r="S427" s="253"/>
      <c r="T427" s="254"/>
      <c r="U427" s="14"/>
      <c r="V427" s="14"/>
      <c r="W427" s="14"/>
      <c r="X427" s="14"/>
      <c r="Y427" s="14"/>
      <c r="Z427" s="14"/>
      <c r="AA427" s="14"/>
      <c r="AB427" s="14"/>
      <c r="AC427" s="14"/>
      <c r="AD427" s="14"/>
      <c r="AE427" s="14"/>
      <c r="AT427" s="255" t="s">
        <v>148</v>
      </c>
      <c r="AU427" s="255" t="s">
        <v>83</v>
      </c>
      <c r="AV427" s="14" t="s">
        <v>87</v>
      </c>
      <c r="AW427" s="14" t="s">
        <v>32</v>
      </c>
      <c r="AX427" s="14" t="s">
        <v>71</v>
      </c>
      <c r="AY427" s="255" t="s">
        <v>139</v>
      </c>
    </row>
    <row r="428" s="15" customFormat="1">
      <c r="A428" s="15"/>
      <c r="B428" s="256"/>
      <c r="C428" s="257"/>
      <c r="D428" s="235" t="s">
        <v>148</v>
      </c>
      <c r="E428" s="258" t="s">
        <v>19</v>
      </c>
      <c r="F428" s="259" t="s">
        <v>163</v>
      </c>
      <c r="G428" s="257"/>
      <c r="H428" s="260">
        <v>187.69999999999999</v>
      </c>
      <c r="I428" s="261"/>
      <c r="J428" s="257"/>
      <c r="K428" s="257"/>
      <c r="L428" s="262"/>
      <c r="M428" s="263"/>
      <c r="N428" s="264"/>
      <c r="O428" s="264"/>
      <c r="P428" s="264"/>
      <c r="Q428" s="264"/>
      <c r="R428" s="264"/>
      <c r="S428" s="264"/>
      <c r="T428" s="265"/>
      <c r="U428" s="15"/>
      <c r="V428" s="15"/>
      <c r="W428" s="15"/>
      <c r="X428" s="15"/>
      <c r="Y428" s="15"/>
      <c r="Z428" s="15"/>
      <c r="AA428" s="15"/>
      <c r="AB428" s="15"/>
      <c r="AC428" s="15"/>
      <c r="AD428" s="15"/>
      <c r="AE428" s="15"/>
      <c r="AT428" s="266" t="s">
        <v>148</v>
      </c>
      <c r="AU428" s="266" t="s">
        <v>83</v>
      </c>
      <c r="AV428" s="15" t="s">
        <v>90</v>
      </c>
      <c r="AW428" s="15" t="s">
        <v>32</v>
      </c>
      <c r="AX428" s="15" t="s">
        <v>78</v>
      </c>
      <c r="AY428" s="266" t="s">
        <v>139</v>
      </c>
    </row>
    <row r="429" s="2" customFormat="1" ht="16.5" customHeight="1">
      <c r="A429" s="41"/>
      <c r="B429" s="42"/>
      <c r="C429" s="278" t="s">
        <v>331</v>
      </c>
      <c r="D429" s="278" t="s">
        <v>239</v>
      </c>
      <c r="E429" s="279" t="s">
        <v>432</v>
      </c>
      <c r="F429" s="280" t="s">
        <v>433</v>
      </c>
      <c r="G429" s="281" t="s">
        <v>228</v>
      </c>
      <c r="H429" s="282">
        <v>197.08500000000001</v>
      </c>
      <c r="I429" s="283"/>
      <c r="J429" s="284">
        <f>ROUND(I429*H429,2)</f>
        <v>0</v>
      </c>
      <c r="K429" s="280" t="s">
        <v>145</v>
      </c>
      <c r="L429" s="285"/>
      <c r="M429" s="286" t="s">
        <v>19</v>
      </c>
      <c r="N429" s="287" t="s">
        <v>43</v>
      </c>
      <c r="O429" s="87"/>
      <c r="P429" s="224">
        <f>O429*H429</f>
        <v>0</v>
      </c>
      <c r="Q429" s="224">
        <v>0.00029999999999999997</v>
      </c>
      <c r="R429" s="224">
        <f>Q429*H429</f>
        <v>0.059125499999999998</v>
      </c>
      <c r="S429" s="224">
        <v>0</v>
      </c>
      <c r="T429" s="225">
        <f>S429*H429</f>
        <v>0</v>
      </c>
      <c r="U429" s="41"/>
      <c r="V429" s="41"/>
      <c r="W429" s="41"/>
      <c r="X429" s="41"/>
      <c r="Y429" s="41"/>
      <c r="Z429" s="41"/>
      <c r="AA429" s="41"/>
      <c r="AB429" s="41"/>
      <c r="AC429" s="41"/>
      <c r="AD429" s="41"/>
      <c r="AE429" s="41"/>
      <c r="AR429" s="226" t="s">
        <v>220</v>
      </c>
      <c r="AT429" s="226" t="s">
        <v>239</v>
      </c>
      <c r="AU429" s="226" t="s">
        <v>83</v>
      </c>
      <c r="AY429" s="20" t="s">
        <v>139</v>
      </c>
      <c r="BE429" s="227">
        <f>IF(N429="základní",J429,0)</f>
        <v>0</v>
      </c>
      <c r="BF429" s="227">
        <f>IF(N429="snížená",J429,0)</f>
        <v>0</v>
      </c>
      <c r="BG429" s="227">
        <f>IF(N429="zákl. přenesená",J429,0)</f>
        <v>0</v>
      </c>
      <c r="BH429" s="227">
        <f>IF(N429="sníž. přenesená",J429,0)</f>
        <v>0</v>
      </c>
      <c r="BI429" s="227">
        <f>IF(N429="nulová",J429,0)</f>
        <v>0</v>
      </c>
      <c r="BJ429" s="20" t="s">
        <v>83</v>
      </c>
      <c r="BK429" s="227">
        <f>ROUND(I429*H429,2)</f>
        <v>0</v>
      </c>
      <c r="BL429" s="20" t="s">
        <v>90</v>
      </c>
      <c r="BM429" s="226" t="s">
        <v>434</v>
      </c>
    </row>
    <row r="430" s="13" customFormat="1">
      <c r="A430" s="13"/>
      <c r="B430" s="233"/>
      <c r="C430" s="234"/>
      <c r="D430" s="235" t="s">
        <v>148</v>
      </c>
      <c r="E430" s="236" t="s">
        <v>19</v>
      </c>
      <c r="F430" s="237" t="s">
        <v>435</v>
      </c>
      <c r="G430" s="234"/>
      <c r="H430" s="238">
        <v>197.08500000000001</v>
      </c>
      <c r="I430" s="239"/>
      <c r="J430" s="234"/>
      <c r="K430" s="234"/>
      <c r="L430" s="240"/>
      <c r="M430" s="241"/>
      <c r="N430" s="242"/>
      <c r="O430" s="242"/>
      <c r="P430" s="242"/>
      <c r="Q430" s="242"/>
      <c r="R430" s="242"/>
      <c r="S430" s="242"/>
      <c r="T430" s="243"/>
      <c r="U430" s="13"/>
      <c r="V430" s="13"/>
      <c r="W430" s="13"/>
      <c r="X430" s="13"/>
      <c r="Y430" s="13"/>
      <c r="Z430" s="13"/>
      <c r="AA430" s="13"/>
      <c r="AB430" s="13"/>
      <c r="AC430" s="13"/>
      <c r="AD430" s="13"/>
      <c r="AE430" s="13"/>
      <c r="AT430" s="244" t="s">
        <v>148</v>
      </c>
      <c r="AU430" s="244" t="s">
        <v>83</v>
      </c>
      <c r="AV430" s="13" t="s">
        <v>83</v>
      </c>
      <c r="AW430" s="13" t="s">
        <v>32</v>
      </c>
      <c r="AX430" s="13" t="s">
        <v>71</v>
      </c>
      <c r="AY430" s="244" t="s">
        <v>139</v>
      </c>
    </row>
    <row r="431" s="15" customFormat="1">
      <c r="A431" s="15"/>
      <c r="B431" s="256"/>
      <c r="C431" s="257"/>
      <c r="D431" s="235" t="s">
        <v>148</v>
      </c>
      <c r="E431" s="258" t="s">
        <v>19</v>
      </c>
      <c r="F431" s="259" t="s">
        <v>163</v>
      </c>
      <c r="G431" s="257"/>
      <c r="H431" s="260">
        <v>197.08500000000001</v>
      </c>
      <c r="I431" s="261"/>
      <c r="J431" s="257"/>
      <c r="K431" s="257"/>
      <c r="L431" s="262"/>
      <c r="M431" s="263"/>
      <c r="N431" s="264"/>
      <c r="O431" s="264"/>
      <c r="P431" s="264"/>
      <c r="Q431" s="264"/>
      <c r="R431" s="264"/>
      <c r="S431" s="264"/>
      <c r="T431" s="265"/>
      <c r="U431" s="15"/>
      <c r="V431" s="15"/>
      <c r="W431" s="15"/>
      <c r="X431" s="15"/>
      <c r="Y431" s="15"/>
      <c r="Z431" s="15"/>
      <c r="AA431" s="15"/>
      <c r="AB431" s="15"/>
      <c r="AC431" s="15"/>
      <c r="AD431" s="15"/>
      <c r="AE431" s="15"/>
      <c r="AT431" s="266" t="s">
        <v>148</v>
      </c>
      <c r="AU431" s="266" t="s">
        <v>83</v>
      </c>
      <c r="AV431" s="15" t="s">
        <v>90</v>
      </c>
      <c r="AW431" s="15" t="s">
        <v>32</v>
      </c>
      <c r="AX431" s="15" t="s">
        <v>78</v>
      </c>
      <c r="AY431" s="266" t="s">
        <v>139</v>
      </c>
    </row>
    <row r="432" s="2" customFormat="1" ht="16.5" customHeight="1">
      <c r="A432" s="41"/>
      <c r="B432" s="42"/>
      <c r="C432" s="278" t="s">
        <v>436</v>
      </c>
      <c r="D432" s="278" t="s">
        <v>239</v>
      </c>
      <c r="E432" s="279" t="s">
        <v>437</v>
      </c>
      <c r="F432" s="280" t="s">
        <v>438</v>
      </c>
      <c r="G432" s="281" t="s">
        <v>228</v>
      </c>
      <c r="H432" s="282">
        <v>262.5</v>
      </c>
      <c r="I432" s="283"/>
      <c r="J432" s="284">
        <f>ROUND(I432*H432,2)</f>
        <v>0</v>
      </c>
      <c r="K432" s="280" t="s">
        <v>19</v>
      </c>
      <c r="L432" s="285"/>
      <c r="M432" s="286" t="s">
        <v>19</v>
      </c>
      <c r="N432" s="287" t="s">
        <v>43</v>
      </c>
      <c r="O432" s="87"/>
      <c r="P432" s="224">
        <f>O432*H432</f>
        <v>0</v>
      </c>
      <c r="Q432" s="224">
        <v>0.00010000000000000001</v>
      </c>
      <c r="R432" s="224">
        <f>Q432*H432</f>
        <v>0.026250000000000002</v>
      </c>
      <c r="S432" s="224">
        <v>0</v>
      </c>
      <c r="T432" s="225">
        <f>S432*H432</f>
        <v>0</v>
      </c>
      <c r="U432" s="41"/>
      <c r="V432" s="41"/>
      <c r="W432" s="41"/>
      <c r="X432" s="41"/>
      <c r="Y432" s="41"/>
      <c r="Z432" s="41"/>
      <c r="AA432" s="41"/>
      <c r="AB432" s="41"/>
      <c r="AC432" s="41"/>
      <c r="AD432" s="41"/>
      <c r="AE432" s="41"/>
      <c r="AR432" s="226" t="s">
        <v>220</v>
      </c>
      <c r="AT432" s="226" t="s">
        <v>239</v>
      </c>
      <c r="AU432" s="226" t="s">
        <v>83</v>
      </c>
      <c r="AY432" s="20" t="s">
        <v>139</v>
      </c>
      <c r="BE432" s="227">
        <f>IF(N432="základní",J432,0)</f>
        <v>0</v>
      </c>
      <c r="BF432" s="227">
        <f>IF(N432="snížená",J432,0)</f>
        <v>0</v>
      </c>
      <c r="BG432" s="227">
        <f>IF(N432="zákl. přenesená",J432,0)</f>
        <v>0</v>
      </c>
      <c r="BH432" s="227">
        <f>IF(N432="sníž. přenesená",J432,0)</f>
        <v>0</v>
      </c>
      <c r="BI432" s="227">
        <f>IF(N432="nulová",J432,0)</f>
        <v>0</v>
      </c>
      <c r="BJ432" s="20" t="s">
        <v>83</v>
      </c>
      <c r="BK432" s="227">
        <f>ROUND(I432*H432,2)</f>
        <v>0</v>
      </c>
      <c r="BL432" s="20" t="s">
        <v>90</v>
      </c>
      <c r="BM432" s="226" t="s">
        <v>439</v>
      </c>
    </row>
    <row r="433" s="13" customFormat="1">
      <c r="A433" s="13"/>
      <c r="B433" s="233"/>
      <c r="C433" s="234"/>
      <c r="D433" s="235" t="s">
        <v>148</v>
      </c>
      <c r="E433" s="236" t="s">
        <v>19</v>
      </c>
      <c r="F433" s="237" t="s">
        <v>440</v>
      </c>
      <c r="G433" s="234"/>
      <c r="H433" s="238">
        <v>262.5</v>
      </c>
      <c r="I433" s="239"/>
      <c r="J433" s="234"/>
      <c r="K433" s="234"/>
      <c r="L433" s="240"/>
      <c r="M433" s="241"/>
      <c r="N433" s="242"/>
      <c r="O433" s="242"/>
      <c r="P433" s="242"/>
      <c r="Q433" s="242"/>
      <c r="R433" s="242"/>
      <c r="S433" s="242"/>
      <c r="T433" s="243"/>
      <c r="U433" s="13"/>
      <c r="V433" s="13"/>
      <c r="W433" s="13"/>
      <c r="X433" s="13"/>
      <c r="Y433" s="13"/>
      <c r="Z433" s="13"/>
      <c r="AA433" s="13"/>
      <c r="AB433" s="13"/>
      <c r="AC433" s="13"/>
      <c r="AD433" s="13"/>
      <c r="AE433" s="13"/>
      <c r="AT433" s="244" t="s">
        <v>148</v>
      </c>
      <c r="AU433" s="244" t="s">
        <v>83</v>
      </c>
      <c r="AV433" s="13" t="s">
        <v>83</v>
      </c>
      <c r="AW433" s="13" t="s">
        <v>32</v>
      </c>
      <c r="AX433" s="13" t="s">
        <v>71</v>
      </c>
      <c r="AY433" s="244" t="s">
        <v>139</v>
      </c>
    </row>
    <row r="434" s="14" customFormat="1">
      <c r="A434" s="14"/>
      <c r="B434" s="245"/>
      <c r="C434" s="246"/>
      <c r="D434" s="235" t="s">
        <v>148</v>
      </c>
      <c r="E434" s="247" t="s">
        <v>19</v>
      </c>
      <c r="F434" s="248" t="s">
        <v>418</v>
      </c>
      <c r="G434" s="246"/>
      <c r="H434" s="249">
        <v>262.5</v>
      </c>
      <c r="I434" s="250"/>
      <c r="J434" s="246"/>
      <c r="K434" s="246"/>
      <c r="L434" s="251"/>
      <c r="M434" s="252"/>
      <c r="N434" s="253"/>
      <c r="O434" s="253"/>
      <c r="P434" s="253"/>
      <c r="Q434" s="253"/>
      <c r="R434" s="253"/>
      <c r="S434" s="253"/>
      <c r="T434" s="254"/>
      <c r="U434" s="14"/>
      <c r="V434" s="14"/>
      <c r="W434" s="14"/>
      <c r="X434" s="14"/>
      <c r="Y434" s="14"/>
      <c r="Z434" s="14"/>
      <c r="AA434" s="14"/>
      <c r="AB434" s="14"/>
      <c r="AC434" s="14"/>
      <c r="AD434" s="14"/>
      <c r="AE434" s="14"/>
      <c r="AT434" s="255" t="s">
        <v>148</v>
      </c>
      <c r="AU434" s="255" t="s">
        <v>83</v>
      </c>
      <c r="AV434" s="14" t="s">
        <v>87</v>
      </c>
      <c r="AW434" s="14" t="s">
        <v>32</v>
      </c>
      <c r="AX434" s="14" t="s">
        <v>71</v>
      </c>
      <c r="AY434" s="255" t="s">
        <v>139</v>
      </c>
    </row>
    <row r="435" s="15" customFormat="1">
      <c r="A435" s="15"/>
      <c r="B435" s="256"/>
      <c r="C435" s="257"/>
      <c r="D435" s="235" t="s">
        <v>148</v>
      </c>
      <c r="E435" s="258" t="s">
        <v>19</v>
      </c>
      <c r="F435" s="259" t="s">
        <v>163</v>
      </c>
      <c r="G435" s="257"/>
      <c r="H435" s="260">
        <v>262.5</v>
      </c>
      <c r="I435" s="261"/>
      <c r="J435" s="257"/>
      <c r="K435" s="257"/>
      <c r="L435" s="262"/>
      <c r="M435" s="263"/>
      <c r="N435" s="264"/>
      <c r="O435" s="264"/>
      <c r="P435" s="264"/>
      <c r="Q435" s="264"/>
      <c r="R435" s="264"/>
      <c r="S435" s="264"/>
      <c r="T435" s="265"/>
      <c r="U435" s="15"/>
      <c r="V435" s="15"/>
      <c r="W435" s="15"/>
      <c r="X435" s="15"/>
      <c r="Y435" s="15"/>
      <c r="Z435" s="15"/>
      <c r="AA435" s="15"/>
      <c r="AB435" s="15"/>
      <c r="AC435" s="15"/>
      <c r="AD435" s="15"/>
      <c r="AE435" s="15"/>
      <c r="AT435" s="266" t="s">
        <v>148</v>
      </c>
      <c r="AU435" s="266" t="s">
        <v>83</v>
      </c>
      <c r="AV435" s="15" t="s">
        <v>90</v>
      </c>
      <c r="AW435" s="15" t="s">
        <v>32</v>
      </c>
      <c r="AX435" s="15" t="s">
        <v>78</v>
      </c>
      <c r="AY435" s="266" t="s">
        <v>139</v>
      </c>
    </row>
    <row r="436" s="2" customFormat="1" ht="16.5" customHeight="1">
      <c r="A436" s="41"/>
      <c r="B436" s="42"/>
      <c r="C436" s="215" t="s">
        <v>337</v>
      </c>
      <c r="D436" s="215" t="s">
        <v>141</v>
      </c>
      <c r="E436" s="216" t="s">
        <v>441</v>
      </c>
      <c r="F436" s="217" t="s">
        <v>442</v>
      </c>
      <c r="G436" s="218" t="s">
        <v>228</v>
      </c>
      <c r="H436" s="219">
        <v>97.019999999999996</v>
      </c>
      <c r="I436" s="220"/>
      <c r="J436" s="221">
        <f>ROUND(I436*H436,2)</f>
        <v>0</v>
      </c>
      <c r="K436" s="217" t="s">
        <v>145</v>
      </c>
      <c r="L436" s="47"/>
      <c r="M436" s="222" t="s">
        <v>19</v>
      </c>
      <c r="N436" s="223" t="s">
        <v>43</v>
      </c>
      <c r="O436" s="87"/>
      <c r="P436" s="224">
        <f>O436*H436</f>
        <v>0</v>
      </c>
      <c r="Q436" s="224">
        <v>0.0012099999999999999</v>
      </c>
      <c r="R436" s="224">
        <f>Q436*H436</f>
        <v>0.11739419999999999</v>
      </c>
      <c r="S436" s="224">
        <v>0</v>
      </c>
      <c r="T436" s="225">
        <f>S436*H436</f>
        <v>0</v>
      </c>
      <c r="U436" s="41"/>
      <c r="V436" s="41"/>
      <c r="W436" s="41"/>
      <c r="X436" s="41"/>
      <c r="Y436" s="41"/>
      <c r="Z436" s="41"/>
      <c r="AA436" s="41"/>
      <c r="AB436" s="41"/>
      <c r="AC436" s="41"/>
      <c r="AD436" s="41"/>
      <c r="AE436" s="41"/>
      <c r="AR436" s="226" t="s">
        <v>90</v>
      </c>
      <c r="AT436" s="226" t="s">
        <v>141</v>
      </c>
      <c r="AU436" s="226" t="s">
        <v>83</v>
      </c>
      <c r="AY436" s="20" t="s">
        <v>139</v>
      </c>
      <c r="BE436" s="227">
        <f>IF(N436="základní",J436,0)</f>
        <v>0</v>
      </c>
      <c r="BF436" s="227">
        <f>IF(N436="snížená",J436,0)</f>
        <v>0</v>
      </c>
      <c r="BG436" s="227">
        <f>IF(N436="zákl. přenesená",J436,0)</f>
        <v>0</v>
      </c>
      <c r="BH436" s="227">
        <f>IF(N436="sníž. přenesená",J436,0)</f>
        <v>0</v>
      </c>
      <c r="BI436" s="227">
        <f>IF(N436="nulová",J436,0)</f>
        <v>0</v>
      </c>
      <c r="BJ436" s="20" t="s">
        <v>83</v>
      </c>
      <c r="BK436" s="227">
        <f>ROUND(I436*H436,2)</f>
        <v>0</v>
      </c>
      <c r="BL436" s="20" t="s">
        <v>90</v>
      </c>
      <c r="BM436" s="226" t="s">
        <v>443</v>
      </c>
    </row>
    <row r="437" s="2" customFormat="1">
      <c r="A437" s="41"/>
      <c r="B437" s="42"/>
      <c r="C437" s="43"/>
      <c r="D437" s="228" t="s">
        <v>146</v>
      </c>
      <c r="E437" s="43"/>
      <c r="F437" s="229" t="s">
        <v>444</v>
      </c>
      <c r="G437" s="43"/>
      <c r="H437" s="43"/>
      <c r="I437" s="230"/>
      <c r="J437" s="43"/>
      <c r="K437" s="43"/>
      <c r="L437" s="47"/>
      <c r="M437" s="231"/>
      <c r="N437" s="232"/>
      <c r="O437" s="87"/>
      <c r="P437" s="87"/>
      <c r="Q437" s="87"/>
      <c r="R437" s="87"/>
      <c r="S437" s="87"/>
      <c r="T437" s="88"/>
      <c r="U437" s="41"/>
      <c r="V437" s="41"/>
      <c r="W437" s="41"/>
      <c r="X437" s="41"/>
      <c r="Y437" s="41"/>
      <c r="Z437" s="41"/>
      <c r="AA437" s="41"/>
      <c r="AB437" s="41"/>
      <c r="AC437" s="41"/>
      <c r="AD437" s="41"/>
      <c r="AE437" s="41"/>
      <c r="AT437" s="20" t="s">
        <v>146</v>
      </c>
      <c r="AU437" s="20" t="s">
        <v>83</v>
      </c>
    </row>
    <row r="438" s="2" customFormat="1">
      <c r="A438" s="41"/>
      <c r="B438" s="42"/>
      <c r="C438" s="43"/>
      <c r="D438" s="235" t="s">
        <v>269</v>
      </c>
      <c r="E438" s="43"/>
      <c r="F438" s="277" t="s">
        <v>445</v>
      </c>
      <c r="G438" s="43"/>
      <c r="H438" s="43"/>
      <c r="I438" s="230"/>
      <c r="J438" s="43"/>
      <c r="K438" s="43"/>
      <c r="L438" s="47"/>
      <c r="M438" s="231"/>
      <c r="N438" s="232"/>
      <c r="O438" s="87"/>
      <c r="P438" s="87"/>
      <c r="Q438" s="87"/>
      <c r="R438" s="87"/>
      <c r="S438" s="87"/>
      <c r="T438" s="88"/>
      <c r="U438" s="41"/>
      <c r="V438" s="41"/>
      <c r="W438" s="41"/>
      <c r="X438" s="41"/>
      <c r="Y438" s="41"/>
      <c r="Z438" s="41"/>
      <c r="AA438" s="41"/>
      <c r="AB438" s="41"/>
      <c r="AC438" s="41"/>
      <c r="AD438" s="41"/>
      <c r="AE438" s="41"/>
      <c r="AT438" s="20" t="s">
        <v>269</v>
      </c>
      <c r="AU438" s="20" t="s">
        <v>83</v>
      </c>
    </row>
    <row r="439" s="13" customFormat="1">
      <c r="A439" s="13"/>
      <c r="B439" s="233"/>
      <c r="C439" s="234"/>
      <c r="D439" s="235" t="s">
        <v>148</v>
      </c>
      <c r="E439" s="236" t="s">
        <v>19</v>
      </c>
      <c r="F439" s="237" t="s">
        <v>446</v>
      </c>
      <c r="G439" s="234"/>
      <c r="H439" s="238">
        <v>97.019999999999996</v>
      </c>
      <c r="I439" s="239"/>
      <c r="J439" s="234"/>
      <c r="K439" s="234"/>
      <c r="L439" s="240"/>
      <c r="M439" s="241"/>
      <c r="N439" s="242"/>
      <c r="O439" s="242"/>
      <c r="P439" s="242"/>
      <c r="Q439" s="242"/>
      <c r="R439" s="242"/>
      <c r="S439" s="242"/>
      <c r="T439" s="243"/>
      <c r="U439" s="13"/>
      <c r="V439" s="13"/>
      <c r="W439" s="13"/>
      <c r="X439" s="13"/>
      <c r="Y439" s="13"/>
      <c r="Z439" s="13"/>
      <c r="AA439" s="13"/>
      <c r="AB439" s="13"/>
      <c r="AC439" s="13"/>
      <c r="AD439" s="13"/>
      <c r="AE439" s="13"/>
      <c r="AT439" s="244" t="s">
        <v>148</v>
      </c>
      <c r="AU439" s="244" t="s">
        <v>83</v>
      </c>
      <c r="AV439" s="13" t="s">
        <v>83</v>
      </c>
      <c r="AW439" s="13" t="s">
        <v>32</v>
      </c>
      <c r="AX439" s="13" t="s">
        <v>78</v>
      </c>
      <c r="AY439" s="244" t="s">
        <v>139</v>
      </c>
    </row>
    <row r="440" s="2" customFormat="1" ht="16.5" customHeight="1">
      <c r="A440" s="41"/>
      <c r="B440" s="42"/>
      <c r="C440" s="215" t="s">
        <v>447</v>
      </c>
      <c r="D440" s="215" t="s">
        <v>141</v>
      </c>
      <c r="E440" s="216" t="s">
        <v>448</v>
      </c>
      <c r="F440" s="217" t="s">
        <v>449</v>
      </c>
      <c r="G440" s="218" t="s">
        <v>228</v>
      </c>
      <c r="H440" s="219">
        <v>187.69999999999999</v>
      </c>
      <c r="I440" s="220"/>
      <c r="J440" s="221">
        <f>ROUND(I440*H440,2)</f>
        <v>0</v>
      </c>
      <c r="K440" s="217" t="s">
        <v>145</v>
      </c>
      <c r="L440" s="47"/>
      <c r="M440" s="222" t="s">
        <v>19</v>
      </c>
      <c r="N440" s="223" t="s">
        <v>43</v>
      </c>
      <c r="O440" s="87"/>
      <c r="P440" s="224">
        <f>O440*H440</f>
        <v>0</v>
      </c>
      <c r="Q440" s="224">
        <v>0.020650000000000002</v>
      </c>
      <c r="R440" s="224">
        <f>Q440*H440</f>
        <v>3.8760050000000001</v>
      </c>
      <c r="S440" s="224">
        <v>0</v>
      </c>
      <c r="T440" s="225">
        <f>S440*H440</f>
        <v>0</v>
      </c>
      <c r="U440" s="41"/>
      <c r="V440" s="41"/>
      <c r="W440" s="41"/>
      <c r="X440" s="41"/>
      <c r="Y440" s="41"/>
      <c r="Z440" s="41"/>
      <c r="AA440" s="41"/>
      <c r="AB440" s="41"/>
      <c r="AC440" s="41"/>
      <c r="AD440" s="41"/>
      <c r="AE440" s="41"/>
      <c r="AR440" s="226" t="s">
        <v>90</v>
      </c>
      <c r="AT440" s="226" t="s">
        <v>141</v>
      </c>
      <c r="AU440" s="226" t="s">
        <v>83</v>
      </c>
      <c r="AY440" s="20" t="s">
        <v>139</v>
      </c>
      <c r="BE440" s="227">
        <f>IF(N440="základní",J440,0)</f>
        <v>0</v>
      </c>
      <c r="BF440" s="227">
        <f>IF(N440="snížená",J440,0)</f>
        <v>0</v>
      </c>
      <c r="BG440" s="227">
        <f>IF(N440="zákl. přenesená",J440,0)</f>
        <v>0</v>
      </c>
      <c r="BH440" s="227">
        <f>IF(N440="sníž. přenesená",J440,0)</f>
        <v>0</v>
      </c>
      <c r="BI440" s="227">
        <f>IF(N440="nulová",J440,0)</f>
        <v>0</v>
      </c>
      <c r="BJ440" s="20" t="s">
        <v>83</v>
      </c>
      <c r="BK440" s="227">
        <f>ROUND(I440*H440,2)</f>
        <v>0</v>
      </c>
      <c r="BL440" s="20" t="s">
        <v>90</v>
      </c>
      <c r="BM440" s="226" t="s">
        <v>450</v>
      </c>
    </row>
    <row r="441" s="2" customFormat="1">
      <c r="A441" s="41"/>
      <c r="B441" s="42"/>
      <c r="C441" s="43"/>
      <c r="D441" s="228" t="s">
        <v>146</v>
      </c>
      <c r="E441" s="43"/>
      <c r="F441" s="229" t="s">
        <v>451</v>
      </c>
      <c r="G441" s="43"/>
      <c r="H441" s="43"/>
      <c r="I441" s="230"/>
      <c r="J441" s="43"/>
      <c r="K441" s="43"/>
      <c r="L441" s="47"/>
      <c r="M441" s="231"/>
      <c r="N441" s="232"/>
      <c r="O441" s="87"/>
      <c r="P441" s="87"/>
      <c r="Q441" s="87"/>
      <c r="R441" s="87"/>
      <c r="S441" s="87"/>
      <c r="T441" s="88"/>
      <c r="U441" s="41"/>
      <c r="V441" s="41"/>
      <c r="W441" s="41"/>
      <c r="X441" s="41"/>
      <c r="Y441" s="41"/>
      <c r="Z441" s="41"/>
      <c r="AA441" s="41"/>
      <c r="AB441" s="41"/>
      <c r="AC441" s="41"/>
      <c r="AD441" s="41"/>
      <c r="AE441" s="41"/>
      <c r="AT441" s="20" t="s">
        <v>146</v>
      </c>
      <c r="AU441" s="20" t="s">
        <v>83</v>
      </c>
    </row>
    <row r="442" s="13" customFormat="1">
      <c r="A442" s="13"/>
      <c r="B442" s="233"/>
      <c r="C442" s="234"/>
      <c r="D442" s="235" t="s">
        <v>148</v>
      </c>
      <c r="E442" s="236" t="s">
        <v>19</v>
      </c>
      <c r="F442" s="237" t="s">
        <v>452</v>
      </c>
      <c r="G442" s="234"/>
      <c r="H442" s="238">
        <v>187.69999999999999</v>
      </c>
      <c r="I442" s="239"/>
      <c r="J442" s="234"/>
      <c r="K442" s="234"/>
      <c r="L442" s="240"/>
      <c r="M442" s="241"/>
      <c r="N442" s="242"/>
      <c r="O442" s="242"/>
      <c r="P442" s="242"/>
      <c r="Q442" s="242"/>
      <c r="R442" s="242"/>
      <c r="S442" s="242"/>
      <c r="T442" s="243"/>
      <c r="U442" s="13"/>
      <c r="V442" s="13"/>
      <c r="W442" s="13"/>
      <c r="X442" s="13"/>
      <c r="Y442" s="13"/>
      <c r="Z442" s="13"/>
      <c r="AA442" s="13"/>
      <c r="AB442" s="13"/>
      <c r="AC442" s="13"/>
      <c r="AD442" s="13"/>
      <c r="AE442" s="13"/>
      <c r="AT442" s="244" t="s">
        <v>148</v>
      </c>
      <c r="AU442" s="244" t="s">
        <v>83</v>
      </c>
      <c r="AV442" s="13" t="s">
        <v>83</v>
      </c>
      <c r="AW442" s="13" t="s">
        <v>32</v>
      </c>
      <c r="AX442" s="13" t="s">
        <v>78</v>
      </c>
      <c r="AY442" s="244" t="s">
        <v>139</v>
      </c>
    </row>
    <row r="443" s="2" customFormat="1" ht="24.15" customHeight="1">
      <c r="A443" s="41"/>
      <c r="B443" s="42"/>
      <c r="C443" s="215" t="s">
        <v>453</v>
      </c>
      <c r="D443" s="215" t="s">
        <v>141</v>
      </c>
      <c r="E443" s="216" t="s">
        <v>454</v>
      </c>
      <c r="F443" s="217" t="s">
        <v>455</v>
      </c>
      <c r="G443" s="218" t="s">
        <v>167</v>
      </c>
      <c r="H443" s="219">
        <v>359.22000000000003</v>
      </c>
      <c r="I443" s="220"/>
      <c r="J443" s="221">
        <f>ROUND(I443*H443,2)</f>
        <v>0</v>
      </c>
      <c r="K443" s="217" t="s">
        <v>145</v>
      </c>
      <c r="L443" s="47"/>
      <c r="M443" s="222" t="s">
        <v>19</v>
      </c>
      <c r="N443" s="223" t="s">
        <v>43</v>
      </c>
      <c r="O443" s="87"/>
      <c r="P443" s="224">
        <f>O443*H443</f>
        <v>0</v>
      </c>
      <c r="Q443" s="224">
        <v>2.0000000000000002E-05</v>
      </c>
      <c r="R443" s="224">
        <f>Q443*H443</f>
        <v>0.0071844000000000014</v>
      </c>
      <c r="S443" s="224">
        <v>1.0000000000000001E-05</v>
      </c>
      <c r="T443" s="225">
        <f>S443*H443</f>
        <v>0.0035922000000000007</v>
      </c>
      <c r="U443" s="41"/>
      <c r="V443" s="41"/>
      <c r="W443" s="41"/>
      <c r="X443" s="41"/>
      <c r="Y443" s="41"/>
      <c r="Z443" s="41"/>
      <c r="AA443" s="41"/>
      <c r="AB443" s="41"/>
      <c r="AC443" s="41"/>
      <c r="AD443" s="41"/>
      <c r="AE443" s="41"/>
      <c r="AR443" s="226" t="s">
        <v>90</v>
      </c>
      <c r="AT443" s="226" t="s">
        <v>141</v>
      </c>
      <c r="AU443" s="226" t="s">
        <v>83</v>
      </c>
      <c r="AY443" s="20" t="s">
        <v>139</v>
      </c>
      <c r="BE443" s="227">
        <f>IF(N443="základní",J443,0)</f>
        <v>0</v>
      </c>
      <c r="BF443" s="227">
        <f>IF(N443="snížená",J443,0)</f>
        <v>0</v>
      </c>
      <c r="BG443" s="227">
        <f>IF(N443="zákl. přenesená",J443,0)</f>
        <v>0</v>
      </c>
      <c r="BH443" s="227">
        <f>IF(N443="sníž. přenesená",J443,0)</f>
        <v>0</v>
      </c>
      <c r="BI443" s="227">
        <f>IF(N443="nulová",J443,0)</f>
        <v>0</v>
      </c>
      <c r="BJ443" s="20" t="s">
        <v>83</v>
      </c>
      <c r="BK443" s="227">
        <f>ROUND(I443*H443,2)</f>
        <v>0</v>
      </c>
      <c r="BL443" s="20" t="s">
        <v>90</v>
      </c>
      <c r="BM443" s="226" t="s">
        <v>456</v>
      </c>
    </row>
    <row r="444" s="2" customFormat="1">
      <c r="A444" s="41"/>
      <c r="B444" s="42"/>
      <c r="C444" s="43"/>
      <c r="D444" s="228" t="s">
        <v>146</v>
      </c>
      <c r="E444" s="43"/>
      <c r="F444" s="229" t="s">
        <v>457</v>
      </c>
      <c r="G444" s="43"/>
      <c r="H444" s="43"/>
      <c r="I444" s="230"/>
      <c r="J444" s="43"/>
      <c r="K444" s="43"/>
      <c r="L444" s="47"/>
      <c r="M444" s="231"/>
      <c r="N444" s="232"/>
      <c r="O444" s="87"/>
      <c r="P444" s="87"/>
      <c r="Q444" s="87"/>
      <c r="R444" s="87"/>
      <c r="S444" s="87"/>
      <c r="T444" s="88"/>
      <c r="U444" s="41"/>
      <c r="V444" s="41"/>
      <c r="W444" s="41"/>
      <c r="X444" s="41"/>
      <c r="Y444" s="41"/>
      <c r="Z444" s="41"/>
      <c r="AA444" s="41"/>
      <c r="AB444" s="41"/>
      <c r="AC444" s="41"/>
      <c r="AD444" s="41"/>
      <c r="AE444" s="41"/>
      <c r="AT444" s="20" t="s">
        <v>146</v>
      </c>
      <c r="AU444" s="20" t="s">
        <v>83</v>
      </c>
    </row>
    <row r="445" s="2" customFormat="1">
      <c r="A445" s="41"/>
      <c r="B445" s="42"/>
      <c r="C445" s="43"/>
      <c r="D445" s="235" t="s">
        <v>231</v>
      </c>
      <c r="E445" s="43"/>
      <c r="F445" s="277" t="s">
        <v>458</v>
      </c>
      <c r="G445" s="43"/>
      <c r="H445" s="43"/>
      <c r="I445" s="230"/>
      <c r="J445" s="43"/>
      <c r="K445" s="43"/>
      <c r="L445" s="47"/>
      <c r="M445" s="231"/>
      <c r="N445" s="232"/>
      <c r="O445" s="87"/>
      <c r="P445" s="87"/>
      <c r="Q445" s="87"/>
      <c r="R445" s="87"/>
      <c r="S445" s="87"/>
      <c r="T445" s="88"/>
      <c r="U445" s="41"/>
      <c r="V445" s="41"/>
      <c r="W445" s="41"/>
      <c r="X445" s="41"/>
      <c r="Y445" s="41"/>
      <c r="Z445" s="41"/>
      <c r="AA445" s="41"/>
      <c r="AB445" s="41"/>
      <c r="AC445" s="41"/>
      <c r="AD445" s="41"/>
      <c r="AE445" s="41"/>
      <c r="AT445" s="20" t="s">
        <v>231</v>
      </c>
      <c r="AU445" s="20" t="s">
        <v>83</v>
      </c>
    </row>
    <row r="446" s="13" customFormat="1">
      <c r="A446" s="13"/>
      <c r="B446" s="233"/>
      <c r="C446" s="234"/>
      <c r="D446" s="235" t="s">
        <v>148</v>
      </c>
      <c r="E446" s="236" t="s">
        <v>19</v>
      </c>
      <c r="F446" s="237" t="s">
        <v>459</v>
      </c>
      <c r="G446" s="234"/>
      <c r="H446" s="238">
        <v>359.22000000000003</v>
      </c>
      <c r="I446" s="239"/>
      <c r="J446" s="234"/>
      <c r="K446" s="234"/>
      <c r="L446" s="240"/>
      <c r="M446" s="241"/>
      <c r="N446" s="242"/>
      <c r="O446" s="242"/>
      <c r="P446" s="242"/>
      <c r="Q446" s="242"/>
      <c r="R446" s="242"/>
      <c r="S446" s="242"/>
      <c r="T446" s="243"/>
      <c r="U446" s="13"/>
      <c r="V446" s="13"/>
      <c r="W446" s="13"/>
      <c r="X446" s="13"/>
      <c r="Y446" s="13"/>
      <c r="Z446" s="13"/>
      <c r="AA446" s="13"/>
      <c r="AB446" s="13"/>
      <c r="AC446" s="13"/>
      <c r="AD446" s="13"/>
      <c r="AE446" s="13"/>
      <c r="AT446" s="244" t="s">
        <v>148</v>
      </c>
      <c r="AU446" s="244" t="s">
        <v>83</v>
      </c>
      <c r="AV446" s="13" t="s">
        <v>83</v>
      </c>
      <c r="AW446" s="13" t="s">
        <v>32</v>
      </c>
      <c r="AX446" s="13" t="s">
        <v>78</v>
      </c>
      <c r="AY446" s="244" t="s">
        <v>139</v>
      </c>
    </row>
    <row r="447" s="2" customFormat="1" ht="16.5" customHeight="1">
      <c r="A447" s="41"/>
      <c r="B447" s="42"/>
      <c r="C447" s="215" t="s">
        <v>460</v>
      </c>
      <c r="D447" s="215" t="s">
        <v>141</v>
      </c>
      <c r="E447" s="216" t="s">
        <v>461</v>
      </c>
      <c r="F447" s="217" t="s">
        <v>462</v>
      </c>
      <c r="G447" s="218" t="s">
        <v>167</v>
      </c>
      <c r="H447" s="219">
        <v>1221.0750000000001</v>
      </c>
      <c r="I447" s="220"/>
      <c r="J447" s="221">
        <f>ROUND(I447*H447,2)</f>
        <v>0</v>
      </c>
      <c r="K447" s="217" t="s">
        <v>145</v>
      </c>
      <c r="L447" s="47"/>
      <c r="M447" s="222" t="s">
        <v>19</v>
      </c>
      <c r="N447" s="223" t="s">
        <v>43</v>
      </c>
      <c r="O447" s="87"/>
      <c r="P447" s="224">
        <f>O447*H447</f>
        <v>0</v>
      </c>
      <c r="Q447" s="224">
        <v>0</v>
      </c>
      <c r="R447" s="224">
        <f>Q447*H447</f>
        <v>0</v>
      </c>
      <c r="S447" s="224">
        <v>0</v>
      </c>
      <c r="T447" s="225">
        <f>S447*H447</f>
        <v>0</v>
      </c>
      <c r="U447" s="41"/>
      <c r="V447" s="41"/>
      <c r="W447" s="41"/>
      <c r="X447" s="41"/>
      <c r="Y447" s="41"/>
      <c r="Z447" s="41"/>
      <c r="AA447" s="41"/>
      <c r="AB447" s="41"/>
      <c r="AC447" s="41"/>
      <c r="AD447" s="41"/>
      <c r="AE447" s="41"/>
      <c r="AR447" s="226" t="s">
        <v>90</v>
      </c>
      <c r="AT447" s="226" t="s">
        <v>141</v>
      </c>
      <c r="AU447" s="226" t="s">
        <v>83</v>
      </c>
      <c r="AY447" s="20" t="s">
        <v>139</v>
      </c>
      <c r="BE447" s="227">
        <f>IF(N447="základní",J447,0)</f>
        <v>0</v>
      </c>
      <c r="BF447" s="227">
        <f>IF(N447="snížená",J447,0)</f>
        <v>0</v>
      </c>
      <c r="BG447" s="227">
        <f>IF(N447="zákl. přenesená",J447,0)</f>
        <v>0</v>
      </c>
      <c r="BH447" s="227">
        <f>IF(N447="sníž. přenesená",J447,0)</f>
        <v>0</v>
      </c>
      <c r="BI447" s="227">
        <f>IF(N447="nulová",J447,0)</f>
        <v>0</v>
      </c>
      <c r="BJ447" s="20" t="s">
        <v>83</v>
      </c>
      <c r="BK447" s="227">
        <f>ROUND(I447*H447,2)</f>
        <v>0</v>
      </c>
      <c r="BL447" s="20" t="s">
        <v>90</v>
      </c>
      <c r="BM447" s="226" t="s">
        <v>463</v>
      </c>
    </row>
    <row r="448" s="2" customFormat="1">
      <c r="A448" s="41"/>
      <c r="B448" s="42"/>
      <c r="C448" s="43"/>
      <c r="D448" s="228" t="s">
        <v>146</v>
      </c>
      <c r="E448" s="43"/>
      <c r="F448" s="229" t="s">
        <v>464</v>
      </c>
      <c r="G448" s="43"/>
      <c r="H448" s="43"/>
      <c r="I448" s="230"/>
      <c r="J448" s="43"/>
      <c r="K448" s="43"/>
      <c r="L448" s="47"/>
      <c r="M448" s="231"/>
      <c r="N448" s="232"/>
      <c r="O448" s="87"/>
      <c r="P448" s="87"/>
      <c r="Q448" s="87"/>
      <c r="R448" s="87"/>
      <c r="S448" s="87"/>
      <c r="T448" s="88"/>
      <c r="U448" s="41"/>
      <c r="V448" s="41"/>
      <c r="W448" s="41"/>
      <c r="X448" s="41"/>
      <c r="Y448" s="41"/>
      <c r="Z448" s="41"/>
      <c r="AA448" s="41"/>
      <c r="AB448" s="41"/>
      <c r="AC448" s="41"/>
      <c r="AD448" s="41"/>
      <c r="AE448" s="41"/>
      <c r="AT448" s="20" t="s">
        <v>146</v>
      </c>
      <c r="AU448" s="20" t="s">
        <v>83</v>
      </c>
    </row>
    <row r="449" s="13" customFormat="1">
      <c r="A449" s="13"/>
      <c r="B449" s="233"/>
      <c r="C449" s="234"/>
      <c r="D449" s="235" t="s">
        <v>148</v>
      </c>
      <c r="E449" s="236" t="s">
        <v>19</v>
      </c>
      <c r="F449" s="237" t="s">
        <v>465</v>
      </c>
      <c r="G449" s="234"/>
      <c r="H449" s="238">
        <v>1221.0750000000001</v>
      </c>
      <c r="I449" s="239"/>
      <c r="J449" s="234"/>
      <c r="K449" s="234"/>
      <c r="L449" s="240"/>
      <c r="M449" s="241"/>
      <c r="N449" s="242"/>
      <c r="O449" s="242"/>
      <c r="P449" s="242"/>
      <c r="Q449" s="242"/>
      <c r="R449" s="242"/>
      <c r="S449" s="242"/>
      <c r="T449" s="243"/>
      <c r="U449" s="13"/>
      <c r="V449" s="13"/>
      <c r="W449" s="13"/>
      <c r="X449" s="13"/>
      <c r="Y449" s="13"/>
      <c r="Z449" s="13"/>
      <c r="AA449" s="13"/>
      <c r="AB449" s="13"/>
      <c r="AC449" s="13"/>
      <c r="AD449" s="13"/>
      <c r="AE449" s="13"/>
      <c r="AT449" s="244" t="s">
        <v>148</v>
      </c>
      <c r="AU449" s="244" t="s">
        <v>83</v>
      </c>
      <c r="AV449" s="13" t="s">
        <v>83</v>
      </c>
      <c r="AW449" s="13" t="s">
        <v>32</v>
      </c>
      <c r="AX449" s="13" t="s">
        <v>78</v>
      </c>
      <c r="AY449" s="244" t="s">
        <v>139</v>
      </c>
    </row>
    <row r="450" s="2" customFormat="1" ht="24.15" customHeight="1">
      <c r="A450" s="41"/>
      <c r="B450" s="42"/>
      <c r="C450" s="215" t="s">
        <v>466</v>
      </c>
      <c r="D450" s="215" t="s">
        <v>141</v>
      </c>
      <c r="E450" s="216" t="s">
        <v>467</v>
      </c>
      <c r="F450" s="217" t="s">
        <v>468</v>
      </c>
      <c r="G450" s="218" t="s">
        <v>228</v>
      </c>
      <c r="H450" s="219">
        <v>56.399999999999999</v>
      </c>
      <c r="I450" s="220"/>
      <c r="J450" s="221">
        <f>ROUND(I450*H450,2)</f>
        <v>0</v>
      </c>
      <c r="K450" s="217" t="s">
        <v>19</v>
      </c>
      <c r="L450" s="47"/>
      <c r="M450" s="222" t="s">
        <v>19</v>
      </c>
      <c r="N450" s="223" t="s">
        <v>43</v>
      </c>
      <c r="O450" s="87"/>
      <c r="P450" s="224">
        <f>O450*H450</f>
        <v>0</v>
      </c>
      <c r="Q450" s="224">
        <v>0</v>
      </c>
      <c r="R450" s="224">
        <f>Q450*H450</f>
        <v>0</v>
      </c>
      <c r="S450" s="224">
        <v>0</v>
      </c>
      <c r="T450" s="225">
        <f>S450*H450</f>
        <v>0</v>
      </c>
      <c r="U450" s="41"/>
      <c r="V450" s="41"/>
      <c r="W450" s="41"/>
      <c r="X450" s="41"/>
      <c r="Y450" s="41"/>
      <c r="Z450" s="41"/>
      <c r="AA450" s="41"/>
      <c r="AB450" s="41"/>
      <c r="AC450" s="41"/>
      <c r="AD450" s="41"/>
      <c r="AE450" s="41"/>
      <c r="AR450" s="226" t="s">
        <v>90</v>
      </c>
      <c r="AT450" s="226" t="s">
        <v>141</v>
      </c>
      <c r="AU450" s="226" t="s">
        <v>83</v>
      </c>
      <c r="AY450" s="20" t="s">
        <v>139</v>
      </c>
      <c r="BE450" s="227">
        <f>IF(N450="základní",J450,0)</f>
        <v>0</v>
      </c>
      <c r="BF450" s="227">
        <f>IF(N450="snížená",J450,0)</f>
        <v>0</v>
      </c>
      <c r="BG450" s="227">
        <f>IF(N450="zákl. přenesená",J450,0)</f>
        <v>0</v>
      </c>
      <c r="BH450" s="227">
        <f>IF(N450="sníž. přenesená",J450,0)</f>
        <v>0</v>
      </c>
      <c r="BI450" s="227">
        <f>IF(N450="nulová",J450,0)</f>
        <v>0</v>
      </c>
      <c r="BJ450" s="20" t="s">
        <v>83</v>
      </c>
      <c r="BK450" s="227">
        <f>ROUND(I450*H450,2)</f>
        <v>0</v>
      </c>
      <c r="BL450" s="20" t="s">
        <v>90</v>
      </c>
      <c r="BM450" s="226" t="s">
        <v>469</v>
      </c>
    </row>
    <row r="451" s="13" customFormat="1">
      <c r="A451" s="13"/>
      <c r="B451" s="233"/>
      <c r="C451" s="234"/>
      <c r="D451" s="235" t="s">
        <v>148</v>
      </c>
      <c r="E451" s="236" t="s">
        <v>19</v>
      </c>
      <c r="F451" s="237" t="s">
        <v>470</v>
      </c>
      <c r="G451" s="234"/>
      <c r="H451" s="238">
        <v>56.399999999999999</v>
      </c>
      <c r="I451" s="239"/>
      <c r="J451" s="234"/>
      <c r="K451" s="234"/>
      <c r="L451" s="240"/>
      <c r="M451" s="241"/>
      <c r="N451" s="242"/>
      <c r="O451" s="242"/>
      <c r="P451" s="242"/>
      <c r="Q451" s="242"/>
      <c r="R451" s="242"/>
      <c r="S451" s="242"/>
      <c r="T451" s="243"/>
      <c r="U451" s="13"/>
      <c r="V451" s="13"/>
      <c r="W451" s="13"/>
      <c r="X451" s="13"/>
      <c r="Y451" s="13"/>
      <c r="Z451" s="13"/>
      <c r="AA451" s="13"/>
      <c r="AB451" s="13"/>
      <c r="AC451" s="13"/>
      <c r="AD451" s="13"/>
      <c r="AE451" s="13"/>
      <c r="AT451" s="244" t="s">
        <v>148</v>
      </c>
      <c r="AU451" s="244" t="s">
        <v>83</v>
      </c>
      <c r="AV451" s="13" t="s">
        <v>83</v>
      </c>
      <c r="AW451" s="13" t="s">
        <v>32</v>
      </c>
      <c r="AX451" s="13" t="s">
        <v>78</v>
      </c>
      <c r="AY451" s="244" t="s">
        <v>139</v>
      </c>
    </row>
    <row r="452" s="2" customFormat="1" ht="16.5" customHeight="1">
      <c r="A452" s="41"/>
      <c r="B452" s="42"/>
      <c r="C452" s="215" t="s">
        <v>471</v>
      </c>
      <c r="D452" s="215" t="s">
        <v>141</v>
      </c>
      <c r="E452" s="216" t="s">
        <v>472</v>
      </c>
      <c r="F452" s="217" t="s">
        <v>473</v>
      </c>
      <c r="G452" s="218" t="s">
        <v>167</v>
      </c>
      <c r="H452" s="219">
        <v>54.508000000000003</v>
      </c>
      <c r="I452" s="220"/>
      <c r="J452" s="221">
        <f>ROUND(I452*H452,2)</f>
        <v>0</v>
      </c>
      <c r="K452" s="217" t="s">
        <v>145</v>
      </c>
      <c r="L452" s="47"/>
      <c r="M452" s="222" t="s">
        <v>19</v>
      </c>
      <c r="N452" s="223" t="s">
        <v>43</v>
      </c>
      <c r="O452" s="87"/>
      <c r="P452" s="224">
        <f>O452*H452</f>
        <v>0</v>
      </c>
      <c r="Q452" s="224">
        <v>0.049840000000000002</v>
      </c>
      <c r="R452" s="224">
        <f>Q452*H452</f>
        <v>2.7166787200000004</v>
      </c>
      <c r="S452" s="224">
        <v>0</v>
      </c>
      <c r="T452" s="225">
        <f>S452*H452</f>
        <v>0</v>
      </c>
      <c r="U452" s="41"/>
      <c r="V452" s="41"/>
      <c r="W452" s="41"/>
      <c r="X452" s="41"/>
      <c r="Y452" s="41"/>
      <c r="Z452" s="41"/>
      <c r="AA452" s="41"/>
      <c r="AB452" s="41"/>
      <c r="AC452" s="41"/>
      <c r="AD452" s="41"/>
      <c r="AE452" s="41"/>
      <c r="AR452" s="226" t="s">
        <v>90</v>
      </c>
      <c r="AT452" s="226" t="s">
        <v>141</v>
      </c>
      <c r="AU452" s="226" t="s">
        <v>83</v>
      </c>
      <c r="AY452" s="20" t="s">
        <v>139</v>
      </c>
      <c r="BE452" s="227">
        <f>IF(N452="základní",J452,0)</f>
        <v>0</v>
      </c>
      <c r="BF452" s="227">
        <f>IF(N452="snížená",J452,0)</f>
        <v>0</v>
      </c>
      <c r="BG452" s="227">
        <f>IF(N452="zákl. přenesená",J452,0)</f>
        <v>0</v>
      </c>
      <c r="BH452" s="227">
        <f>IF(N452="sníž. přenesená",J452,0)</f>
        <v>0</v>
      </c>
      <c r="BI452" s="227">
        <f>IF(N452="nulová",J452,0)</f>
        <v>0</v>
      </c>
      <c r="BJ452" s="20" t="s">
        <v>83</v>
      </c>
      <c r="BK452" s="227">
        <f>ROUND(I452*H452,2)</f>
        <v>0</v>
      </c>
      <c r="BL452" s="20" t="s">
        <v>90</v>
      </c>
      <c r="BM452" s="226" t="s">
        <v>474</v>
      </c>
    </row>
    <row r="453" s="2" customFormat="1">
      <c r="A453" s="41"/>
      <c r="B453" s="42"/>
      <c r="C453" s="43"/>
      <c r="D453" s="228" t="s">
        <v>146</v>
      </c>
      <c r="E453" s="43"/>
      <c r="F453" s="229" t="s">
        <v>475</v>
      </c>
      <c r="G453" s="43"/>
      <c r="H453" s="43"/>
      <c r="I453" s="230"/>
      <c r="J453" s="43"/>
      <c r="K453" s="43"/>
      <c r="L453" s="47"/>
      <c r="M453" s="231"/>
      <c r="N453" s="232"/>
      <c r="O453" s="87"/>
      <c r="P453" s="87"/>
      <c r="Q453" s="87"/>
      <c r="R453" s="87"/>
      <c r="S453" s="87"/>
      <c r="T453" s="88"/>
      <c r="U453" s="41"/>
      <c r="V453" s="41"/>
      <c r="W453" s="41"/>
      <c r="X453" s="41"/>
      <c r="Y453" s="41"/>
      <c r="Z453" s="41"/>
      <c r="AA453" s="41"/>
      <c r="AB453" s="41"/>
      <c r="AC453" s="41"/>
      <c r="AD453" s="41"/>
      <c r="AE453" s="41"/>
      <c r="AT453" s="20" t="s">
        <v>146</v>
      </c>
      <c r="AU453" s="20" t="s">
        <v>83</v>
      </c>
    </row>
    <row r="454" s="2" customFormat="1">
      <c r="A454" s="41"/>
      <c r="B454" s="42"/>
      <c r="C454" s="43"/>
      <c r="D454" s="235" t="s">
        <v>231</v>
      </c>
      <c r="E454" s="43"/>
      <c r="F454" s="277" t="s">
        <v>476</v>
      </c>
      <c r="G454" s="43"/>
      <c r="H454" s="43"/>
      <c r="I454" s="230"/>
      <c r="J454" s="43"/>
      <c r="K454" s="43"/>
      <c r="L454" s="47"/>
      <c r="M454" s="231"/>
      <c r="N454" s="232"/>
      <c r="O454" s="87"/>
      <c r="P454" s="87"/>
      <c r="Q454" s="87"/>
      <c r="R454" s="87"/>
      <c r="S454" s="87"/>
      <c r="T454" s="88"/>
      <c r="U454" s="41"/>
      <c r="V454" s="41"/>
      <c r="W454" s="41"/>
      <c r="X454" s="41"/>
      <c r="Y454" s="41"/>
      <c r="Z454" s="41"/>
      <c r="AA454" s="41"/>
      <c r="AB454" s="41"/>
      <c r="AC454" s="41"/>
      <c r="AD454" s="41"/>
      <c r="AE454" s="41"/>
      <c r="AT454" s="20" t="s">
        <v>231</v>
      </c>
      <c r="AU454" s="20" t="s">
        <v>83</v>
      </c>
    </row>
    <row r="455" s="2" customFormat="1">
      <c r="A455" s="41"/>
      <c r="B455" s="42"/>
      <c r="C455" s="43"/>
      <c r="D455" s="235" t="s">
        <v>269</v>
      </c>
      <c r="E455" s="43"/>
      <c r="F455" s="277" t="s">
        <v>477</v>
      </c>
      <c r="G455" s="43"/>
      <c r="H455" s="43"/>
      <c r="I455" s="230"/>
      <c r="J455" s="43"/>
      <c r="K455" s="43"/>
      <c r="L455" s="47"/>
      <c r="M455" s="231"/>
      <c r="N455" s="232"/>
      <c r="O455" s="87"/>
      <c r="P455" s="87"/>
      <c r="Q455" s="87"/>
      <c r="R455" s="87"/>
      <c r="S455" s="87"/>
      <c r="T455" s="88"/>
      <c r="U455" s="41"/>
      <c r="V455" s="41"/>
      <c r="W455" s="41"/>
      <c r="X455" s="41"/>
      <c r="Y455" s="41"/>
      <c r="Z455" s="41"/>
      <c r="AA455" s="41"/>
      <c r="AB455" s="41"/>
      <c r="AC455" s="41"/>
      <c r="AD455" s="41"/>
      <c r="AE455" s="41"/>
      <c r="AT455" s="20" t="s">
        <v>269</v>
      </c>
      <c r="AU455" s="20" t="s">
        <v>83</v>
      </c>
    </row>
    <row r="456" s="13" customFormat="1">
      <c r="A456" s="13"/>
      <c r="B456" s="233"/>
      <c r="C456" s="234"/>
      <c r="D456" s="235" t="s">
        <v>148</v>
      </c>
      <c r="E456" s="236" t="s">
        <v>19</v>
      </c>
      <c r="F456" s="237" t="s">
        <v>478</v>
      </c>
      <c r="G456" s="234"/>
      <c r="H456" s="238">
        <v>54.508000000000003</v>
      </c>
      <c r="I456" s="239"/>
      <c r="J456" s="234"/>
      <c r="K456" s="234"/>
      <c r="L456" s="240"/>
      <c r="M456" s="241"/>
      <c r="N456" s="242"/>
      <c r="O456" s="242"/>
      <c r="P456" s="242"/>
      <c r="Q456" s="242"/>
      <c r="R456" s="242"/>
      <c r="S456" s="242"/>
      <c r="T456" s="243"/>
      <c r="U456" s="13"/>
      <c r="V456" s="13"/>
      <c r="W456" s="13"/>
      <c r="X456" s="13"/>
      <c r="Y456" s="13"/>
      <c r="Z456" s="13"/>
      <c r="AA456" s="13"/>
      <c r="AB456" s="13"/>
      <c r="AC456" s="13"/>
      <c r="AD456" s="13"/>
      <c r="AE456" s="13"/>
      <c r="AT456" s="244" t="s">
        <v>148</v>
      </c>
      <c r="AU456" s="244" t="s">
        <v>83</v>
      </c>
      <c r="AV456" s="13" t="s">
        <v>83</v>
      </c>
      <c r="AW456" s="13" t="s">
        <v>32</v>
      </c>
      <c r="AX456" s="13" t="s">
        <v>71</v>
      </c>
      <c r="AY456" s="244" t="s">
        <v>139</v>
      </c>
    </row>
    <row r="457" s="14" customFormat="1">
      <c r="A457" s="14"/>
      <c r="B457" s="245"/>
      <c r="C457" s="246"/>
      <c r="D457" s="235" t="s">
        <v>148</v>
      </c>
      <c r="E457" s="247" t="s">
        <v>19</v>
      </c>
      <c r="F457" s="248" t="s">
        <v>479</v>
      </c>
      <c r="G457" s="246"/>
      <c r="H457" s="249">
        <v>54.508000000000003</v>
      </c>
      <c r="I457" s="250"/>
      <c r="J457" s="246"/>
      <c r="K457" s="246"/>
      <c r="L457" s="251"/>
      <c r="M457" s="252"/>
      <c r="N457" s="253"/>
      <c r="O457" s="253"/>
      <c r="P457" s="253"/>
      <c r="Q457" s="253"/>
      <c r="R457" s="253"/>
      <c r="S457" s="253"/>
      <c r="T457" s="254"/>
      <c r="U457" s="14"/>
      <c r="V457" s="14"/>
      <c r="W457" s="14"/>
      <c r="X457" s="14"/>
      <c r="Y457" s="14"/>
      <c r="Z457" s="14"/>
      <c r="AA457" s="14"/>
      <c r="AB457" s="14"/>
      <c r="AC457" s="14"/>
      <c r="AD457" s="14"/>
      <c r="AE457" s="14"/>
      <c r="AT457" s="255" t="s">
        <v>148</v>
      </c>
      <c r="AU457" s="255" t="s">
        <v>83</v>
      </c>
      <c r="AV457" s="14" t="s">
        <v>87</v>
      </c>
      <c r="AW457" s="14" t="s">
        <v>32</v>
      </c>
      <c r="AX457" s="14" t="s">
        <v>71</v>
      </c>
      <c r="AY457" s="255" t="s">
        <v>139</v>
      </c>
    </row>
    <row r="458" s="15" customFormat="1">
      <c r="A458" s="15"/>
      <c r="B458" s="256"/>
      <c r="C458" s="257"/>
      <c r="D458" s="235" t="s">
        <v>148</v>
      </c>
      <c r="E458" s="258" t="s">
        <v>19</v>
      </c>
      <c r="F458" s="259" t="s">
        <v>163</v>
      </c>
      <c r="G458" s="257"/>
      <c r="H458" s="260">
        <v>54.508000000000003</v>
      </c>
      <c r="I458" s="261"/>
      <c r="J458" s="257"/>
      <c r="K458" s="257"/>
      <c r="L458" s="262"/>
      <c r="M458" s="263"/>
      <c r="N458" s="264"/>
      <c r="O458" s="264"/>
      <c r="P458" s="264"/>
      <c r="Q458" s="264"/>
      <c r="R458" s="264"/>
      <c r="S458" s="264"/>
      <c r="T458" s="265"/>
      <c r="U458" s="15"/>
      <c r="V458" s="15"/>
      <c r="W458" s="15"/>
      <c r="X458" s="15"/>
      <c r="Y458" s="15"/>
      <c r="Z458" s="15"/>
      <c r="AA458" s="15"/>
      <c r="AB458" s="15"/>
      <c r="AC458" s="15"/>
      <c r="AD458" s="15"/>
      <c r="AE458" s="15"/>
      <c r="AT458" s="266" t="s">
        <v>148</v>
      </c>
      <c r="AU458" s="266" t="s">
        <v>83</v>
      </c>
      <c r="AV458" s="15" t="s">
        <v>90</v>
      </c>
      <c r="AW458" s="15" t="s">
        <v>32</v>
      </c>
      <c r="AX458" s="15" t="s">
        <v>78</v>
      </c>
      <c r="AY458" s="266" t="s">
        <v>139</v>
      </c>
    </row>
    <row r="459" s="2" customFormat="1" ht="16.5" customHeight="1">
      <c r="A459" s="41"/>
      <c r="B459" s="42"/>
      <c r="C459" s="215" t="s">
        <v>347</v>
      </c>
      <c r="D459" s="215" t="s">
        <v>141</v>
      </c>
      <c r="E459" s="216" t="s">
        <v>480</v>
      </c>
      <c r="F459" s="217" t="s">
        <v>481</v>
      </c>
      <c r="G459" s="218" t="s">
        <v>167</v>
      </c>
      <c r="H459" s="219">
        <v>31.890000000000001</v>
      </c>
      <c r="I459" s="220"/>
      <c r="J459" s="221">
        <f>ROUND(I459*H459,2)</f>
        <v>0</v>
      </c>
      <c r="K459" s="217" t="s">
        <v>19</v>
      </c>
      <c r="L459" s="47"/>
      <c r="M459" s="222" t="s">
        <v>19</v>
      </c>
      <c r="N459" s="223" t="s">
        <v>43</v>
      </c>
      <c r="O459" s="87"/>
      <c r="P459" s="224">
        <f>O459*H459</f>
        <v>0</v>
      </c>
      <c r="Q459" s="224">
        <v>0.049840000000000002</v>
      </c>
      <c r="R459" s="224">
        <f>Q459*H459</f>
        <v>1.5893976000000001</v>
      </c>
      <c r="S459" s="224">
        <v>0</v>
      </c>
      <c r="T459" s="225">
        <f>S459*H459</f>
        <v>0</v>
      </c>
      <c r="U459" s="41"/>
      <c r="V459" s="41"/>
      <c r="W459" s="41"/>
      <c r="X459" s="41"/>
      <c r="Y459" s="41"/>
      <c r="Z459" s="41"/>
      <c r="AA459" s="41"/>
      <c r="AB459" s="41"/>
      <c r="AC459" s="41"/>
      <c r="AD459" s="41"/>
      <c r="AE459" s="41"/>
      <c r="AR459" s="226" t="s">
        <v>90</v>
      </c>
      <c r="AT459" s="226" t="s">
        <v>141</v>
      </c>
      <c r="AU459" s="226" t="s">
        <v>83</v>
      </c>
      <c r="AY459" s="20" t="s">
        <v>139</v>
      </c>
      <c r="BE459" s="227">
        <f>IF(N459="základní",J459,0)</f>
        <v>0</v>
      </c>
      <c r="BF459" s="227">
        <f>IF(N459="snížená",J459,0)</f>
        <v>0</v>
      </c>
      <c r="BG459" s="227">
        <f>IF(N459="zákl. přenesená",J459,0)</f>
        <v>0</v>
      </c>
      <c r="BH459" s="227">
        <f>IF(N459="sníž. přenesená",J459,0)</f>
        <v>0</v>
      </c>
      <c r="BI459" s="227">
        <f>IF(N459="nulová",J459,0)</f>
        <v>0</v>
      </c>
      <c r="BJ459" s="20" t="s">
        <v>83</v>
      </c>
      <c r="BK459" s="227">
        <f>ROUND(I459*H459,2)</f>
        <v>0</v>
      </c>
      <c r="BL459" s="20" t="s">
        <v>90</v>
      </c>
      <c r="BM459" s="226" t="s">
        <v>482</v>
      </c>
    </row>
    <row r="460" s="2" customFormat="1">
      <c r="A460" s="41"/>
      <c r="B460" s="42"/>
      <c r="C460" s="43"/>
      <c r="D460" s="235" t="s">
        <v>231</v>
      </c>
      <c r="E460" s="43"/>
      <c r="F460" s="277" t="s">
        <v>476</v>
      </c>
      <c r="G460" s="43"/>
      <c r="H460" s="43"/>
      <c r="I460" s="230"/>
      <c r="J460" s="43"/>
      <c r="K460" s="43"/>
      <c r="L460" s="47"/>
      <c r="M460" s="231"/>
      <c r="N460" s="232"/>
      <c r="O460" s="87"/>
      <c r="P460" s="87"/>
      <c r="Q460" s="87"/>
      <c r="R460" s="87"/>
      <c r="S460" s="87"/>
      <c r="T460" s="88"/>
      <c r="U460" s="41"/>
      <c r="V460" s="41"/>
      <c r="W460" s="41"/>
      <c r="X460" s="41"/>
      <c r="Y460" s="41"/>
      <c r="Z460" s="41"/>
      <c r="AA460" s="41"/>
      <c r="AB460" s="41"/>
      <c r="AC460" s="41"/>
      <c r="AD460" s="41"/>
      <c r="AE460" s="41"/>
      <c r="AT460" s="20" t="s">
        <v>231</v>
      </c>
      <c r="AU460" s="20" t="s">
        <v>83</v>
      </c>
    </row>
    <row r="461" s="13" customFormat="1">
      <c r="A461" s="13"/>
      <c r="B461" s="233"/>
      <c r="C461" s="234"/>
      <c r="D461" s="235" t="s">
        <v>148</v>
      </c>
      <c r="E461" s="236" t="s">
        <v>19</v>
      </c>
      <c r="F461" s="237" t="s">
        <v>483</v>
      </c>
      <c r="G461" s="234"/>
      <c r="H461" s="238">
        <v>31.890000000000001</v>
      </c>
      <c r="I461" s="239"/>
      <c r="J461" s="234"/>
      <c r="K461" s="234"/>
      <c r="L461" s="240"/>
      <c r="M461" s="241"/>
      <c r="N461" s="242"/>
      <c r="O461" s="242"/>
      <c r="P461" s="242"/>
      <c r="Q461" s="242"/>
      <c r="R461" s="242"/>
      <c r="S461" s="242"/>
      <c r="T461" s="243"/>
      <c r="U461" s="13"/>
      <c r="V461" s="13"/>
      <c r="W461" s="13"/>
      <c r="X461" s="13"/>
      <c r="Y461" s="13"/>
      <c r="Z461" s="13"/>
      <c r="AA461" s="13"/>
      <c r="AB461" s="13"/>
      <c r="AC461" s="13"/>
      <c r="AD461" s="13"/>
      <c r="AE461" s="13"/>
      <c r="AT461" s="244" t="s">
        <v>148</v>
      </c>
      <c r="AU461" s="244" t="s">
        <v>83</v>
      </c>
      <c r="AV461" s="13" t="s">
        <v>83</v>
      </c>
      <c r="AW461" s="13" t="s">
        <v>32</v>
      </c>
      <c r="AX461" s="13" t="s">
        <v>78</v>
      </c>
      <c r="AY461" s="244" t="s">
        <v>139</v>
      </c>
    </row>
    <row r="462" s="2" customFormat="1" ht="24.15" customHeight="1">
      <c r="A462" s="41"/>
      <c r="B462" s="42"/>
      <c r="C462" s="215" t="s">
        <v>484</v>
      </c>
      <c r="D462" s="215" t="s">
        <v>141</v>
      </c>
      <c r="E462" s="216" t="s">
        <v>485</v>
      </c>
      <c r="F462" s="217" t="s">
        <v>486</v>
      </c>
      <c r="G462" s="218" t="s">
        <v>167</v>
      </c>
      <c r="H462" s="219">
        <v>31.890000000000001</v>
      </c>
      <c r="I462" s="220"/>
      <c r="J462" s="221">
        <f>ROUND(I462*H462,2)</f>
        <v>0</v>
      </c>
      <c r="K462" s="217" t="s">
        <v>19</v>
      </c>
      <c r="L462" s="47"/>
      <c r="M462" s="222" t="s">
        <v>19</v>
      </c>
      <c r="N462" s="223" t="s">
        <v>43</v>
      </c>
      <c r="O462" s="87"/>
      <c r="P462" s="224">
        <f>O462*H462</f>
        <v>0</v>
      </c>
      <c r="Q462" s="224">
        <v>0.00010000000000000001</v>
      </c>
      <c r="R462" s="224">
        <f>Q462*H462</f>
        <v>0.003189</v>
      </c>
      <c r="S462" s="224">
        <v>0</v>
      </c>
      <c r="T462" s="225">
        <f>S462*H462</f>
        <v>0</v>
      </c>
      <c r="U462" s="41"/>
      <c r="V462" s="41"/>
      <c r="W462" s="41"/>
      <c r="X462" s="41"/>
      <c r="Y462" s="41"/>
      <c r="Z462" s="41"/>
      <c r="AA462" s="41"/>
      <c r="AB462" s="41"/>
      <c r="AC462" s="41"/>
      <c r="AD462" s="41"/>
      <c r="AE462" s="41"/>
      <c r="AR462" s="226" t="s">
        <v>90</v>
      </c>
      <c r="AT462" s="226" t="s">
        <v>141</v>
      </c>
      <c r="AU462" s="226" t="s">
        <v>83</v>
      </c>
      <c r="AY462" s="20" t="s">
        <v>139</v>
      </c>
      <c r="BE462" s="227">
        <f>IF(N462="základní",J462,0)</f>
        <v>0</v>
      </c>
      <c r="BF462" s="227">
        <f>IF(N462="snížená",J462,0)</f>
        <v>0</v>
      </c>
      <c r="BG462" s="227">
        <f>IF(N462="zákl. přenesená",J462,0)</f>
        <v>0</v>
      </c>
      <c r="BH462" s="227">
        <f>IF(N462="sníž. přenesená",J462,0)</f>
        <v>0</v>
      </c>
      <c r="BI462" s="227">
        <f>IF(N462="nulová",J462,0)</f>
        <v>0</v>
      </c>
      <c r="BJ462" s="20" t="s">
        <v>83</v>
      </c>
      <c r="BK462" s="227">
        <f>ROUND(I462*H462,2)</f>
        <v>0</v>
      </c>
      <c r="BL462" s="20" t="s">
        <v>90</v>
      </c>
      <c r="BM462" s="226" t="s">
        <v>487</v>
      </c>
    </row>
    <row r="463" s="2" customFormat="1">
      <c r="A463" s="41"/>
      <c r="B463" s="42"/>
      <c r="C463" s="43"/>
      <c r="D463" s="235" t="s">
        <v>231</v>
      </c>
      <c r="E463" s="43"/>
      <c r="F463" s="277" t="s">
        <v>488</v>
      </c>
      <c r="G463" s="43"/>
      <c r="H463" s="43"/>
      <c r="I463" s="230"/>
      <c r="J463" s="43"/>
      <c r="K463" s="43"/>
      <c r="L463" s="47"/>
      <c r="M463" s="231"/>
      <c r="N463" s="232"/>
      <c r="O463" s="87"/>
      <c r="P463" s="87"/>
      <c r="Q463" s="87"/>
      <c r="R463" s="87"/>
      <c r="S463" s="87"/>
      <c r="T463" s="88"/>
      <c r="U463" s="41"/>
      <c r="V463" s="41"/>
      <c r="W463" s="41"/>
      <c r="X463" s="41"/>
      <c r="Y463" s="41"/>
      <c r="Z463" s="41"/>
      <c r="AA463" s="41"/>
      <c r="AB463" s="41"/>
      <c r="AC463" s="41"/>
      <c r="AD463" s="41"/>
      <c r="AE463" s="41"/>
      <c r="AT463" s="20" t="s">
        <v>231</v>
      </c>
      <c r="AU463" s="20" t="s">
        <v>83</v>
      </c>
    </row>
    <row r="464" s="13" customFormat="1">
      <c r="A464" s="13"/>
      <c r="B464" s="233"/>
      <c r="C464" s="234"/>
      <c r="D464" s="235" t="s">
        <v>148</v>
      </c>
      <c r="E464" s="236" t="s">
        <v>19</v>
      </c>
      <c r="F464" s="237" t="s">
        <v>489</v>
      </c>
      <c r="G464" s="234"/>
      <c r="H464" s="238">
        <v>31.890000000000001</v>
      </c>
      <c r="I464" s="239"/>
      <c r="J464" s="234"/>
      <c r="K464" s="234"/>
      <c r="L464" s="240"/>
      <c r="M464" s="241"/>
      <c r="N464" s="242"/>
      <c r="O464" s="242"/>
      <c r="P464" s="242"/>
      <c r="Q464" s="242"/>
      <c r="R464" s="242"/>
      <c r="S464" s="242"/>
      <c r="T464" s="243"/>
      <c r="U464" s="13"/>
      <c r="V464" s="13"/>
      <c r="W464" s="13"/>
      <c r="X464" s="13"/>
      <c r="Y464" s="13"/>
      <c r="Z464" s="13"/>
      <c r="AA464" s="13"/>
      <c r="AB464" s="13"/>
      <c r="AC464" s="13"/>
      <c r="AD464" s="13"/>
      <c r="AE464" s="13"/>
      <c r="AT464" s="244" t="s">
        <v>148</v>
      </c>
      <c r="AU464" s="244" t="s">
        <v>83</v>
      </c>
      <c r="AV464" s="13" t="s">
        <v>83</v>
      </c>
      <c r="AW464" s="13" t="s">
        <v>32</v>
      </c>
      <c r="AX464" s="13" t="s">
        <v>71</v>
      </c>
      <c r="AY464" s="244" t="s">
        <v>139</v>
      </c>
    </row>
    <row r="465" s="14" customFormat="1">
      <c r="A465" s="14"/>
      <c r="B465" s="245"/>
      <c r="C465" s="246"/>
      <c r="D465" s="235" t="s">
        <v>148</v>
      </c>
      <c r="E465" s="247" t="s">
        <v>19</v>
      </c>
      <c r="F465" s="248" t="s">
        <v>490</v>
      </c>
      <c r="G465" s="246"/>
      <c r="H465" s="249">
        <v>31.890000000000001</v>
      </c>
      <c r="I465" s="250"/>
      <c r="J465" s="246"/>
      <c r="K465" s="246"/>
      <c r="L465" s="251"/>
      <c r="M465" s="252"/>
      <c r="N465" s="253"/>
      <c r="O465" s="253"/>
      <c r="P465" s="253"/>
      <c r="Q465" s="253"/>
      <c r="R465" s="253"/>
      <c r="S465" s="253"/>
      <c r="T465" s="254"/>
      <c r="U465" s="14"/>
      <c r="V465" s="14"/>
      <c r="W465" s="14"/>
      <c r="X465" s="14"/>
      <c r="Y465" s="14"/>
      <c r="Z465" s="14"/>
      <c r="AA465" s="14"/>
      <c r="AB465" s="14"/>
      <c r="AC465" s="14"/>
      <c r="AD465" s="14"/>
      <c r="AE465" s="14"/>
      <c r="AT465" s="255" t="s">
        <v>148</v>
      </c>
      <c r="AU465" s="255" t="s">
        <v>83</v>
      </c>
      <c r="AV465" s="14" t="s">
        <v>87</v>
      </c>
      <c r="AW465" s="14" t="s">
        <v>32</v>
      </c>
      <c r="AX465" s="14" t="s">
        <v>71</v>
      </c>
      <c r="AY465" s="255" t="s">
        <v>139</v>
      </c>
    </row>
    <row r="466" s="15" customFormat="1">
      <c r="A466" s="15"/>
      <c r="B466" s="256"/>
      <c r="C466" s="257"/>
      <c r="D466" s="235" t="s">
        <v>148</v>
      </c>
      <c r="E466" s="258" t="s">
        <v>19</v>
      </c>
      <c r="F466" s="259" t="s">
        <v>163</v>
      </c>
      <c r="G466" s="257"/>
      <c r="H466" s="260">
        <v>31.890000000000001</v>
      </c>
      <c r="I466" s="261"/>
      <c r="J466" s="257"/>
      <c r="K466" s="257"/>
      <c r="L466" s="262"/>
      <c r="M466" s="263"/>
      <c r="N466" s="264"/>
      <c r="O466" s="264"/>
      <c r="P466" s="264"/>
      <c r="Q466" s="264"/>
      <c r="R466" s="264"/>
      <c r="S466" s="264"/>
      <c r="T466" s="265"/>
      <c r="U466" s="15"/>
      <c r="V466" s="15"/>
      <c r="W466" s="15"/>
      <c r="X466" s="15"/>
      <c r="Y466" s="15"/>
      <c r="Z466" s="15"/>
      <c r="AA466" s="15"/>
      <c r="AB466" s="15"/>
      <c r="AC466" s="15"/>
      <c r="AD466" s="15"/>
      <c r="AE466" s="15"/>
      <c r="AT466" s="266" t="s">
        <v>148</v>
      </c>
      <c r="AU466" s="266" t="s">
        <v>83</v>
      </c>
      <c r="AV466" s="15" t="s">
        <v>90</v>
      </c>
      <c r="AW466" s="15" t="s">
        <v>32</v>
      </c>
      <c r="AX466" s="15" t="s">
        <v>78</v>
      </c>
      <c r="AY466" s="266" t="s">
        <v>139</v>
      </c>
    </row>
    <row r="467" s="2" customFormat="1" ht="16.5" customHeight="1">
      <c r="A467" s="41"/>
      <c r="B467" s="42"/>
      <c r="C467" s="215" t="s">
        <v>354</v>
      </c>
      <c r="D467" s="215" t="s">
        <v>141</v>
      </c>
      <c r="E467" s="216" t="s">
        <v>491</v>
      </c>
      <c r="F467" s="217" t="s">
        <v>492</v>
      </c>
      <c r="G467" s="218" t="s">
        <v>167</v>
      </c>
      <c r="H467" s="219">
        <v>2.7000000000000002</v>
      </c>
      <c r="I467" s="220"/>
      <c r="J467" s="221">
        <f>ROUND(I467*H467,2)</f>
        <v>0</v>
      </c>
      <c r="K467" s="217" t="s">
        <v>145</v>
      </c>
      <c r="L467" s="47"/>
      <c r="M467" s="222" t="s">
        <v>19</v>
      </c>
      <c r="N467" s="223" t="s">
        <v>43</v>
      </c>
      <c r="O467" s="87"/>
      <c r="P467" s="224">
        <f>O467*H467</f>
        <v>0</v>
      </c>
      <c r="Q467" s="224">
        <v>0.016070000000000001</v>
      </c>
      <c r="R467" s="224">
        <f>Q467*H467</f>
        <v>0.043389000000000004</v>
      </c>
      <c r="S467" s="224">
        <v>0</v>
      </c>
      <c r="T467" s="225">
        <f>S467*H467</f>
        <v>0</v>
      </c>
      <c r="U467" s="41"/>
      <c r="V467" s="41"/>
      <c r="W467" s="41"/>
      <c r="X467" s="41"/>
      <c r="Y467" s="41"/>
      <c r="Z467" s="41"/>
      <c r="AA467" s="41"/>
      <c r="AB467" s="41"/>
      <c r="AC467" s="41"/>
      <c r="AD467" s="41"/>
      <c r="AE467" s="41"/>
      <c r="AR467" s="226" t="s">
        <v>90</v>
      </c>
      <c r="AT467" s="226" t="s">
        <v>141</v>
      </c>
      <c r="AU467" s="226" t="s">
        <v>83</v>
      </c>
      <c r="AY467" s="20" t="s">
        <v>139</v>
      </c>
      <c r="BE467" s="227">
        <f>IF(N467="základní",J467,0)</f>
        <v>0</v>
      </c>
      <c r="BF467" s="227">
        <f>IF(N467="snížená",J467,0)</f>
        <v>0</v>
      </c>
      <c r="BG467" s="227">
        <f>IF(N467="zákl. přenesená",J467,0)</f>
        <v>0</v>
      </c>
      <c r="BH467" s="227">
        <f>IF(N467="sníž. přenesená",J467,0)</f>
        <v>0</v>
      </c>
      <c r="BI467" s="227">
        <f>IF(N467="nulová",J467,0)</f>
        <v>0</v>
      </c>
      <c r="BJ467" s="20" t="s">
        <v>83</v>
      </c>
      <c r="BK467" s="227">
        <f>ROUND(I467*H467,2)</f>
        <v>0</v>
      </c>
      <c r="BL467" s="20" t="s">
        <v>90</v>
      </c>
      <c r="BM467" s="226" t="s">
        <v>493</v>
      </c>
    </row>
    <row r="468" s="2" customFormat="1">
      <c r="A468" s="41"/>
      <c r="B468" s="42"/>
      <c r="C468" s="43"/>
      <c r="D468" s="228" t="s">
        <v>146</v>
      </c>
      <c r="E468" s="43"/>
      <c r="F468" s="229" t="s">
        <v>494</v>
      </c>
      <c r="G468" s="43"/>
      <c r="H468" s="43"/>
      <c r="I468" s="230"/>
      <c r="J468" s="43"/>
      <c r="K468" s="43"/>
      <c r="L468" s="47"/>
      <c r="M468" s="231"/>
      <c r="N468" s="232"/>
      <c r="O468" s="87"/>
      <c r="P468" s="87"/>
      <c r="Q468" s="87"/>
      <c r="R468" s="87"/>
      <c r="S468" s="87"/>
      <c r="T468" s="88"/>
      <c r="U468" s="41"/>
      <c r="V468" s="41"/>
      <c r="W468" s="41"/>
      <c r="X468" s="41"/>
      <c r="Y468" s="41"/>
      <c r="Z468" s="41"/>
      <c r="AA468" s="41"/>
      <c r="AB468" s="41"/>
      <c r="AC468" s="41"/>
      <c r="AD468" s="41"/>
      <c r="AE468" s="41"/>
      <c r="AT468" s="20" t="s">
        <v>146</v>
      </c>
      <c r="AU468" s="20" t="s">
        <v>83</v>
      </c>
    </row>
    <row r="469" s="13" customFormat="1">
      <c r="A469" s="13"/>
      <c r="B469" s="233"/>
      <c r="C469" s="234"/>
      <c r="D469" s="235" t="s">
        <v>148</v>
      </c>
      <c r="E469" s="236" t="s">
        <v>19</v>
      </c>
      <c r="F469" s="237" t="s">
        <v>495</v>
      </c>
      <c r="G469" s="234"/>
      <c r="H469" s="238">
        <v>2.7000000000000002</v>
      </c>
      <c r="I469" s="239"/>
      <c r="J469" s="234"/>
      <c r="K469" s="234"/>
      <c r="L469" s="240"/>
      <c r="M469" s="241"/>
      <c r="N469" s="242"/>
      <c r="O469" s="242"/>
      <c r="P469" s="242"/>
      <c r="Q469" s="242"/>
      <c r="R469" s="242"/>
      <c r="S469" s="242"/>
      <c r="T469" s="243"/>
      <c r="U469" s="13"/>
      <c r="V469" s="13"/>
      <c r="W469" s="13"/>
      <c r="X469" s="13"/>
      <c r="Y469" s="13"/>
      <c r="Z469" s="13"/>
      <c r="AA469" s="13"/>
      <c r="AB469" s="13"/>
      <c r="AC469" s="13"/>
      <c r="AD469" s="13"/>
      <c r="AE469" s="13"/>
      <c r="AT469" s="244" t="s">
        <v>148</v>
      </c>
      <c r="AU469" s="244" t="s">
        <v>83</v>
      </c>
      <c r="AV469" s="13" t="s">
        <v>83</v>
      </c>
      <c r="AW469" s="13" t="s">
        <v>32</v>
      </c>
      <c r="AX469" s="13" t="s">
        <v>78</v>
      </c>
      <c r="AY469" s="244" t="s">
        <v>139</v>
      </c>
    </row>
    <row r="470" s="2" customFormat="1" ht="16.5" customHeight="1">
      <c r="A470" s="41"/>
      <c r="B470" s="42"/>
      <c r="C470" s="215" t="s">
        <v>496</v>
      </c>
      <c r="D470" s="215" t="s">
        <v>141</v>
      </c>
      <c r="E470" s="216" t="s">
        <v>497</v>
      </c>
      <c r="F470" s="217" t="s">
        <v>498</v>
      </c>
      <c r="G470" s="218" t="s">
        <v>167</v>
      </c>
      <c r="H470" s="219">
        <v>2.7000000000000002</v>
      </c>
      <c r="I470" s="220"/>
      <c r="J470" s="221">
        <f>ROUND(I470*H470,2)</f>
        <v>0</v>
      </c>
      <c r="K470" s="217" t="s">
        <v>145</v>
      </c>
      <c r="L470" s="47"/>
      <c r="M470" s="222" t="s">
        <v>19</v>
      </c>
      <c r="N470" s="223" t="s">
        <v>43</v>
      </c>
      <c r="O470" s="87"/>
      <c r="P470" s="224">
        <f>O470*H470</f>
        <v>0</v>
      </c>
      <c r="Q470" s="224">
        <v>0</v>
      </c>
      <c r="R470" s="224">
        <f>Q470*H470</f>
        <v>0</v>
      </c>
      <c r="S470" s="224">
        <v>0</v>
      </c>
      <c r="T470" s="225">
        <f>S470*H470</f>
        <v>0</v>
      </c>
      <c r="U470" s="41"/>
      <c r="V470" s="41"/>
      <c r="W470" s="41"/>
      <c r="X470" s="41"/>
      <c r="Y470" s="41"/>
      <c r="Z470" s="41"/>
      <c r="AA470" s="41"/>
      <c r="AB470" s="41"/>
      <c r="AC470" s="41"/>
      <c r="AD470" s="41"/>
      <c r="AE470" s="41"/>
      <c r="AR470" s="226" t="s">
        <v>90</v>
      </c>
      <c r="AT470" s="226" t="s">
        <v>141</v>
      </c>
      <c r="AU470" s="226" t="s">
        <v>83</v>
      </c>
      <c r="AY470" s="20" t="s">
        <v>139</v>
      </c>
      <c r="BE470" s="227">
        <f>IF(N470="základní",J470,0)</f>
        <v>0</v>
      </c>
      <c r="BF470" s="227">
        <f>IF(N470="snížená",J470,0)</f>
        <v>0</v>
      </c>
      <c r="BG470" s="227">
        <f>IF(N470="zákl. přenesená",J470,0)</f>
        <v>0</v>
      </c>
      <c r="BH470" s="227">
        <f>IF(N470="sníž. přenesená",J470,0)</f>
        <v>0</v>
      </c>
      <c r="BI470" s="227">
        <f>IF(N470="nulová",J470,0)</f>
        <v>0</v>
      </c>
      <c r="BJ470" s="20" t="s">
        <v>83</v>
      </c>
      <c r="BK470" s="227">
        <f>ROUND(I470*H470,2)</f>
        <v>0</v>
      </c>
      <c r="BL470" s="20" t="s">
        <v>90</v>
      </c>
      <c r="BM470" s="226" t="s">
        <v>499</v>
      </c>
    </row>
    <row r="471" s="2" customFormat="1">
      <c r="A471" s="41"/>
      <c r="B471" s="42"/>
      <c r="C471" s="43"/>
      <c r="D471" s="228" t="s">
        <v>146</v>
      </c>
      <c r="E471" s="43"/>
      <c r="F471" s="229" t="s">
        <v>500</v>
      </c>
      <c r="G471" s="43"/>
      <c r="H471" s="43"/>
      <c r="I471" s="230"/>
      <c r="J471" s="43"/>
      <c r="K471" s="43"/>
      <c r="L471" s="47"/>
      <c r="M471" s="231"/>
      <c r="N471" s="232"/>
      <c r="O471" s="87"/>
      <c r="P471" s="87"/>
      <c r="Q471" s="87"/>
      <c r="R471" s="87"/>
      <c r="S471" s="87"/>
      <c r="T471" s="88"/>
      <c r="U471" s="41"/>
      <c r="V471" s="41"/>
      <c r="W471" s="41"/>
      <c r="X471" s="41"/>
      <c r="Y471" s="41"/>
      <c r="Z471" s="41"/>
      <c r="AA471" s="41"/>
      <c r="AB471" s="41"/>
      <c r="AC471" s="41"/>
      <c r="AD471" s="41"/>
      <c r="AE471" s="41"/>
      <c r="AT471" s="20" t="s">
        <v>146</v>
      </c>
      <c r="AU471" s="20" t="s">
        <v>83</v>
      </c>
    </row>
    <row r="472" s="13" customFormat="1">
      <c r="A472" s="13"/>
      <c r="B472" s="233"/>
      <c r="C472" s="234"/>
      <c r="D472" s="235" t="s">
        <v>148</v>
      </c>
      <c r="E472" s="236" t="s">
        <v>19</v>
      </c>
      <c r="F472" s="237" t="s">
        <v>501</v>
      </c>
      <c r="G472" s="234"/>
      <c r="H472" s="238">
        <v>2.7000000000000002</v>
      </c>
      <c r="I472" s="239"/>
      <c r="J472" s="234"/>
      <c r="K472" s="234"/>
      <c r="L472" s="240"/>
      <c r="M472" s="241"/>
      <c r="N472" s="242"/>
      <c r="O472" s="242"/>
      <c r="P472" s="242"/>
      <c r="Q472" s="242"/>
      <c r="R472" s="242"/>
      <c r="S472" s="242"/>
      <c r="T472" s="243"/>
      <c r="U472" s="13"/>
      <c r="V472" s="13"/>
      <c r="W472" s="13"/>
      <c r="X472" s="13"/>
      <c r="Y472" s="13"/>
      <c r="Z472" s="13"/>
      <c r="AA472" s="13"/>
      <c r="AB472" s="13"/>
      <c r="AC472" s="13"/>
      <c r="AD472" s="13"/>
      <c r="AE472" s="13"/>
      <c r="AT472" s="244" t="s">
        <v>148</v>
      </c>
      <c r="AU472" s="244" t="s">
        <v>83</v>
      </c>
      <c r="AV472" s="13" t="s">
        <v>83</v>
      </c>
      <c r="AW472" s="13" t="s">
        <v>32</v>
      </c>
      <c r="AX472" s="13" t="s">
        <v>78</v>
      </c>
      <c r="AY472" s="244" t="s">
        <v>139</v>
      </c>
    </row>
    <row r="473" s="2" customFormat="1" ht="16.5" customHeight="1">
      <c r="A473" s="41"/>
      <c r="B473" s="42"/>
      <c r="C473" s="215" t="s">
        <v>502</v>
      </c>
      <c r="D473" s="215" t="s">
        <v>141</v>
      </c>
      <c r="E473" s="216" t="s">
        <v>503</v>
      </c>
      <c r="F473" s="217" t="s">
        <v>504</v>
      </c>
      <c r="G473" s="218" t="s">
        <v>167</v>
      </c>
      <c r="H473" s="219">
        <v>86.390000000000001</v>
      </c>
      <c r="I473" s="220"/>
      <c r="J473" s="221">
        <f>ROUND(I473*H473,2)</f>
        <v>0</v>
      </c>
      <c r="K473" s="217" t="s">
        <v>145</v>
      </c>
      <c r="L473" s="47"/>
      <c r="M473" s="222" t="s">
        <v>19</v>
      </c>
      <c r="N473" s="223" t="s">
        <v>43</v>
      </c>
      <c r="O473" s="87"/>
      <c r="P473" s="224">
        <f>O473*H473</f>
        <v>0</v>
      </c>
      <c r="Q473" s="224">
        <v>0.0040000000000000001</v>
      </c>
      <c r="R473" s="224">
        <f>Q473*H473</f>
        <v>0.34556000000000003</v>
      </c>
      <c r="S473" s="224">
        <v>0</v>
      </c>
      <c r="T473" s="225">
        <f>S473*H473</f>
        <v>0</v>
      </c>
      <c r="U473" s="41"/>
      <c r="V473" s="41"/>
      <c r="W473" s="41"/>
      <c r="X473" s="41"/>
      <c r="Y473" s="41"/>
      <c r="Z473" s="41"/>
      <c r="AA473" s="41"/>
      <c r="AB473" s="41"/>
      <c r="AC473" s="41"/>
      <c r="AD473" s="41"/>
      <c r="AE473" s="41"/>
      <c r="AR473" s="226" t="s">
        <v>90</v>
      </c>
      <c r="AT473" s="226" t="s">
        <v>141</v>
      </c>
      <c r="AU473" s="226" t="s">
        <v>83</v>
      </c>
      <c r="AY473" s="20" t="s">
        <v>139</v>
      </c>
      <c r="BE473" s="227">
        <f>IF(N473="základní",J473,0)</f>
        <v>0</v>
      </c>
      <c r="BF473" s="227">
        <f>IF(N473="snížená",J473,0)</f>
        <v>0</v>
      </c>
      <c r="BG473" s="227">
        <f>IF(N473="zákl. přenesená",J473,0)</f>
        <v>0</v>
      </c>
      <c r="BH473" s="227">
        <f>IF(N473="sníž. přenesená",J473,0)</f>
        <v>0</v>
      </c>
      <c r="BI473" s="227">
        <f>IF(N473="nulová",J473,0)</f>
        <v>0</v>
      </c>
      <c r="BJ473" s="20" t="s">
        <v>83</v>
      </c>
      <c r="BK473" s="227">
        <f>ROUND(I473*H473,2)</f>
        <v>0</v>
      </c>
      <c r="BL473" s="20" t="s">
        <v>90</v>
      </c>
      <c r="BM473" s="226" t="s">
        <v>505</v>
      </c>
    </row>
    <row r="474" s="2" customFormat="1">
      <c r="A474" s="41"/>
      <c r="B474" s="42"/>
      <c r="C474" s="43"/>
      <c r="D474" s="228" t="s">
        <v>146</v>
      </c>
      <c r="E474" s="43"/>
      <c r="F474" s="229" t="s">
        <v>506</v>
      </c>
      <c r="G474" s="43"/>
      <c r="H474" s="43"/>
      <c r="I474" s="230"/>
      <c r="J474" s="43"/>
      <c r="K474" s="43"/>
      <c r="L474" s="47"/>
      <c r="M474" s="231"/>
      <c r="N474" s="232"/>
      <c r="O474" s="87"/>
      <c r="P474" s="87"/>
      <c r="Q474" s="87"/>
      <c r="R474" s="87"/>
      <c r="S474" s="87"/>
      <c r="T474" s="88"/>
      <c r="U474" s="41"/>
      <c r="V474" s="41"/>
      <c r="W474" s="41"/>
      <c r="X474" s="41"/>
      <c r="Y474" s="41"/>
      <c r="Z474" s="41"/>
      <c r="AA474" s="41"/>
      <c r="AB474" s="41"/>
      <c r="AC474" s="41"/>
      <c r="AD474" s="41"/>
      <c r="AE474" s="41"/>
      <c r="AT474" s="20" t="s">
        <v>146</v>
      </c>
      <c r="AU474" s="20" t="s">
        <v>83</v>
      </c>
    </row>
    <row r="475" s="13" customFormat="1">
      <c r="A475" s="13"/>
      <c r="B475" s="233"/>
      <c r="C475" s="234"/>
      <c r="D475" s="235" t="s">
        <v>148</v>
      </c>
      <c r="E475" s="236" t="s">
        <v>19</v>
      </c>
      <c r="F475" s="237" t="s">
        <v>483</v>
      </c>
      <c r="G475" s="234"/>
      <c r="H475" s="238">
        <v>31.890000000000001</v>
      </c>
      <c r="I475" s="239"/>
      <c r="J475" s="234"/>
      <c r="K475" s="234"/>
      <c r="L475" s="240"/>
      <c r="M475" s="241"/>
      <c r="N475" s="242"/>
      <c r="O475" s="242"/>
      <c r="P475" s="242"/>
      <c r="Q475" s="242"/>
      <c r="R475" s="242"/>
      <c r="S475" s="242"/>
      <c r="T475" s="243"/>
      <c r="U475" s="13"/>
      <c r="V475" s="13"/>
      <c r="W475" s="13"/>
      <c r="X475" s="13"/>
      <c r="Y475" s="13"/>
      <c r="Z475" s="13"/>
      <c r="AA475" s="13"/>
      <c r="AB475" s="13"/>
      <c r="AC475" s="13"/>
      <c r="AD475" s="13"/>
      <c r="AE475" s="13"/>
      <c r="AT475" s="244" t="s">
        <v>148</v>
      </c>
      <c r="AU475" s="244" t="s">
        <v>83</v>
      </c>
      <c r="AV475" s="13" t="s">
        <v>83</v>
      </c>
      <c r="AW475" s="13" t="s">
        <v>32</v>
      </c>
      <c r="AX475" s="13" t="s">
        <v>71</v>
      </c>
      <c r="AY475" s="244" t="s">
        <v>139</v>
      </c>
    </row>
    <row r="476" s="13" customFormat="1">
      <c r="A476" s="13"/>
      <c r="B476" s="233"/>
      <c r="C476" s="234"/>
      <c r="D476" s="235" t="s">
        <v>148</v>
      </c>
      <c r="E476" s="236" t="s">
        <v>19</v>
      </c>
      <c r="F476" s="237" t="s">
        <v>507</v>
      </c>
      <c r="G476" s="234"/>
      <c r="H476" s="238">
        <v>54.5</v>
      </c>
      <c r="I476" s="239"/>
      <c r="J476" s="234"/>
      <c r="K476" s="234"/>
      <c r="L476" s="240"/>
      <c r="M476" s="241"/>
      <c r="N476" s="242"/>
      <c r="O476" s="242"/>
      <c r="P476" s="242"/>
      <c r="Q476" s="242"/>
      <c r="R476" s="242"/>
      <c r="S476" s="242"/>
      <c r="T476" s="243"/>
      <c r="U476" s="13"/>
      <c r="V476" s="13"/>
      <c r="W476" s="13"/>
      <c r="X476" s="13"/>
      <c r="Y476" s="13"/>
      <c r="Z476" s="13"/>
      <c r="AA476" s="13"/>
      <c r="AB476" s="13"/>
      <c r="AC476" s="13"/>
      <c r="AD476" s="13"/>
      <c r="AE476" s="13"/>
      <c r="AT476" s="244" t="s">
        <v>148</v>
      </c>
      <c r="AU476" s="244" t="s">
        <v>83</v>
      </c>
      <c r="AV476" s="13" t="s">
        <v>83</v>
      </c>
      <c r="AW476" s="13" t="s">
        <v>32</v>
      </c>
      <c r="AX476" s="13" t="s">
        <v>71</v>
      </c>
      <c r="AY476" s="244" t="s">
        <v>139</v>
      </c>
    </row>
    <row r="477" s="15" customFormat="1">
      <c r="A477" s="15"/>
      <c r="B477" s="256"/>
      <c r="C477" s="257"/>
      <c r="D477" s="235" t="s">
        <v>148</v>
      </c>
      <c r="E477" s="258" t="s">
        <v>19</v>
      </c>
      <c r="F477" s="259" t="s">
        <v>163</v>
      </c>
      <c r="G477" s="257"/>
      <c r="H477" s="260">
        <v>86.390000000000001</v>
      </c>
      <c r="I477" s="261"/>
      <c r="J477" s="257"/>
      <c r="K477" s="257"/>
      <c r="L477" s="262"/>
      <c r="M477" s="263"/>
      <c r="N477" s="264"/>
      <c r="O477" s="264"/>
      <c r="P477" s="264"/>
      <c r="Q477" s="264"/>
      <c r="R477" s="264"/>
      <c r="S477" s="264"/>
      <c r="T477" s="265"/>
      <c r="U477" s="15"/>
      <c r="V477" s="15"/>
      <c r="W477" s="15"/>
      <c r="X477" s="15"/>
      <c r="Y477" s="15"/>
      <c r="Z477" s="15"/>
      <c r="AA477" s="15"/>
      <c r="AB477" s="15"/>
      <c r="AC477" s="15"/>
      <c r="AD477" s="15"/>
      <c r="AE477" s="15"/>
      <c r="AT477" s="266" t="s">
        <v>148</v>
      </c>
      <c r="AU477" s="266" t="s">
        <v>83</v>
      </c>
      <c r="AV477" s="15" t="s">
        <v>90</v>
      </c>
      <c r="AW477" s="15" t="s">
        <v>32</v>
      </c>
      <c r="AX477" s="15" t="s">
        <v>78</v>
      </c>
      <c r="AY477" s="266" t="s">
        <v>139</v>
      </c>
    </row>
    <row r="478" s="2" customFormat="1" ht="16.5" customHeight="1">
      <c r="A478" s="41"/>
      <c r="B478" s="42"/>
      <c r="C478" s="215" t="s">
        <v>508</v>
      </c>
      <c r="D478" s="215" t="s">
        <v>141</v>
      </c>
      <c r="E478" s="216" t="s">
        <v>509</v>
      </c>
      <c r="F478" s="217" t="s">
        <v>510</v>
      </c>
      <c r="G478" s="218" t="s">
        <v>144</v>
      </c>
      <c r="H478" s="219">
        <v>24</v>
      </c>
      <c r="I478" s="220"/>
      <c r="J478" s="221">
        <f>ROUND(I478*H478,2)</f>
        <v>0</v>
      </c>
      <c r="K478" s="217" t="s">
        <v>145</v>
      </c>
      <c r="L478" s="47"/>
      <c r="M478" s="222" t="s">
        <v>19</v>
      </c>
      <c r="N478" s="223" t="s">
        <v>43</v>
      </c>
      <c r="O478" s="87"/>
      <c r="P478" s="224">
        <f>O478*H478</f>
        <v>0</v>
      </c>
      <c r="Q478" s="224">
        <v>0</v>
      </c>
      <c r="R478" s="224">
        <f>Q478*H478</f>
        <v>0</v>
      </c>
      <c r="S478" s="224">
        <v>0</v>
      </c>
      <c r="T478" s="225">
        <f>S478*H478</f>
        <v>0</v>
      </c>
      <c r="U478" s="41"/>
      <c r="V478" s="41"/>
      <c r="W478" s="41"/>
      <c r="X478" s="41"/>
      <c r="Y478" s="41"/>
      <c r="Z478" s="41"/>
      <c r="AA478" s="41"/>
      <c r="AB478" s="41"/>
      <c r="AC478" s="41"/>
      <c r="AD478" s="41"/>
      <c r="AE478" s="41"/>
      <c r="AR478" s="226" t="s">
        <v>90</v>
      </c>
      <c r="AT478" s="226" t="s">
        <v>141</v>
      </c>
      <c r="AU478" s="226" t="s">
        <v>83</v>
      </c>
      <c r="AY478" s="20" t="s">
        <v>139</v>
      </c>
      <c r="BE478" s="227">
        <f>IF(N478="základní",J478,0)</f>
        <v>0</v>
      </c>
      <c r="BF478" s="227">
        <f>IF(N478="snížená",J478,0)</f>
        <v>0</v>
      </c>
      <c r="BG478" s="227">
        <f>IF(N478="zákl. přenesená",J478,0)</f>
        <v>0</v>
      </c>
      <c r="BH478" s="227">
        <f>IF(N478="sníž. přenesená",J478,0)</f>
        <v>0</v>
      </c>
      <c r="BI478" s="227">
        <f>IF(N478="nulová",J478,0)</f>
        <v>0</v>
      </c>
      <c r="BJ478" s="20" t="s">
        <v>83</v>
      </c>
      <c r="BK478" s="227">
        <f>ROUND(I478*H478,2)</f>
        <v>0</v>
      </c>
      <c r="BL478" s="20" t="s">
        <v>90</v>
      </c>
      <c r="BM478" s="226" t="s">
        <v>511</v>
      </c>
    </row>
    <row r="479" s="2" customFormat="1">
      <c r="A479" s="41"/>
      <c r="B479" s="42"/>
      <c r="C479" s="43"/>
      <c r="D479" s="228" t="s">
        <v>146</v>
      </c>
      <c r="E479" s="43"/>
      <c r="F479" s="229" t="s">
        <v>512</v>
      </c>
      <c r="G479" s="43"/>
      <c r="H479" s="43"/>
      <c r="I479" s="230"/>
      <c r="J479" s="43"/>
      <c r="K479" s="43"/>
      <c r="L479" s="47"/>
      <c r="M479" s="231"/>
      <c r="N479" s="232"/>
      <c r="O479" s="87"/>
      <c r="P479" s="87"/>
      <c r="Q479" s="87"/>
      <c r="R479" s="87"/>
      <c r="S479" s="87"/>
      <c r="T479" s="88"/>
      <c r="U479" s="41"/>
      <c r="V479" s="41"/>
      <c r="W479" s="41"/>
      <c r="X479" s="41"/>
      <c r="Y479" s="41"/>
      <c r="Z479" s="41"/>
      <c r="AA479" s="41"/>
      <c r="AB479" s="41"/>
      <c r="AC479" s="41"/>
      <c r="AD479" s="41"/>
      <c r="AE479" s="41"/>
      <c r="AT479" s="20" t="s">
        <v>146</v>
      </c>
      <c r="AU479" s="20" t="s">
        <v>83</v>
      </c>
    </row>
    <row r="480" s="2" customFormat="1">
      <c r="A480" s="41"/>
      <c r="B480" s="42"/>
      <c r="C480" s="43"/>
      <c r="D480" s="235" t="s">
        <v>231</v>
      </c>
      <c r="E480" s="43"/>
      <c r="F480" s="277" t="s">
        <v>513</v>
      </c>
      <c r="G480" s="43"/>
      <c r="H480" s="43"/>
      <c r="I480" s="230"/>
      <c r="J480" s="43"/>
      <c r="K480" s="43"/>
      <c r="L480" s="47"/>
      <c r="M480" s="231"/>
      <c r="N480" s="232"/>
      <c r="O480" s="87"/>
      <c r="P480" s="87"/>
      <c r="Q480" s="87"/>
      <c r="R480" s="87"/>
      <c r="S480" s="87"/>
      <c r="T480" s="88"/>
      <c r="U480" s="41"/>
      <c r="V480" s="41"/>
      <c r="W480" s="41"/>
      <c r="X480" s="41"/>
      <c r="Y480" s="41"/>
      <c r="Z480" s="41"/>
      <c r="AA480" s="41"/>
      <c r="AB480" s="41"/>
      <c r="AC480" s="41"/>
      <c r="AD480" s="41"/>
      <c r="AE480" s="41"/>
      <c r="AT480" s="20" t="s">
        <v>231</v>
      </c>
      <c r="AU480" s="20" t="s">
        <v>83</v>
      </c>
    </row>
    <row r="481" s="2" customFormat="1">
      <c r="A481" s="41"/>
      <c r="B481" s="42"/>
      <c r="C481" s="43"/>
      <c r="D481" s="235" t="s">
        <v>269</v>
      </c>
      <c r="E481" s="43"/>
      <c r="F481" s="277" t="s">
        <v>514</v>
      </c>
      <c r="G481" s="43"/>
      <c r="H481" s="43"/>
      <c r="I481" s="230"/>
      <c r="J481" s="43"/>
      <c r="K481" s="43"/>
      <c r="L481" s="47"/>
      <c r="M481" s="231"/>
      <c r="N481" s="232"/>
      <c r="O481" s="87"/>
      <c r="P481" s="87"/>
      <c r="Q481" s="87"/>
      <c r="R481" s="87"/>
      <c r="S481" s="87"/>
      <c r="T481" s="88"/>
      <c r="U481" s="41"/>
      <c r="V481" s="41"/>
      <c r="W481" s="41"/>
      <c r="X481" s="41"/>
      <c r="Y481" s="41"/>
      <c r="Z481" s="41"/>
      <c r="AA481" s="41"/>
      <c r="AB481" s="41"/>
      <c r="AC481" s="41"/>
      <c r="AD481" s="41"/>
      <c r="AE481" s="41"/>
      <c r="AT481" s="20" t="s">
        <v>269</v>
      </c>
      <c r="AU481" s="20" t="s">
        <v>83</v>
      </c>
    </row>
    <row r="482" s="13" customFormat="1">
      <c r="A482" s="13"/>
      <c r="B482" s="233"/>
      <c r="C482" s="234"/>
      <c r="D482" s="235" t="s">
        <v>148</v>
      </c>
      <c r="E482" s="236" t="s">
        <v>19</v>
      </c>
      <c r="F482" s="237" t="s">
        <v>515</v>
      </c>
      <c r="G482" s="234"/>
      <c r="H482" s="238">
        <v>24</v>
      </c>
      <c r="I482" s="239"/>
      <c r="J482" s="234"/>
      <c r="K482" s="234"/>
      <c r="L482" s="240"/>
      <c r="M482" s="241"/>
      <c r="N482" s="242"/>
      <c r="O482" s="242"/>
      <c r="P482" s="242"/>
      <c r="Q482" s="242"/>
      <c r="R482" s="242"/>
      <c r="S482" s="242"/>
      <c r="T482" s="243"/>
      <c r="U482" s="13"/>
      <c r="V482" s="13"/>
      <c r="W482" s="13"/>
      <c r="X482" s="13"/>
      <c r="Y482" s="13"/>
      <c r="Z482" s="13"/>
      <c r="AA482" s="13"/>
      <c r="AB482" s="13"/>
      <c r="AC482" s="13"/>
      <c r="AD482" s="13"/>
      <c r="AE482" s="13"/>
      <c r="AT482" s="244" t="s">
        <v>148</v>
      </c>
      <c r="AU482" s="244" t="s">
        <v>83</v>
      </c>
      <c r="AV482" s="13" t="s">
        <v>83</v>
      </c>
      <c r="AW482" s="13" t="s">
        <v>32</v>
      </c>
      <c r="AX482" s="13" t="s">
        <v>78</v>
      </c>
      <c r="AY482" s="244" t="s">
        <v>139</v>
      </c>
    </row>
    <row r="483" s="2" customFormat="1" ht="16.5" customHeight="1">
      <c r="A483" s="41"/>
      <c r="B483" s="42"/>
      <c r="C483" s="278" t="s">
        <v>516</v>
      </c>
      <c r="D483" s="278" t="s">
        <v>239</v>
      </c>
      <c r="E483" s="279" t="s">
        <v>517</v>
      </c>
      <c r="F483" s="280" t="s">
        <v>518</v>
      </c>
      <c r="G483" s="281" t="s">
        <v>144</v>
      </c>
      <c r="H483" s="282">
        <v>24.239999999999998</v>
      </c>
      <c r="I483" s="283"/>
      <c r="J483" s="284">
        <f>ROUND(I483*H483,2)</f>
        <v>0</v>
      </c>
      <c r="K483" s="280" t="s">
        <v>145</v>
      </c>
      <c r="L483" s="285"/>
      <c r="M483" s="286" t="s">
        <v>19</v>
      </c>
      <c r="N483" s="287" t="s">
        <v>43</v>
      </c>
      <c r="O483" s="87"/>
      <c r="P483" s="224">
        <f>O483*H483</f>
        <v>0</v>
      </c>
      <c r="Q483" s="224">
        <v>0.00012</v>
      </c>
      <c r="R483" s="224">
        <f>Q483*H483</f>
        <v>0.0029088</v>
      </c>
      <c r="S483" s="224">
        <v>0</v>
      </c>
      <c r="T483" s="225">
        <f>S483*H483</f>
        <v>0</v>
      </c>
      <c r="U483" s="41"/>
      <c r="V483" s="41"/>
      <c r="W483" s="41"/>
      <c r="X483" s="41"/>
      <c r="Y483" s="41"/>
      <c r="Z483" s="41"/>
      <c r="AA483" s="41"/>
      <c r="AB483" s="41"/>
      <c r="AC483" s="41"/>
      <c r="AD483" s="41"/>
      <c r="AE483" s="41"/>
      <c r="AR483" s="226" t="s">
        <v>220</v>
      </c>
      <c r="AT483" s="226" t="s">
        <v>239</v>
      </c>
      <c r="AU483" s="226" t="s">
        <v>83</v>
      </c>
      <c r="AY483" s="20" t="s">
        <v>139</v>
      </c>
      <c r="BE483" s="227">
        <f>IF(N483="základní",J483,0)</f>
        <v>0</v>
      </c>
      <c r="BF483" s="227">
        <f>IF(N483="snížená",J483,0)</f>
        <v>0</v>
      </c>
      <c r="BG483" s="227">
        <f>IF(N483="zákl. přenesená",J483,0)</f>
        <v>0</v>
      </c>
      <c r="BH483" s="227">
        <f>IF(N483="sníž. přenesená",J483,0)</f>
        <v>0</v>
      </c>
      <c r="BI483" s="227">
        <f>IF(N483="nulová",J483,0)</f>
        <v>0</v>
      </c>
      <c r="BJ483" s="20" t="s">
        <v>83</v>
      </c>
      <c r="BK483" s="227">
        <f>ROUND(I483*H483,2)</f>
        <v>0</v>
      </c>
      <c r="BL483" s="20" t="s">
        <v>90</v>
      </c>
      <c r="BM483" s="226" t="s">
        <v>519</v>
      </c>
    </row>
    <row r="484" s="13" customFormat="1">
      <c r="A484" s="13"/>
      <c r="B484" s="233"/>
      <c r="C484" s="234"/>
      <c r="D484" s="235" t="s">
        <v>148</v>
      </c>
      <c r="E484" s="236" t="s">
        <v>19</v>
      </c>
      <c r="F484" s="237" t="s">
        <v>520</v>
      </c>
      <c r="G484" s="234"/>
      <c r="H484" s="238">
        <v>24.239999999999998</v>
      </c>
      <c r="I484" s="239"/>
      <c r="J484" s="234"/>
      <c r="K484" s="234"/>
      <c r="L484" s="240"/>
      <c r="M484" s="241"/>
      <c r="N484" s="242"/>
      <c r="O484" s="242"/>
      <c r="P484" s="242"/>
      <c r="Q484" s="242"/>
      <c r="R484" s="242"/>
      <c r="S484" s="242"/>
      <c r="T484" s="243"/>
      <c r="U484" s="13"/>
      <c r="V484" s="13"/>
      <c r="W484" s="13"/>
      <c r="X484" s="13"/>
      <c r="Y484" s="13"/>
      <c r="Z484" s="13"/>
      <c r="AA484" s="13"/>
      <c r="AB484" s="13"/>
      <c r="AC484" s="13"/>
      <c r="AD484" s="13"/>
      <c r="AE484" s="13"/>
      <c r="AT484" s="244" t="s">
        <v>148</v>
      </c>
      <c r="AU484" s="244" t="s">
        <v>83</v>
      </c>
      <c r="AV484" s="13" t="s">
        <v>83</v>
      </c>
      <c r="AW484" s="13" t="s">
        <v>32</v>
      </c>
      <c r="AX484" s="13" t="s">
        <v>78</v>
      </c>
      <c r="AY484" s="244" t="s">
        <v>139</v>
      </c>
    </row>
    <row r="485" s="2" customFormat="1" ht="16.5" customHeight="1">
      <c r="A485" s="41"/>
      <c r="B485" s="42"/>
      <c r="C485" s="215" t="s">
        <v>521</v>
      </c>
      <c r="D485" s="215" t="s">
        <v>141</v>
      </c>
      <c r="E485" s="216" t="s">
        <v>522</v>
      </c>
      <c r="F485" s="217" t="s">
        <v>523</v>
      </c>
      <c r="G485" s="218" t="s">
        <v>144</v>
      </c>
      <c r="H485" s="219">
        <v>64</v>
      </c>
      <c r="I485" s="220"/>
      <c r="J485" s="221">
        <f>ROUND(I485*H485,2)</f>
        <v>0</v>
      </c>
      <c r="K485" s="217" t="s">
        <v>145</v>
      </c>
      <c r="L485" s="47"/>
      <c r="M485" s="222" t="s">
        <v>19</v>
      </c>
      <c r="N485" s="223" t="s">
        <v>43</v>
      </c>
      <c r="O485" s="87"/>
      <c r="P485" s="224">
        <f>O485*H485</f>
        <v>0</v>
      </c>
      <c r="Q485" s="224">
        <v>0</v>
      </c>
      <c r="R485" s="224">
        <f>Q485*H485</f>
        <v>0</v>
      </c>
      <c r="S485" s="224">
        <v>0</v>
      </c>
      <c r="T485" s="225">
        <f>S485*H485</f>
        <v>0</v>
      </c>
      <c r="U485" s="41"/>
      <c r="V485" s="41"/>
      <c r="W485" s="41"/>
      <c r="X485" s="41"/>
      <c r="Y485" s="41"/>
      <c r="Z485" s="41"/>
      <c r="AA485" s="41"/>
      <c r="AB485" s="41"/>
      <c r="AC485" s="41"/>
      <c r="AD485" s="41"/>
      <c r="AE485" s="41"/>
      <c r="AR485" s="226" t="s">
        <v>90</v>
      </c>
      <c r="AT485" s="226" t="s">
        <v>141</v>
      </c>
      <c r="AU485" s="226" t="s">
        <v>83</v>
      </c>
      <c r="AY485" s="20" t="s">
        <v>139</v>
      </c>
      <c r="BE485" s="227">
        <f>IF(N485="základní",J485,0)</f>
        <v>0</v>
      </c>
      <c r="BF485" s="227">
        <f>IF(N485="snížená",J485,0)</f>
        <v>0</v>
      </c>
      <c r="BG485" s="227">
        <f>IF(N485="zákl. přenesená",J485,0)</f>
        <v>0</v>
      </c>
      <c r="BH485" s="227">
        <f>IF(N485="sníž. přenesená",J485,0)</f>
        <v>0</v>
      </c>
      <c r="BI485" s="227">
        <f>IF(N485="nulová",J485,0)</f>
        <v>0</v>
      </c>
      <c r="BJ485" s="20" t="s">
        <v>83</v>
      </c>
      <c r="BK485" s="227">
        <f>ROUND(I485*H485,2)</f>
        <v>0</v>
      </c>
      <c r="BL485" s="20" t="s">
        <v>90</v>
      </c>
      <c r="BM485" s="226" t="s">
        <v>524</v>
      </c>
    </row>
    <row r="486" s="2" customFormat="1">
      <c r="A486" s="41"/>
      <c r="B486" s="42"/>
      <c r="C486" s="43"/>
      <c r="D486" s="228" t="s">
        <v>146</v>
      </c>
      <c r="E486" s="43"/>
      <c r="F486" s="229" t="s">
        <v>525</v>
      </c>
      <c r="G486" s="43"/>
      <c r="H486" s="43"/>
      <c r="I486" s="230"/>
      <c r="J486" s="43"/>
      <c r="K486" s="43"/>
      <c r="L486" s="47"/>
      <c r="M486" s="231"/>
      <c r="N486" s="232"/>
      <c r="O486" s="87"/>
      <c r="P486" s="87"/>
      <c r="Q486" s="87"/>
      <c r="R486" s="87"/>
      <c r="S486" s="87"/>
      <c r="T486" s="88"/>
      <c r="U486" s="41"/>
      <c r="V486" s="41"/>
      <c r="W486" s="41"/>
      <c r="X486" s="41"/>
      <c r="Y486" s="41"/>
      <c r="Z486" s="41"/>
      <c r="AA486" s="41"/>
      <c r="AB486" s="41"/>
      <c r="AC486" s="41"/>
      <c r="AD486" s="41"/>
      <c r="AE486" s="41"/>
      <c r="AT486" s="20" t="s">
        <v>146</v>
      </c>
      <c r="AU486" s="20" t="s">
        <v>83</v>
      </c>
    </row>
    <row r="487" s="2" customFormat="1">
      <c r="A487" s="41"/>
      <c r="B487" s="42"/>
      <c r="C487" s="43"/>
      <c r="D487" s="235" t="s">
        <v>231</v>
      </c>
      <c r="E487" s="43"/>
      <c r="F487" s="277" t="s">
        <v>513</v>
      </c>
      <c r="G487" s="43"/>
      <c r="H487" s="43"/>
      <c r="I487" s="230"/>
      <c r="J487" s="43"/>
      <c r="K487" s="43"/>
      <c r="L487" s="47"/>
      <c r="M487" s="231"/>
      <c r="N487" s="232"/>
      <c r="O487" s="87"/>
      <c r="P487" s="87"/>
      <c r="Q487" s="87"/>
      <c r="R487" s="87"/>
      <c r="S487" s="87"/>
      <c r="T487" s="88"/>
      <c r="U487" s="41"/>
      <c r="V487" s="41"/>
      <c r="W487" s="41"/>
      <c r="X487" s="41"/>
      <c r="Y487" s="41"/>
      <c r="Z487" s="41"/>
      <c r="AA487" s="41"/>
      <c r="AB487" s="41"/>
      <c r="AC487" s="41"/>
      <c r="AD487" s="41"/>
      <c r="AE487" s="41"/>
      <c r="AT487" s="20" t="s">
        <v>231</v>
      </c>
      <c r="AU487" s="20" t="s">
        <v>83</v>
      </c>
    </row>
    <row r="488" s="2" customFormat="1">
      <c r="A488" s="41"/>
      <c r="B488" s="42"/>
      <c r="C488" s="43"/>
      <c r="D488" s="235" t="s">
        <v>269</v>
      </c>
      <c r="E488" s="43"/>
      <c r="F488" s="277" t="s">
        <v>526</v>
      </c>
      <c r="G488" s="43"/>
      <c r="H488" s="43"/>
      <c r="I488" s="230"/>
      <c r="J488" s="43"/>
      <c r="K488" s="43"/>
      <c r="L488" s="47"/>
      <c r="M488" s="231"/>
      <c r="N488" s="232"/>
      <c r="O488" s="87"/>
      <c r="P488" s="87"/>
      <c r="Q488" s="87"/>
      <c r="R488" s="87"/>
      <c r="S488" s="87"/>
      <c r="T488" s="88"/>
      <c r="U488" s="41"/>
      <c r="V488" s="41"/>
      <c r="W488" s="41"/>
      <c r="X488" s="41"/>
      <c r="Y488" s="41"/>
      <c r="Z488" s="41"/>
      <c r="AA488" s="41"/>
      <c r="AB488" s="41"/>
      <c r="AC488" s="41"/>
      <c r="AD488" s="41"/>
      <c r="AE488" s="41"/>
      <c r="AT488" s="20" t="s">
        <v>269</v>
      </c>
      <c r="AU488" s="20" t="s">
        <v>83</v>
      </c>
    </row>
    <row r="489" s="13" customFormat="1">
      <c r="A489" s="13"/>
      <c r="B489" s="233"/>
      <c r="C489" s="234"/>
      <c r="D489" s="235" t="s">
        <v>148</v>
      </c>
      <c r="E489" s="236" t="s">
        <v>19</v>
      </c>
      <c r="F489" s="237" t="s">
        <v>527</v>
      </c>
      <c r="G489" s="234"/>
      <c r="H489" s="238">
        <v>64</v>
      </c>
      <c r="I489" s="239"/>
      <c r="J489" s="234"/>
      <c r="K489" s="234"/>
      <c r="L489" s="240"/>
      <c r="M489" s="241"/>
      <c r="N489" s="242"/>
      <c r="O489" s="242"/>
      <c r="P489" s="242"/>
      <c r="Q489" s="242"/>
      <c r="R489" s="242"/>
      <c r="S489" s="242"/>
      <c r="T489" s="243"/>
      <c r="U489" s="13"/>
      <c r="V489" s="13"/>
      <c r="W489" s="13"/>
      <c r="X489" s="13"/>
      <c r="Y489" s="13"/>
      <c r="Z489" s="13"/>
      <c r="AA489" s="13"/>
      <c r="AB489" s="13"/>
      <c r="AC489" s="13"/>
      <c r="AD489" s="13"/>
      <c r="AE489" s="13"/>
      <c r="AT489" s="244" t="s">
        <v>148</v>
      </c>
      <c r="AU489" s="244" t="s">
        <v>83</v>
      </c>
      <c r="AV489" s="13" t="s">
        <v>83</v>
      </c>
      <c r="AW489" s="13" t="s">
        <v>32</v>
      </c>
      <c r="AX489" s="13" t="s">
        <v>78</v>
      </c>
      <c r="AY489" s="244" t="s">
        <v>139</v>
      </c>
    </row>
    <row r="490" s="2" customFormat="1" ht="16.5" customHeight="1">
      <c r="A490" s="41"/>
      <c r="B490" s="42"/>
      <c r="C490" s="278" t="s">
        <v>528</v>
      </c>
      <c r="D490" s="278" t="s">
        <v>239</v>
      </c>
      <c r="E490" s="279" t="s">
        <v>529</v>
      </c>
      <c r="F490" s="280" t="s">
        <v>530</v>
      </c>
      <c r="G490" s="281" t="s">
        <v>144</v>
      </c>
      <c r="H490" s="282">
        <v>64.640000000000001</v>
      </c>
      <c r="I490" s="283"/>
      <c r="J490" s="284">
        <f>ROUND(I490*H490,2)</f>
        <v>0</v>
      </c>
      <c r="K490" s="280" t="s">
        <v>19</v>
      </c>
      <c r="L490" s="285"/>
      <c r="M490" s="286" t="s">
        <v>19</v>
      </c>
      <c r="N490" s="287" t="s">
        <v>43</v>
      </c>
      <c r="O490" s="87"/>
      <c r="P490" s="224">
        <f>O490*H490</f>
        <v>0</v>
      </c>
      <c r="Q490" s="224">
        <v>0.00038000000000000002</v>
      </c>
      <c r="R490" s="224">
        <f>Q490*H490</f>
        <v>0.0245632</v>
      </c>
      <c r="S490" s="224">
        <v>0</v>
      </c>
      <c r="T490" s="225">
        <f>S490*H490</f>
        <v>0</v>
      </c>
      <c r="U490" s="41"/>
      <c r="V490" s="41"/>
      <c r="W490" s="41"/>
      <c r="X490" s="41"/>
      <c r="Y490" s="41"/>
      <c r="Z490" s="41"/>
      <c r="AA490" s="41"/>
      <c r="AB490" s="41"/>
      <c r="AC490" s="41"/>
      <c r="AD490" s="41"/>
      <c r="AE490" s="41"/>
      <c r="AR490" s="226" t="s">
        <v>220</v>
      </c>
      <c r="AT490" s="226" t="s">
        <v>239</v>
      </c>
      <c r="AU490" s="226" t="s">
        <v>83</v>
      </c>
      <c r="AY490" s="20" t="s">
        <v>139</v>
      </c>
      <c r="BE490" s="227">
        <f>IF(N490="základní",J490,0)</f>
        <v>0</v>
      </c>
      <c r="BF490" s="227">
        <f>IF(N490="snížená",J490,0)</f>
        <v>0</v>
      </c>
      <c r="BG490" s="227">
        <f>IF(N490="zákl. přenesená",J490,0)</f>
        <v>0</v>
      </c>
      <c r="BH490" s="227">
        <f>IF(N490="sníž. přenesená",J490,0)</f>
        <v>0</v>
      </c>
      <c r="BI490" s="227">
        <f>IF(N490="nulová",J490,0)</f>
        <v>0</v>
      </c>
      <c r="BJ490" s="20" t="s">
        <v>83</v>
      </c>
      <c r="BK490" s="227">
        <f>ROUND(I490*H490,2)</f>
        <v>0</v>
      </c>
      <c r="BL490" s="20" t="s">
        <v>90</v>
      </c>
      <c r="BM490" s="226" t="s">
        <v>531</v>
      </c>
    </row>
    <row r="491" s="13" customFormat="1">
      <c r="A491" s="13"/>
      <c r="B491" s="233"/>
      <c r="C491" s="234"/>
      <c r="D491" s="235" t="s">
        <v>148</v>
      </c>
      <c r="E491" s="236" t="s">
        <v>19</v>
      </c>
      <c r="F491" s="237" t="s">
        <v>532</v>
      </c>
      <c r="G491" s="234"/>
      <c r="H491" s="238">
        <v>64.640000000000001</v>
      </c>
      <c r="I491" s="239"/>
      <c r="J491" s="234"/>
      <c r="K491" s="234"/>
      <c r="L491" s="240"/>
      <c r="M491" s="241"/>
      <c r="N491" s="242"/>
      <c r="O491" s="242"/>
      <c r="P491" s="242"/>
      <c r="Q491" s="242"/>
      <c r="R491" s="242"/>
      <c r="S491" s="242"/>
      <c r="T491" s="243"/>
      <c r="U491" s="13"/>
      <c r="V491" s="13"/>
      <c r="W491" s="13"/>
      <c r="X491" s="13"/>
      <c r="Y491" s="13"/>
      <c r="Z491" s="13"/>
      <c r="AA491" s="13"/>
      <c r="AB491" s="13"/>
      <c r="AC491" s="13"/>
      <c r="AD491" s="13"/>
      <c r="AE491" s="13"/>
      <c r="AT491" s="244" t="s">
        <v>148</v>
      </c>
      <c r="AU491" s="244" t="s">
        <v>83</v>
      </c>
      <c r="AV491" s="13" t="s">
        <v>83</v>
      </c>
      <c r="AW491" s="13" t="s">
        <v>32</v>
      </c>
      <c r="AX491" s="13" t="s">
        <v>78</v>
      </c>
      <c r="AY491" s="244" t="s">
        <v>139</v>
      </c>
    </row>
    <row r="492" s="12" customFormat="1" ht="22.8" customHeight="1">
      <c r="A492" s="12"/>
      <c r="B492" s="199"/>
      <c r="C492" s="200"/>
      <c r="D492" s="201" t="s">
        <v>70</v>
      </c>
      <c r="E492" s="213" t="s">
        <v>225</v>
      </c>
      <c r="F492" s="213" t="s">
        <v>533</v>
      </c>
      <c r="G492" s="200"/>
      <c r="H492" s="200"/>
      <c r="I492" s="203"/>
      <c r="J492" s="214">
        <f>BK492</f>
        <v>0</v>
      </c>
      <c r="K492" s="200"/>
      <c r="L492" s="205"/>
      <c r="M492" s="206"/>
      <c r="N492" s="207"/>
      <c r="O492" s="207"/>
      <c r="P492" s="208">
        <f>SUM(P493:P708)</f>
        <v>0</v>
      </c>
      <c r="Q492" s="207"/>
      <c r="R492" s="208">
        <f>SUM(R493:R708)</f>
        <v>1.8198697799999999</v>
      </c>
      <c r="S492" s="207"/>
      <c r="T492" s="209">
        <f>SUM(T493:T708)</f>
        <v>52.074097000000009</v>
      </c>
      <c r="U492" s="12"/>
      <c r="V492" s="12"/>
      <c r="W492" s="12"/>
      <c r="X492" s="12"/>
      <c r="Y492" s="12"/>
      <c r="Z492" s="12"/>
      <c r="AA492" s="12"/>
      <c r="AB492" s="12"/>
      <c r="AC492" s="12"/>
      <c r="AD492" s="12"/>
      <c r="AE492" s="12"/>
      <c r="AR492" s="210" t="s">
        <v>78</v>
      </c>
      <c r="AT492" s="211" t="s">
        <v>70</v>
      </c>
      <c r="AU492" s="211" t="s">
        <v>78</v>
      </c>
      <c r="AY492" s="210" t="s">
        <v>139</v>
      </c>
      <c r="BK492" s="212">
        <f>SUM(BK493:BK708)</f>
        <v>0</v>
      </c>
    </row>
    <row r="493" s="2" customFormat="1" ht="16.5" customHeight="1">
      <c r="A493" s="41"/>
      <c r="B493" s="42"/>
      <c r="C493" s="215" t="s">
        <v>534</v>
      </c>
      <c r="D493" s="215" t="s">
        <v>141</v>
      </c>
      <c r="E493" s="216" t="s">
        <v>535</v>
      </c>
      <c r="F493" s="217" t="s">
        <v>536</v>
      </c>
      <c r="G493" s="218" t="s">
        <v>537</v>
      </c>
      <c r="H493" s="219">
        <v>1</v>
      </c>
      <c r="I493" s="220"/>
      <c r="J493" s="221">
        <f>ROUND(I493*H493,2)</f>
        <v>0</v>
      </c>
      <c r="K493" s="217" t="s">
        <v>19</v>
      </c>
      <c r="L493" s="47"/>
      <c r="M493" s="222" t="s">
        <v>19</v>
      </c>
      <c r="N493" s="223" t="s">
        <v>43</v>
      </c>
      <c r="O493" s="87"/>
      <c r="P493" s="224">
        <f>O493*H493</f>
        <v>0</v>
      </c>
      <c r="Q493" s="224">
        <v>0</v>
      </c>
      <c r="R493" s="224">
        <f>Q493*H493</f>
        <v>0</v>
      </c>
      <c r="S493" s="224">
        <v>0</v>
      </c>
      <c r="T493" s="225">
        <f>S493*H493</f>
        <v>0</v>
      </c>
      <c r="U493" s="41"/>
      <c r="V493" s="41"/>
      <c r="W493" s="41"/>
      <c r="X493" s="41"/>
      <c r="Y493" s="41"/>
      <c r="Z493" s="41"/>
      <c r="AA493" s="41"/>
      <c r="AB493" s="41"/>
      <c r="AC493" s="41"/>
      <c r="AD493" s="41"/>
      <c r="AE493" s="41"/>
      <c r="AR493" s="226" t="s">
        <v>90</v>
      </c>
      <c r="AT493" s="226" t="s">
        <v>141</v>
      </c>
      <c r="AU493" s="226" t="s">
        <v>83</v>
      </c>
      <c r="AY493" s="20" t="s">
        <v>139</v>
      </c>
      <c r="BE493" s="227">
        <f>IF(N493="základní",J493,0)</f>
        <v>0</v>
      </c>
      <c r="BF493" s="227">
        <f>IF(N493="snížená",J493,0)</f>
        <v>0</v>
      </c>
      <c r="BG493" s="227">
        <f>IF(N493="zákl. přenesená",J493,0)</f>
        <v>0</v>
      </c>
      <c r="BH493" s="227">
        <f>IF(N493="sníž. přenesená",J493,0)</f>
        <v>0</v>
      </c>
      <c r="BI493" s="227">
        <f>IF(N493="nulová",J493,0)</f>
        <v>0</v>
      </c>
      <c r="BJ493" s="20" t="s">
        <v>83</v>
      </c>
      <c r="BK493" s="227">
        <f>ROUND(I493*H493,2)</f>
        <v>0</v>
      </c>
      <c r="BL493" s="20" t="s">
        <v>90</v>
      </c>
      <c r="BM493" s="226" t="s">
        <v>538</v>
      </c>
    </row>
    <row r="494" s="2" customFormat="1" ht="24.15" customHeight="1">
      <c r="A494" s="41"/>
      <c r="B494" s="42"/>
      <c r="C494" s="215" t="s">
        <v>359</v>
      </c>
      <c r="D494" s="215" t="s">
        <v>141</v>
      </c>
      <c r="E494" s="216" t="s">
        <v>539</v>
      </c>
      <c r="F494" s="217" t="s">
        <v>540</v>
      </c>
      <c r="G494" s="218" t="s">
        <v>537</v>
      </c>
      <c r="H494" s="219">
        <v>1</v>
      </c>
      <c r="I494" s="220"/>
      <c r="J494" s="221">
        <f>ROUND(I494*H494,2)</f>
        <v>0</v>
      </c>
      <c r="K494" s="217" t="s">
        <v>19</v>
      </c>
      <c r="L494" s="47"/>
      <c r="M494" s="222" t="s">
        <v>19</v>
      </c>
      <c r="N494" s="223" t="s">
        <v>43</v>
      </c>
      <c r="O494" s="87"/>
      <c r="P494" s="224">
        <f>O494*H494</f>
        <v>0</v>
      </c>
      <c r="Q494" s="224">
        <v>0</v>
      </c>
      <c r="R494" s="224">
        <f>Q494*H494</f>
        <v>0</v>
      </c>
      <c r="S494" s="224">
        <v>0</v>
      </c>
      <c r="T494" s="225">
        <f>S494*H494</f>
        <v>0</v>
      </c>
      <c r="U494" s="41"/>
      <c r="V494" s="41"/>
      <c r="W494" s="41"/>
      <c r="X494" s="41"/>
      <c r="Y494" s="41"/>
      <c r="Z494" s="41"/>
      <c r="AA494" s="41"/>
      <c r="AB494" s="41"/>
      <c r="AC494" s="41"/>
      <c r="AD494" s="41"/>
      <c r="AE494" s="41"/>
      <c r="AR494" s="226" t="s">
        <v>90</v>
      </c>
      <c r="AT494" s="226" t="s">
        <v>141</v>
      </c>
      <c r="AU494" s="226" t="s">
        <v>83</v>
      </c>
      <c r="AY494" s="20" t="s">
        <v>139</v>
      </c>
      <c r="BE494" s="227">
        <f>IF(N494="základní",J494,0)</f>
        <v>0</v>
      </c>
      <c r="BF494" s="227">
        <f>IF(N494="snížená",J494,0)</f>
        <v>0</v>
      </c>
      <c r="BG494" s="227">
        <f>IF(N494="zákl. přenesená",J494,0)</f>
        <v>0</v>
      </c>
      <c r="BH494" s="227">
        <f>IF(N494="sníž. přenesená",J494,0)</f>
        <v>0</v>
      </c>
      <c r="BI494" s="227">
        <f>IF(N494="nulová",J494,0)</f>
        <v>0</v>
      </c>
      <c r="BJ494" s="20" t="s">
        <v>83</v>
      </c>
      <c r="BK494" s="227">
        <f>ROUND(I494*H494,2)</f>
        <v>0</v>
      </c>
      <c r="BL494" s="20" t="s">
        <v>90</v>
      </c>
      <c r="BM494" s="226" t="s">
        <v>541</v>
      </c>
    </row>
    <row r="495" s="2" customFormat="1" ht="16.5" customHeight="1">
      <c r="A495" s="41"/>
      <c r="B495" s="42"/>
      <c r="C495" s="215" t="s">
        <v>542</v>
      </c>
      <c r="D495" s="215" t="s">
        <v>141</v>
      </c>
      <c r="E495" s="216" t="s">
        <v>543</v>
      </c>
      <c r="F495" s="217" t="s">
        <v>544</v>
      </c>
      <c r="G495" s="218" t="s">
        <v>537</v>
      </c>
      <c r="H495" s="219">
        <v>1</v>
      </c>
      <c r="I495" s="220"/>
      <c r="J495" s="221">
        <f>ROUND(I495*H495,2)</f>
        <v>0</v>
      </c>
      <c r="K495" s="217" t="s">
        <v>19</v>
      </c>
      <c r="L495" s="47"/>
      <c r="M495" s="222" t="s">
        <v>19</v>
      </c>
      <c r="N495" s="223" t="s">
        <v>43</v>
      </c>
      <c r="O495" s="87"/>
      <c r="P495" s="224">
        <f>O495*H495</f>
        <v>0</v>
      </c>
      <c r="Q495" s="224">
        <v>0</v>
      </c>
      <c r="R495" s="224">
        <f>Q495*H495</f>
        <v>0</v>
      </c>
      <c r="S495" s="224">
        <v>0</v>
      </c>
      <c r="T495" s="225">
        <f>S495*H495</f>
        <v>0</v>
      </c>
      <c r="U495" s="41"/>
      <c r="V495" s="41"/>
      <c r="W495" s="41"/>
      <c r="X495" s="41"/>
      <c r="Y495" s="41"/>
      <c r="Z495" s="41"/>
      <c r="AA495" s="41"/>
      <c r="AB495" s="41"/>
      <c r="AC495" s="41"/>
      <c r="AD495" s="41"/>
      <c r="AE495" s="41"/>
      <c r="AR495" s="226" t="s">
        <v>90</v>
      </c>
      <c r="AT495" s="226" t="s">
        <v>141</v>
      </c>
      <c r="AU495" s="226" t="s">
        <v>83</v>
      </c>
      <c r="AY495" s="20" t="s">
        <v>139</v>
      </c>
      <c r="BE495" s="227">
        <f>IF(N495="základní",J495,0)</f>
        <v>0</v>
      </c>
      <c r="BF495" s="227">
        <f>IF(N495="snížená",J495,0)</f>
        <v>0</v>
      </c>
      <c r="BG495" s="227">
        <f>IF(N495="zákl. přenesená",J495,0)</f>
        <v>0</v>
      </c>
      <c r="BH495" s="227">
        <f>IF(N495="sníž. přenesená",J495,0)</f>
        <v>0</v>
      </c>
      <c r="BI495" s="227">
        <f>IF(N495="nulová",J495,0)</f>
        <v>0</v>
      </c>
      <c r="BJ495" s="20" t="s">
        <v>83</v>
      </c>
      <c r="BK495" s="227">
        <f>ROUND(I495*H495,2)</f>
        <v>0</v>
      </c>
      <c r="BL495" s="20" t="s">
        <v>90</v>
      </c>
      <c r="BM495" s="226" t="s">
        <v>545</v>
      </c>
    </row>
    <row r="496" s="2" customFormat="1" ht="24.15" customHeight="1">
      <c r="A496" s="41"/>
      <c r="B496" s="42"/>
      <c r="C496" s="215" t="s">
        <v>546</v>
      </c>
      <c r="D496" s="215" t="s">
        <v>141</v>
      </c>
      <c r="E496" s="216" t="s">
        <v>547</v>
      </c>
      <c r="F496" s="217" t="s">
        <v>548</v>
      </c>
      <c r="G496" s="218" t="s">
        <v>167</v>
      </c>
      <c r="H496" s="219">
        <v>2228</v>
      </c>
      <c r="I496" s="220"/>
      <c r="J496" s="221">
        <f>ROUND(I496*H496,2)</f>
        <v>0</v>
      </c>
      <c r="K496" s="217" t="s">
        <v>145</v>
      </c>
      <c r="L496" s="47"/>
      <c r="M496" s="222" t="s">
        <v>19</v>
      </c>
      <c r="N496" s="223" t="s">
        <v>43</v>
      </c>
      <c r="O496" s="87"/>
      <c r="P496" s="224">
        <f>O496*H496</f>
        <v>0</v>
      </c>
      <c r="Q496" s="224">
        <v>0</v>
      </c>
      <c r="R496" s="224">
        <f>Q496*H496</f>
        <v>0</v>
      </c>
      <c r="S496" s="224">
        <v>0</v>
      </c>
      <c r="T496" s="225">
        <f>S496*H496</f>
        <v>0</v>
      </c>
      <c r="U496" s="41"/>
      <c r="V496" s="41"/>
      <c r="W496" s="41"/>
      <c r="X496" s="41"/>
      <c r="Y496" s="41"/>
      <c r="Z496" s="41"/>
      <c r="AA496" s="41"/>
      <c r="AB496" s="41"/>
      <c r="AC496" s="41"/>
      <c r="AD496" s="41"/>
      <c r="AE496" s="41"/>
      <c r="AR496" s="226" t="s">
        <v>90</v>
      </c>
      <c r="AT496" s="226" t="s">
        <v>141</v>
      </c>
      <c r="AU496" s="226" t="s">
        <v>83</v>
      </c>
      <c r="AY496" s="20" t="s">
        <v>139</v>
      </c>
      <c r="BE496" s="227">
        <f>IF(N496="základní",J496,0)</f>
        <v>0</v>
      </c>
      <c r="BF496" s="227">
        <f>IF(N496="snížená",J496,0)</f>
        <v>0</v>
      </c>
      <c r="BG496" s="227">
        <f>IF(N496="zákl. přenesená",J496,0)</f>
        <v>0</v>
      </c>
      <c r="BH496" s="227">
        <f>IF(N496="sníž. přenesená",J496,0)</f>
        <v>0</v>
      </c>
      <c r="BI496" s="227">
        <f>IF(N496="nulová",J496,0)</f>
        <v>0</v>
      </c>
      <c r="BJ496" s="20" t="s">
        <v>83</v>
      </c>
      <c r="BK496" s="227">
        <f>ROUND(I496*H496,2)</f>
        <v>0</v>
      </c>
      <c r="BL496" s="20" t="s">
        <v>90</v>
      </c>
      <c r="BM496" s="226" t="s">
        <v>549</v>
      </c>
    </row>
    <row r="497" s="2" customFormat="1">
      <c r="A497" s="41"/>
      <c r="B497" s="42"/>
      <c r="C497" s="43"/>
      <c r="D497" s="228" t="s">
        <v>146</v>
      </c>
      <c r="E497" s="43"/>
      <c r="F497" s="229" t="s">
        <v>550</v>
      </c>
      <c r="G497" s="43"/>
      <c r="H497" s="43"/>
      <c r="I497" s="230"/>
      <c r="J497" s="43"/>
      <c r="K497" s="43"/>
      <c r="L497" s="47"/>
      <c r="M497" s="231"/>
      <c r="N497" s="232"/>
      <c r="O497" s="87"/>
      <c r="P497" s="87"/>
      <c r="Q497" s="87"/>
      <c r="R497" s="87"/>
      <c r="S497" s="87"/>
      <c r="T497" s="88"/>
      <c r="U497" s="41"/>
      <c r="V497" s="41"/>
      <c r="W497" s="41"/>
      <c r="X497" s="41"/>
      <c r="Y497" s="41"/>
      <c r="Z497" s="41"/>
      <c r="AA497" s="41"/>
      <c r="AB497" s="41"/>
      <c r="AC497" s="41"/>
      <c r="AD497" s="41"/>
      <c r="AE497" s="41"/>
      <c r="AT497" s="20" t="s">
        <v>146</v>
      </c>
      <c r="AU497" s="20" t="s">
        <v>83</v>
      </c>
    </row>
    <row r="498" s="2" customFormat="1">
      <c r="A498" s="41"/>
      <c r="B498" s="42"/>
      <c r="C498" s="43"/>
      <c r="D498" s="235" t="s">
        <v>231</v>
      </c>
      <c r="E498" s="43"/>
      <c r="F498" s="277" t="s">
        <v>551</v>
      </c>
      <c r="G498" s="43"/>
      <c r="H498" s="43"/>
      <c r="I498" s="230"/>
      <c r="J498" s="43"/>
      <c r="K498" s="43"/>
      <c r="L498" s="47"/>
      <c r="M498" s="231"/>
      <c r="N498" s="232"/>
      <c r="O498" s="87"/>
      <c r="P498" s="87"/>
      <c r="Q498" s="87"/>
      <c r="R498" s="87"/>
      <c r="S498" s="87"/>
      <c r="T498" s="88"/>
      <c r="U498" s="41"/>
      <c r="V498" s="41"/>
      <c r="W498" s="41"/>
      <c r="X498" s="41"/>
      <c r="Y498" s="41"/>
      <c r="Z498" s="41"/>
      <c r="AA498" s="41"/>
      <c r="AB498" s="41"/>
      <c r="AC498" s="41"/>
      <c r="AD498" s="41"/>
      <c r="AE498" s="41"/>
      <c r="AT498" s="20" t="s">
        <v>231</v>
      </c>
      <c r="AU498" s="20" t="s">
        <v>83</v>
      </c>
    </row>
    <row r="499" s="13" customFormat="1">
      <c r="A499" s="13"/>
      <c r="B499" s="233"/>
      <c r="C499" s="234"/>
      <c r="D499" s="235" t="s">
        <v>148</v>
      </c>
      <c r="E499" s="236" t="s">
        <v>19</v>
      </c>
      <c r="F499" s="237" t="s">
        <v>552</v>
      </c>
      <c r="G499" s="234"/>
      <c r="H499" s="238">
        <v>2228</v>
      </c>
      <c r="I499" s="239"/>
      <c r="J499" s="234"/>
      <c r="K499" s="234"/>
      <c r="L499" s="240"/>
      <c r="M499" s="241"/>
      <c r="N499" s="242"/>
      <c r="O499" s="242"/>
      <c r="P499" s="242"/>
      <c r="Q499" s="242"/>
      <c r="R499" s="242"/>
      <c r="S499" s="242"/>
      <c r="T499" s="243"/>
      <c r="U499" s="13"/>
      <c r="V499" s="13"/>
      <c r="W499" s="13"/>
      <c r="X499" s="13"/>
      <c r="Y499" s="13"/>
      <c r="Z499" s="13"/>
      <c r="AA499" s="13"/>
      <c r="AB499" s="13"/>
      <c r="AC499" s="13"/>
      <c r="AD499" s="13"/>
      <c r="AE499" s="13"/>
      <c r="AT499" s="244" t="s">
        <v>148</v>
      </c>
      <c r="AU499" s="244" t="s">
        <v>83</v>
      </c>
      <c r="AV499" s="13" t="s">
        <v>83</v>
      </c>
      <c r="AW499" s="13" t="s">
        <v>32</v>
      </c>
      <c r="AX499" s="13" t="s">
        <v>78</v>
      </c>
      <c r="AY499" s="244" t="s">
        <v>139</v>
      </c>
    </row>
    <row r="500" s="2" customFormat="1" ht="24.15" customHeight="1">
      <c r="A500" s="41"/>
      <c r="B500" s="42"/>
      <c r="C500" s="215" t="s">
        <v>553</v>
      </c>
      <c r="D500" s="215" t="s">
        <v>141</v>
      </c>
      <c r="E500" s="216" t="s">
        <v>554</v>
      </c>
      <c r="F500" s="217" t="s">
        <v>555</v>
      </c>
      <c r="G500" s="218" t="s">
        <v>167</v>
      </c>
      <c r="H500" s="219">
        <v>267360</v>
      </c>
      <c r="I500" s="220"/>
      <c r="J500" s="221">
        <f>ROUND(I500*H500,2)</f>
        <v>0</v>
      </c>
      <c r="K500" s="217" t="s">
        <v>145</v>
      </c>
      <c r="L500" s="47"/>
      <c r="M500" s="222" t="s">
        <v>19</v>
      </c>
      <c r="N500" s="223" t="s">
        <v>43</v>
      </c>
      <c r="O500" s="87"/>
      <c r="P500" s="224">
        <f>O500*H500</f>
        <v>0</v>
      </c>
      <c r="Q500" s="224">
        <v>0</v>
      </c>
      <c r="R500" s="224">
        <f>Q500*H500</f>
        <v>0</v>
      </c>
      <c r="S500" s="224">
        <v>0</v>
      </c>
      <c r="T500" s="225">
        <f>S500*H500</f>
        <v>0</v>
      </c>
      <c r="U500" s="41"/>
      <c r="V500" s="41"/>
      <c r="W500" s="41"/>
      <c r="X500" s="41"/>
      <c r="Y500" s="41"/>
      <c r="Z500" s="41"/>
      <c r="AA500" s="41"/>
      <c r="AB500" s="41"/>
      <c r="AC500" s="41"/>
      <c r="AD500" s="41"/>
      <c r="AE500" s="41"/>
      <c r="AR500" s="226" t="s">
        <v>90</v>
      </c>
      <c r="AT500" s="226" t="s">
        <v>141</v>
      </c>
      <c r="AU500" s="226" t="s">
        <v>83</v>
      </c>
      <c r="AY500" s="20" t="s">
        <v>139</v>
      </c>
      <c r="BE500" s="227">
        <f>IF(N500="základní",J500,0)</f>
        <v>0</v>
      </c>
      <c r="BF500" s="227">
        <f>IF(N500="snížená",J500,0)</f>
        <v>0</v>
      </c>
      <c r="BG500" s="227">
        <f>IF(N500="zákl. přenesená",J500,0)</f>
        <v>0</v>
      </c>
      <c r="BH500" s="227">
        <f>IF(N500="sníž. přenesená",J500,0)</f>
        <v>0</v>
      </c>
      <c r="BI500" s="227">
        <f>IF(N500="nulová",J500,0)</f>
        <v>0</v>
      </c>
      <c r="BJ500" s="20" t="s">
        <v>83</v>
      </c>
      <c r="BK500" s="227">
        <f>ROUND(I500*H500,2)</f>
        <v>0</v>
      </c>
      <c r="BL500" s="20" t="s">
        <v>90</v>
      </c>
      <c r="BM500" s="226" t="s">
        <v>556</v>
      </c>
    </row>
    <row r="501" s="2" customFormat="1">
      <c r="A501" s="41"/>
      <c r="B501" s="42"/>
      <c r="C501" s="43"/>
      <c r="D501" s="228" t="s">
        <v>146</v>
      </c>
      <c r="E501" s="43"/>
      <c r="F501" s="229" t="s">
        <v>557</v>
      </c>
      <c r="G501" s="43"/>
      <c r="H501" s="43"/>
      <c r="I501" s="230"/>
      <c r="J501" s="43"/>
      <c r="K501" s="43"/>
      <c r="L501" s="47"/>
      <c r="M501" s="231"/>
      <c r="N501" s="232"/>
      <c r="O501" s="87"/>
      <c r="P501" s="87"/>
      <c r="Q501" s="87"/>
      <c r="R501" s="87"/>
      <c r="S501" s="87"/>
      <c r="T501" s="88"/>
      <c r="U501" s="41"/>
      <c r="V501" s="41"/>
      <c r="W501" s="41"/>
      <c r="X501" s="41"/>
      <c r="Y501" s="41"/>
      <c r="Z501" s="41"/>
      <c r="AA501" s="41"/>
      <c r="AB501" s="41"/>
      <c r="AC501" s="41"/>
      <c r="AD501" s="41"/>
      <c r="AE501" s="41"/>
      <c r="AT501" s="20" t="s">
        <v>146</v>
      </c>
      <c r="AU501" s="20" t="s">
        <v>83</v>
      </c>
    </row>
    <row r="502" s="2" customFormat="1">
      <c r="A502" s="41"/>
      <c r="B502" s="42"/>
      <c r="C502" s="43"/>
      <c r="D502" s="235" t="s">
        <v>231</v>
      </c>
      <c r="E502" s="43"/>
      <c r="F502" s="277" t="s">
        <v>551</v>
      </c>
      <c r="G502" s="43"/>
      <c r="H502" s="43"/>
      <c r="I502" s="230"/>
      <c r="J502" s="43"/>
      <c r="K502" s="43"/>
      <c r="L502" s="47"/>
      <c r="M502" s="231"/>
      <c r="N502" s="232"/>
      <c r="O502" s="87"/>
      <c r="P502" s="87"/>
      <c r="Q502" s="87"/>
      <c r="R502" s="87"/>
      <c r="S502" s="87"/>
      <c r="T502" s="88"/>
      <c r="U502" s="41"/>
      <c r="V502" s="41"/>
      <c r="W502" s="41"/>
      <c r="X502" s="41"/>
      <c r="Y502" s="41"/>
      <c r="Z502" s="41"/>
      <c r="AA502" s="41"/>
      <c r="AB502" s="41"/>
      <c r="AC502" s="41"/>
      <c r="AD502" s="41"/>
      <c r="AE502" s="41"/>
      <c r="AT502" s="20" t="s">
        <v>231</v>
      </c>
      <c r="AU502" s="20" t="s">
        <v>83</v>
      </c>
    </row>
    <row r="503" s="13" customFormat="1">
      <c r="A503" s="13"/>
      <c r="B503" s="233"/>
      <c r="C503" s="234"/>
      <c r="D503" s="235" t="s">
        <v>148</v>
      </c>
      <c r="E503" s="236" t="s">
        <v>19</v>
      </c>
      <c r="F503" s="237" t="s">
        <v>558</v>
      </c>
      <c r="G503" s="234"/>
      <c r="H503" s="238">
        <v>267360</v>
      </c>
      <c r="I503" s="239"/>
      <c r="J503" s="234"/>
      <c r="K503" s="234"/>
      <c r="L503" s="240"/>
      <c r="M503" s="241"/>
      <c r="N503" s="242"/>
      <c r="O503" s="242"/>
      <c r="P503" s="242"/>
      <c r="Q503" s="242"/>
      <c r="R503" s="242"/>
      <c r="S503" s="242"/>
      <c r="T503" s="243"/>
      <c r="U503" s="13"/>
      <c r="V503" s="13"/>
      <c r="W503" s="13"/>
      <c r="X503" s="13"/>
      <c r="Y503" s="13"/>
      <c r="Z503" s="13"/>
      <c r="AA503" s="13"/>
      <c r="AB503" s="13"/>
      <c r="AC503" s="13"/>
      <c r="AD503" s="13"/>
      <c r="AE503" s="13"/>
      <c r="AT503" s="244" t="s">
        <v>148</v>
      </c>
      <c r="AU503" s="244" t="s">
        <v>83</v>
      </c>
      <c r="AV503" s="13" t="s">
        <v>83</v>
      </c>
      <c r="AW503" s="13" t="s">
        <v>32</v>
      </c>
      <c r="AX503" s="13" t="s">
        <v>78</v>
      </c>
      <c r="AY503" s="244" t="s">
        <v>139</v>
      </c>
    </row>
    <row r="504" s="2" customFormat="1" ht="24.15" customHeight="1">
      <c r="A504" s="41"/>
      <c r="B504" s="42"/>
      <c r="C504" s="215" t="s">
        <v>377</v>
      </c>
      <c r="D504" s="215" t="s">
        <v>141</v>
      </c>
      <c r="E504" s="216" t="s">
        <v>559</v>
      </c>
      <c r="F504" s="217" t="s">
        <v>560</v>
      </c>
      <c r="G504" s="218" t="s">
        <v>167</v>
      </c>
      <c r="H504" s="219">
        <v>2228</v>
      </c>
      <c r="I504" s="220"/>
      <c r="J504" s="221">
        <f>ROUND(I504*H504,2)</f>
        <v>0</v>
      </c>
      <c r="K504" s="217" t="s">
        <v>145</v>
      </c>
      <c r="L504" s="47"/>
      <c r="M504" s="222" t="s">
        <v>19</v>
      </c>
      <c r="N504" s="223" t="s">
        <v>43</v>
      </c>
      <c r="O504" s="87"/>
      <c r="P504" s="224">
        <f>O504*H504</f>
        <v>0</v>
      </c>
      <c r="Q504" s="224">
        <v>0</v>
      </c>
      <c r="R504" s="224">
        <f>Q504*H504</f>
        <v>0</v>
      </c>
      <c r="S504" s="224">
        <v>0</v>
      </c>
      <c r="T504" s="225">
        <f>S504*H504</f>
        <v>0</v>
      </c>
      <c r="U504" s="41"/>
      <c r="V504" s="41"/>
      <c r="W504" s="41"/>
      <c r="X504" s="41"/>
      <c r="Y504" s="41"/>
      <c r="Z504" s="41"/>
      <c r="AA504" s="41"/>
      <c r="AB504" s="41"/>
      <c r="AC504" s="41"/>
      <c r="AD504" s="41"/>
      <c r="AE504" s="41"/>
      <c r="AR504" s="226" t="s">
        <v>90</v>
      </c>
      <c r="AT504" s="226" t="s">
        <v>141</v>
      </c>
      <c r="AU504" s="226" t="s">
        <v>83</v>
      </c>
      <c r="AY504" s="20" t="s">
        <v>139</v>
      </c>
      <c r="BE504" s="227">
        <f>IF(N504="základní",J504,0)</f>
        <v>0</v>
      </c>
      <c r="BF504" s="227">
        <f>IF(N504="snížená",J504,0)</f>
        <v>0</v>
      </c>
      <c r="BG504" s="227">
        <f>IF(N504="zákl. přenesená",J504,0)</f>
        <v>0</v>
      </c>
      <c r="BH504" s="227">
        <f>IF(N504="sníž. přenesená",J504,0)</f>
        <v>0</v>
      </c>
      <c r="BI504" s="227">
        <f>IF(N504="nulová",J504,0)</f>
        <v>0</v>
      </c>
      <c r="BJ504" s="20" t="s">
        <v>83</v>
      </c>
      <c r="BK504" s="227">
        <f>ROUND(I504*H504,2)</f>
        <v>0</v>
      </c>
      <c r="BL504" s="20" t="s">
        <v>90</v>
      </c>
      <c r="BM504" s="226" t="s">
        <v>561</v>
      </c>
    </row>
    <row r="505" s="2" customFormat="1">
      <c r="A505" s="41"/>
      <c r="B505" s="42"/>
      <c r="C505" s="43"/>
      <c r="D505" s="228" t="s">
        <v>146</v>
      </c>
      <c r="E505" s="43"/>
      <c r="F505" s="229" t="s">
        <v>562</v>
      </c>
      <c r="G505" s="43"/>
      <c r="H505" s="43"/>
      <c r="I505" s="230"/>
      <c r="J505" s="43"/>
      <c r="K505" s="43"/>
      <c r="L505" s="47"/>
      <c r="M505" s="231"/>
      <c r="N505" s="232"/>
      <c r="O505" s="87"/>
      <c r="P505" s="87"/>
      <c r="Q505" s="87"/>
      <c r="R505" s="87"/>
      <c r="S505" s="87"/>
      <c r="T505" s="88"/>
      <c r="U505" s="41"/>
      <c r="V505" s="41"/>
      <c r="W505" s="41"/>
      <c r="X505" s="41"/>
      <c r="Y505" s="41"/>
      <c r="Z505" s="41"/>
      <c r="AA505" s="41"/>
      <c r="AB505" s="41"/>
      <c r="AC505" s="41"/>
      <c r="AD505" s="41"/>
      <c r="AE505" s="41"/>
      <c r="AT505" s="20" t="s">
        <v>146</v>
      </c>
      <c r="AU505" s="20" t="s">
        <v>83</v>
      </c>
    </row>
    <row r="506" s="2" customFormat="1">
      <c r="A506" s="41"/>
      <c r="B506" s="42"/>
      <c r="C506" s="43"/>
      <c r="D506" s="235" t="s">
        <v>231</v>
      </c>
      <c r="E506" s="43"/>
      <c r="F506" s="277" t="s">
        <v>563</v>
      </c>
      <c r="G506" s="43"/>
      <c r="H506" s="43"/>
      <c r="I506" s="230"/>
      <c r="J506" s="43"/>
      <c r="K506" s="43"/>
      <c r="L506" s="47"/>
      <c r="M506" s="231"/>
      <c r="N506" s="232"/>
      <c r="O506" s="87"/>
      <c r="P506" s="87"/>
      <c r="Q506" s="87"/>
      <c r="R506" s="87"/>
      <c r="S506" s="87"/>
      <c r="T506" s="88"/>
      <c r="U506" s="41"/>
      <c r="V506" s="41"/>
      <c r="W506" s="41"/>
      <c r="X506" s="41"/>
      <c r="Y506" s="41"/>
      <c r="Z506" s="41"/>
      <c r="AA506" s="41"/>
      <c r="AB506" s="41"/>
      <c r="AC506" s="41"/>
      <c r="AD506" s="41"/>
      <c r="AE506" s="41"/>
      <c r="AT506" s="20" t="s">
        <v>231</v>
      </c>
      <c r="AU506" s="20" t="s">
        <v>83</v>
      </c>
    </row>
    <row r="507" s="13" customFormat="1">
      <c r="A507" s="13"/>
      <c r="B507" s="233"/>
      <c r="C507" s="234"/>
      <c r="D507" s="235" t="s">
        <v>148</v>
      </c>
      <c r="E507" s="236" t="s">
        <v>19</v>
      </c>
      <c r="F507" s="237" t="s">
        <v>552</v>
      </c>
      <c r="G507" s="234"/>
      <c r="H507" s="238">
        <v>2228</v>
      </c>
      <c r="I507" s="239"/>
      <c r="J507" s="234"/>
      <c r="K507" s="234"/>
      <c r="L507" s="240"/>
      <c r="M507" s="241"/>
      <c r="N507" s="242"/>
      <c r="O507" s="242"/>
      <c r="P507" s="242"/>
      <c r="Q507" s="242"/>
      <c r="R507" s="242"/>
      <c r="S507" s="242"/>
      <c r="T507" s="243"/>
      <c r="U507" s="13"/>
      <c r="V507" s="13"/>
      <c r="W507" s="13"/>
      <c r="X507" s="13"/>
      <c r="Y507" s="13"/>
      <c r="Z507" s="13"/>
      <c r="AA507" s="13"/>
      <c r="AB507" s="13"/>
      <c r="AC507" s="13"/>
      <c r="AD507" s="13"/>
      <c r="AE507" s="13"/>
      <c r="AT507" s="244" t="s">
        <v>148</v>
      </c>
      <c r="AU507" s="244" t="s">
        <v>83</v>
      </c>
      <c r="AV507" s="13" t="s">
        <v>83</v>
      </c>
      <c r="AW507" s="13" t="s">
        <v>32</v>
      </c>
      <c r="AX507" s="13" t="s">
        <v>78</v>
      </c>
      <c r="AY507" s="244" t="s">
        <v>139</v>
      </c>
    </row>
    <row r="508" s="2" customFormat="1" ht="16.5" customHeight="1">
      <c r="A508" s="41"/>
      <c r="B508" s="42"/>
      <c r="C508" s="215" t="s">
        <v>564</v>
      </c>
      <c r="D508" s="215" t="s">
        <v>141</v>
      </c>
      <c r="E508" s="216" t="s">
        <v>565</v>
      </c>
      <c r="F508" s="217" t="s">
        <v>566</v>
      </c>
      <c r="G508" s="218" t="s">
        <v>167</v>
      </c>
      <c r="H508" s="219">
        <v>2228</v>
      </c>
      <c r="I508" s="220"/>
      <c r="J508" s="221">
        <f>ROUND(I508*H508,2)</f>
        <v>0</v>
      </c>
      <c r="K508" s="217" t="s">
        <v>145</v>
      </c>
      <c r="L508" s="47"/>
      <c r="M508" s="222" t="s">
        <v>19</v>
      </c>
      <c r="N508" s="223" t="s">
        <v>43</v>
      </c>
      <c r="O508" s="87"/>
      <c r="P508" s="224">
        <f>O508*H508</f>
        <v>0</v>
      </c>
      <c r="Q508" s="224">
        <v>0</v>
      </c>
      <c r="R508" s="224">
        <f>Q508*H508</f>
        <v>0</v>
      </c>
      <c r="S508" s="224">
        <v>0</v>
      </c>
      <c r="T508" s="225">
        <f>S508*H508</f>
        <v>0</v>
      </c>
      <c r="U508" s="41"/>
      <c r="V508" s="41"/>
      <c r="W508" s="41"/>
      <c r="X508" s="41"/>
      <c r="Y508" s="41"/>
      <c r="Z508" s="41"/>
      <c r="AA508" s="41"/>
      <c r="AB508" s="41"/>
      <c r="AC508" s="41"/>
      <c r="AD508" s="41"/>
      <c r="AE508" s="41"/>
      <c r="AR508" s="226" t="s">
        <v>90</v>
      </c>
      <c r="AT508" s="226" t="s">
        <v>141</v>
      </c>
      <c r="AU508" s="226" t="s">
        <v>83</v>
      </c>
      <c r="AY508" s="20" t="s">
        <v>139</v>
      </c>
      <c r="BE508" s="227">
        <f>IF(N508="základní",J508,0)</f>
        <v>0</v>
      </c>
      <c r="BF508" s="227">
        <f>IF(N508="snížená",J508,0)</f>
        <v>0</v>
      </c>
      <c r="BG508" s="227">
        <f>IF(N508="zákl. přenesená",J508,0)</f>
        <v>0</v>
      </c>
      <c r="BH508" s="227">
        <f>IF(N508="sníž. přenesená",J508,0)</f>
        <v>0</v>
      </c>
      <c r="BI508" s="227">
        <f>IF(N508="nulová",J508,0)</f>
        <v>0</v>
      </c>
      <c r="BJ508" s="20" t="s">
        <v>83</v>
      </c>
      <c r="BK508" s="227">
        <f>ROUND(I508*H508,2)</f>
        <v>0</v>
      </c>
      <c r="BL508" s="20" t="s">
        <v>90</v>
      </c>
      <c r="BM508" s="226" t="s">
        <v>567</v>
      </c>
    </row>
    <row r="509" s="2" customFormat="1">
      <c r="A509" s="41"/>
      <c r="B509" s="42"/>
      <c r="C509" s="43"/>
      <c r="D509" s="228" t="s">
        <v>146</v>
      </c>
      <c r="E509" s="43"/>
      <c r="F509" s="229" t="s">
        <v>568</v>
      </c>
      <c r="G509" s="43"/>
      <c r="H509" s="43"/>
      <c r="I509" s="230"/>
      <c r="J509" s="43"/>
      <c r="K509" s="43"/>
      <c r="L509" s="47"/>
      <c r="M509" s="231"/>
      <c r="N509" s="232"/>
      <c r="O509" s="87"/>
      <c r="P509" s="87"/>
      <c r="Q509" s="87"/>
      <c r="R509" s="87"/>
      <c r="S509" s="87"/>
      <c r="T509" s="88"/>
      <c r="U509" s="41"/>
      <c r="V509" s="41"/>
      <c r="W509" s="41"/>
      <c r="X509" s="41"/>
      <c r="Y509" s="41"/>
      <c r="Z509" s="41"/>
      <c r="AA509" s="41"/>
      <c r="AB509" s="41"/>
      <c r="AC509" s="41"/>
      <c r="AD509" s="41"/>
      <c r="AE509" s="41"/>
      <c r="AT509" s="20" t="s">
        <v>146</v>
      </c>
      <c r="AU509" s="20" t="s">
        <v>83</v>
      </c>
    </row>
    <row r="510" s="2" customFormat="1">
      <c r="A510" s="41"/>
      <c r="B510" s="42"/>
      <c r="C510" s="43"/>
      <c r="D510" s="235" t="s">
        <v>231</v>
      </c>
      <c r="E510" s="43"/>
      <c r="F510" s="277" t="s">
        <v>569</v>
      </c>
      <c r="G510" s="43"/>
      <c r="H510" s="43"/>
      <c r="I510" s="230"/>
      <c r="J510" s="43"/>
      <c r="K510" s="43"/>
      <c r="L510" s="47"/>
      <c r="M510" s="231"/>
      <c r="N510" s="232"/>
      <c r="O510" s="87"/>
      <c r="P510" s="87"/>
      <c r="Q510" s="87"/>
      <c r="R510" s="87"/>
      <c r="S510" s="87"/>
      <c r="T510" s="88"/>
      <c r="U510" s="41"/>
      <c r="V510" s="41"/>
      <c r="W510" s="41"/>
      <c r="X510" s="41"/>
      <c r="Y510" s="41"/>
      <c r="Z510" s="41"/>
      <c r="AA510" s="41"/>
      <c r="AB510" s="41"/>
      <c r="AC510" s="41"/>
      <c r="AD510" s="41"/>
      <c r="AE510" s="41"/>
      <c r="AT510" s="20" t="s">
        <v>231</v>
      </c>
      <c r="AU510" s="20" t="s">
        <v>83</v>
      </c>
    </row>
    <row r="511" s="13" customFormat="1">
      <c r="A511" s="13"/>
      <c r="B511" s="233"/>
      <c r="C511" s="234"/>
      <c r="D511" s="235" t="s">
        <v>148</v>
      </c>
      <c r="E511" s="236" t="s">
        <v>19</v>
      </c>
      <c r="F511" s="237" t="s">
        <v>552</v>
      </c>
      <c r="G511" s="234"/>
      <c r="H511" s="238">
        <v>2228</v>
      </c>
      <c r="I511" s="239"/>
      <c r="J511" s="234"/>
      <c r="K511" s="234"/>
      <c r="L511" s="240"/>
      <c r="M511" s="241"/>
      <c r="N511" s="242"/>
      <c r="O511" s="242"/>
      <c r="P511" s="242"/>
      <c r="Q511" s="242"/>
      <c r="R511" s="242"/>
      <c r="S511" s="242"/>
      <c r="T511" s="243"/>
      <c r="U511" s="13"/>
      <c r="V511" s="13"/>
      <c r="W511" s="13"/>
      <c r="X511" s="13"/>
      <c r="Y511" s="13"/>
      <c r="Z511" s="13"/>
      <c r="AA511" s="13"/>
      <c r="AB511" s="13"/>
      <c r="AC511" s="13"/>
      <c r="AD511" s="13"/>
      <c r="AE511" s="13"/>
      <c r="AT511" s="244" t="s">
        <v>148</v>
      </c>
      <c r="AU511" s="244" t="s">
        <v>83</v>
      </c>
      <c r="AV511" s="13" t="s">
        <v>83</v>
      </c>
      <c r="AW511" s="13" t="s">
        <v>32</v>
      </c>
      <c r="AX511" s="13" t="s">
        <v>78</v>
      </c>
      <c r="AY511" s="244" t="s">
        <v>139</v>
      </c>
    </row>
    <row r="512" s="2" customFormat="1" ht="16.5" customHeight="1">
      <c r="A512" s="41"/>
      <c r="B512" s="42"/>
      <c r="C512" s="278" t="s">
        <v>570</v>
      </c>
      <c r="D512" s="278" t="s">
        <v>239</v>
      </c>
      <c r="E512" s="279" t="s">
        <v>571</v>
      </c>
      <c r="F512" s="280" t="s">
        <v>572</v>
      </c>
      <c r="G512" s="281" t="s">
        <v>167</v>
      </c>
      <c r="H512" s="282">
        <v>267360</v>
      </c>
      <c r="I512" s="283"/>
      <c r="J512" s="284">
        <f>ROUND(I512*H512,2)</f>
        <v>0</v>
      </c>
      <c r="K512" s="280" t="s">
        <v>145</v>
      </c>
      <c r="L512" s="285"/>
      <c r="M512" s="286" t="s">
        <v>19</v>
      </c>
      <c r="N512" s="287" t="s">
        <v>43</v>
      </c>
      <c r="O512" s="87"/>
      <c r="P512" s="224">
        <f>O512*H512</f>
        <v>0</v>
      </c>
      <c r="Q512" s="224">
        <v>0</v>
      </c>
      <c r="R512" s="224">
        <f>Q512*H512</f>
        <v>0</v>
      </c>
      <c r="S512" s="224">
        <v>0</v>
      </c>
      <c r="T512" s="225">
        <f>S512*H512</f>
        <v>0</v>
      </c>
      <c r="U512" s="41"/>
      <c r="V512" s="41"/>
      <c r="W512" s="41"/>
      <c r="X512" s="41"/>
      <c r="Y512" s="41"/>
      <c r="Z512" s="41"/>
      <c r="AA512" s="41"/>
      <c r="AB512" s="41"/>
      <c r="AC512" s="41"/>
      <c r="AD512" s="41"/>
      <c r="AE512" s="41"/>
      <c r="AR512" s="226" t="s">
        <v>220</v>
      </c>
      <c r="AT512" s="226" t="s">
        <v>239</v>
      </c>
      <c r="AU512" s="226" t="s">
        <v>83</v>
      </c>
      <c r="AY512" s="20" t="s">
        <v>139</v>
      </c>
      <c r="BE512" s="227">
        <f>IF(N512="základní",J512,0)</f>
        <v>0</v>
      </c>
      <c r="BF512" s="227">
        <f>IF(N512="snížená",J512,0)</f>
        <v>0</v>
      </c>
      <c r="BG512" s="227">
        <f>IF(N512="zákl. přenesená",J512,0)</f>
        <v>0</v>
      </c>
      <c r="BH512" s="227">
        <f>IF(N512="sníž. přenesená",J512,0)</f>
        <v>0</v>
      </c>
      <c r="BI512" s="227">
        <f>IF(N512="nulová",J512,0)</f>
        <v>0</v>
      </c>
      <c r="BJ512" s="20" t="s">
        <v>83</v>
      </c>
      <c r="BK512" s="227">
        <f>ROUND(I512*H512,2)</f>
        <v>0</v>
      </c>
      <c r="BL512" s="20" t="s">
        <v>90</v>
      </c>
      <c r="BM512" s="226" t="s">
        <v>573</v>
      </c>
    </row>
    <row r="513" s="13" customFormat="1">
      <c r="A513" s="13"/>
      <c r="B513" s="233"/>
      <c r="C513" s="234"/>
      <c r="D513" s="235" t="s">
        <v>148</v>
      </c>
      <c r="E513" s="236" t="s">
        <v>19</v>
      </c>
      <c r="F513" s="237" t="s">
        <v>558</v>
      </c>
      <c r="G513" s="234"/>
      <c r="H513" s="238">
        <v>267360</v>
      </c>
      <c r="I513" s="239"/>
      <c r="J513" s="234"/>
      <c r="K513" s="234"/>
      <c r="L513" s="240"/>
      <c r="M513" s="241"/>
      <c r="N513" s="242"/>
      <c r="O513" s="242"/>
      <c r="P513" s="242"/>
      <c r="Q513" s="242"/>
      <c r="R513" s="242"/>
      <c r="S513" s="242"/>
      <c r="T513" s="243"/>
      <c r="U513" s="13"/>
      <c r="V513" s="13"/>
      <c r="W513" s="13"/>
      <c r="X513" s="13"/>
      <c r="Y513" s="13"/>
      <c r="Z513" s="13"/>
      <c r="AA513" s="13"/>
      <c r="AB513" s="13"/>
      <c r="AC513" s="13"/>
      <c r="AD513" s="13"/>
      <c r="AE513" s="13"/>
      <c r="AT513" s="244" t="s">
        <v>148</v>
      </c>
      <c r="AU513" s="244" t="s">
        <v>83</v>
      </c>
      <c r="AV513" s="13" t="s">
        <v>83</v>
      </c>
      <c r="AW513" s="13" t="s">
        <v>32</v>
      </c>
      <c r="AX513" s="13" t="s">
        <v>78</v>
      </c>
      <c r="AY513" s="244" t="s">
        <v>139</v>
      </c>
    </row>
    <row r="514" s="2" customFormat="1" ht="16.5" customHeight="1">
      <c r="A514" s="41"/>
      <c r="B514" s="42"/>
      <c r="C514" s="215" t="s">
        <v>574</v>
      </c>
      <c r="D514" s="215" t="s">
        <v>141</v>
      </c>
      <c r="E514" s="216" t="s">
        <v>575</v>
      </c>
      <c r="F514" s="217" t="s">
        <v>576</v>
      </c>
      <c r="G514" s="218" t="s">
        <v>167</v>
      </c>
      <c r="H514" s="219">
        <v>267360</v>
      </c>
      <c r="I514" s="220"/>
      <c r="J514" s="221">
        <f>ROUND(I514*H514,2)</f>
        <v>0</v>
      </c>
      <c r="K514" s="217" t="s">
        <v>145</v>
      </c>
      <c r="L514" s="47"/>
      <c r="M514" s="222" t="s">
        <v>19</v>
      </c>
      <c r="N514" s="223" t="s">
        <v>43</v>
      </c>
      <c r="O514" s="87"/>
      <c r="P514" s="224">
        <f>O514*H514</f>
        <v>0</v>
      </c>
      <c r="Q514" s="224">
        <v>0</v>
      </c>
      <c r="R514" s="224">
        <f>Q514*H514</f>
        <v>0</v>
      </c>
      <c r="S514" s="224">
        <v>0</v>
      </c>
      <c r="T514" s="225">
        <f>S514*H514</f>
        <v>0</v>
      </c>
      <c r="U514" s="41"/>
      <c r="V514" s="41"/>
      <c r="W514" s="41"/>
      <c r="X514" s="41"/>
      <c r="Y514" s="41"/>
      <c r="Z514" s="41"/>
      <c r="AA514" s="41"/>
      <c r="AB514" s="41"/>
      <c r="AC514" s="41"/>
      <c r="AD514" s="41"/>
      <c r="AE514" s="41"/>
      <c r="AR514" s="226" t="s">
        <v>90</v>
      </c>
      <c r="AT514" s="226" t="s">
        <v>141</v>
      </c>
      <c r="AU514" s="226" t="s">
        <v>83</v>
      </c>
      <c r="AY514" s="20" t="s">
        <v>139</v>
      </c>
      <c r="BE514" s="227">
        <f>IF(N514="základní",J514,0)</f>
        <v>0</v>
      </c>
      <c r="BF514" s="227">
        <f>IF(N514="snížená",J514,0)</f>
        <v>0</v>
      </c>
      <c r="BG514" s="227">
        <f>IF(N514="zákl. přenesená",J514,0)</f>
        <v>0</v>
      </c>
      <c r="BH514" s="227">
        <f>IF(N514="sníž. přenesená",J514,0)</f>
        <v>0</v>
      </c>
      <c r="BI514" s="227">
        <f>IF(N514="nulová",J514,0)</f>
        <v>0</v>
      </c>
      <c r="BJ514" s="20" t="s">
        <v>83</v>
      </c>
      <c r="BK514" s="227">
        <f>ROUND(I514*H514,2)</f>
        <v>0</v>
      </c>
      <c r="BL514" s="20" t="s">
        <v>90</v>
      </c>
      <c r="BM514" s="226" t="s">
        <v>577</v>
      </c>
    </row>
    <row r="515" s="2" customFormat="1">
      <c r="A515" s="41"/>
      <c r="B515" s="42"/>
      <c r="C515" s="43"/>
      <c r="D515" s="228" t="s">
        <v>146</v>
      </c>
      <c r="E515" s="43"/>
      <c r="F515" s="229" t="s">
        <v>578</v>
      </c>
      <c r="G515" s="43"/>
      <c r="H515" s="43"/>
      <c r="I515" s="230"/>
      <c r="J515" s="43"/>
      <c r="K515" s="43"/>
      <c r="L515" s="47"/>
      <c r="M515" s="231"/>
      <c r="N515" s="232"/>
      <c r="O515" s="87"/>
      <c r="P515" s="87"/>
      <c r="Q515" s="87"/>
      <c r="R515" s="87"/>
      <c r="S515" s="87"/>
      <c r="T515" s="88"/>
      <c r="U515" s="41"/>
      <c r="V515" s="41"/>
      <c r="W515" s="41"/>
      <c r="X515" s="41"/>
      <c r="Y515" s="41"/>
      <c r="Z515" s="41"/>
      <c r="AA515" s="41"/>
      <c r="AB515" s="41"/>
      <c r="AC515" s="41"/>
      <c r="AD515" s="41"/>
      <c r="AE515" s="41"/>
      <c r="AT515" s="20" t="s">
        <v>146</v>
      </c>
      <c r="AU515" s="20" t="s">
        <v>83</v>
      </c>
    </row>
    <row r="516" s="2" customFormat="1">
      <c r="A516" s="41"/>
      <c r="B516" s="42"/>
      <c r="C516" s="43"/>
      <c r="D516" s="235" t="s">
        <v>231</v>
      </c>
      <c r="E516" s="43"/>
      <c r="F516" s="277" t="s">
        <v>569</v>
      </c>
      <c r="G516" s="43"/>
      <c r="H516" s="43"/>
      <c r="I516" s="230"/>
      <c r="J516" s="43"/>
      <c r="K516" s="43"/>
      <c r="L516" s="47"/>
      <c r="M516" s="231"/>
      <c r="N516" s="232"/>
      <c r="O516" s="87"/>
      <c r="P516" s="87"/>
      <c r="Q516" s="87"/>
      <c r="R516" s="87"/>
      <c r="S516" s="87"/>
      <c r="T516" s="88"/>
      <c r="U516" s="41"/>
      <c r="V516" s="41"/>
      <c r="W516" s="41"/>
      <c r="X516" s="41"/>
      <c r="Y516" s="41"/>
      <c r="Z516" s="41"/>
      <c r="AA516" s="41"/>
      <c r="AB516" s="41"/>
      <c r="AC516" s="41"/>
      <c r="AD516" s="41"/>
      <c r="AE516" s="41"/>
      <c r="AT516" s="20" t="s">
        <v>231</v>
      </c>
      <c r="AU516" s="20" t="s">
        <v>83</v>
      </c>
    </row>
    <row r="517" s="13" customFormat="1">
      <c r="A517" s="13"/>
      <c r="B517" s="233"/>
      <c r="C517" s="234"/>
      <c r="D517" s="235" t="s">
        <v>148</v>
      </c>
      <c r="E517" s="236" t="s">
        <v>19</v>
      </c>
      <c r="F517" s="237" t="s">
        <v>558</v>
      </c>
      <c r="G517" s="234"/>
      <c r="H517" s="238">
        <v>267360</v>
      </c>
      <c r="I517" s="239"/>
      <c r="J517" s="234"/>
      <c r="K517" s="234"/>
      <c r="L517" s="240"/>
      <c r="M517" s="241"/>
      <c r="N517" s="242"/>
      <c r="O517" s="242"/>
      <c r="P517" s="242"/>
      <c r="Q517" s="242"/>
      <c r="R517" s="242"/>
      <c r="S517" s="242"/>
      <c r="T517" s="243"/>
      <c r="U517" s="13"/>
      <c r="V517" s="13"/>
      <c r="W517" s="13"/>
      <c r="X517" s="13"/>
      <c r="Y517" s="13"/>
      <c r="Z517" s="13"/>
      <c r="AA517" s="13"/>
      <c r="AB517" s="13"/>
      <c r="AC517" s="13"/>
      <c r="AD517" s="13"/>
      <c r="AE517" s="13"/>
      <c r="AT517" s="244" t="s">
        <v>148</v>
      </c>
      <c r="AU517" s="244" t="s">
        <v>83</v>
      </c>
      <c r="AV517" s="13" t="s">
        <v>83</v>
      </c>
      <c r="AW517" s="13" t="s">
        <v>32</v>
      </c>
      <c r="AX517" s="13" t="s">
        <v>78</v>
      </c>
      <c r="AY517" s="244" t="s">
        <v>139</v>
      </c>
    </row>
    <row r="518" s="2" customFormat="1" ht="16.5" customHeight="1">
      <c r="A518" s="41"/>
      <c r="B518" s="42"/>
      <c r="C518" s="215" t="s">
        <v>579</v>
      </c>
      <c r="D518" s="215" t="s">
        <v>141</v>
      </c>
      <c r="E518" s="216" t="s">
        <v>580</v>
      </c>
      <c r="F518" s="217" t="s">
        <v>581</v>
      </c>
      <c r="G518" s="218" t="s">
        <v>167</v>
      </c>
      <c r="H518" s="219">
        <v>2228</v>
      </c>
      <c r="I518" s="220"/>
      <c r="J518" s="221">
        <f>ROUND(I518*H518,2)</f>
        <v>0</v>
      </c>
      <c r="K518" s="217" t="s">
        <v>145</v>
      </c>
      <c r="L518" s="47"/>
      <c r="M518" s="222" t="s">
        <v>19</v>
      </c>
      <c r="N518" s="223" t="s">
        <v>43</v>
      </c>
      <c r="O518" s="87"/>
      <c r="P518" s="224">
        <f>O518*H518</f>
        <v>0</v>
      </c>
      <c r="Q518" s="224">
        <v>0</v>
      </c>
      <c r="R518" s="224">
        <f>Q518*H518</f>
        <v>0</v>
      </c>
      <c r="S518" s="224">
        <v>0</v>
      </c>
      <c r="T518" s="225">
        <f>S518*H518</f>
        <v>0</v>
      </c>
      <c r="U518" s="41"/>
      <c r="V518" s="41"/>
      <c r="W518" s="41"/>
      <c r="X518" s="41"/>
      <c r="Y518" s="41"/>
      <c r="Z518" s="41"/>
      <c r="AA518" s="41"/>
      <c r="AB518" s="41"/>
      <c r="AC518" s="41"/>
      <c r="AD518" s="41"/>
      <c r="AE518" s="41"/>
      <c r="AR518" s="226" t="s">
        <v>90</v>
      </c>
      <c r="AT518" s="226" t="s">
        <v>141</v>
      </c>
      <c r="AU518" s="226" t="s">
        <v>83</v>
      </c>
      <c r="AY518" s="20" t="s">
        <v>139</v>
      </c>
      <c r="BE518" s="227">
        <f>IF(N518="základní",J518,0)</f>
        <v>0</v>
      </c>
      <c r="BF518" s="227">
        <f>IF(N518="snížená",J518,0)</f>
        <v>0</v>
      </c>
      <c r="BG518" s="227">
        <f>IF(N518="zákl. přenesená",J518,0)</f>
        <v>0</v>
      </c>
      <c r="BH518" s="227">
        <f>IF(N518="sníž. přenesená",J518,0)</f>
        <v>0</v>
      </c>
      <c r="BI518" s="227">
        <f>IF(N518="nulová",J518,0)</f>
        <v>0</v>
      </c>
      <c r="BJ518" s="20" t="s">
        <v>83</v>
      </c>
      <c r="BK518" s="227">
        <f>ROUND(I518*H518,2)</f>
        <v>0</v>
      </c>
      <c r="BL518" s="20" t="s">
        <v>90</v>
      </c>
      <c r="BM518" s="226" t="s">
        <v>582</v>
      </c>
    </row>
    <row r="519" s="2" customFormat="1">
      <c r="A519" s="41"/>
      <c r="B519" s="42"/>
      <c r="C519" s="43"/>
      <c r="D519" s="228" t="s">
        <v>146</v>
      </c>
      <c r="E519" s="43"/>
      <c r="F519" s="229" t="s">
        <v>583</v>
      </c>
      <c r="G519" s="43"/>
      <c r="H519" s="43"/>
      <c r="I519" s="230"/>
      <c r="J519" s="43"/>
      <c r="K519" s="43"/>
      <c r="L519" s="47"/>
      <c r="M519" s="231"/>
      <c r="N519" s="232"/>
      <c r="O519" s="87"/>
      <c r="P519" s="87"/>
      <c r="Q519" s="87"/>
      <c r="R519" s="87"/>
      <c r="S519" s="87"/>
      <c r="T519" s="88"/>
      <c r="U519" s="41"/>
      <c r="V519" s="41"/>
      <c r="W519" s="41"/>
      <c r="X519" s="41"/>
      <c r="Y519" s="41"/>
      <c r="Z519" s="41"/>
      <c r="AA519" s="41"/>
      <c r="AB519" s="41"/>
      <c r="AC519" s="41"/>
      <c r="AD519" s="41"/>
      <c r="AE519" s="41"/>
      <c r="AT519" s="20" t="s">
        <v>146</v>
      </c>
      <c r="AU519" s="20" t="s">
        <v>83</v>
      </c>
    </row>
    <row r="520" s="13" customFormat="1">
      <c r="A520" s="13"/>
      <c r="B520" s="233"/>
      <c r="C520" s="234"/>
      <c r="D520" s="235" t="s">
        <v>148</v>
      </c>
      <c r="E520" s="236" t="s">
        <v>19</v>
      </c>
      <c r="F520" s="237" t="s">
        <v>552</v>
      </c>
      <c r="G520" s="234"/>
      <c r="H520" s="238">
        <v>2228</v>
      </c>
      <c r="I520" s="239"/>
      <c r="J520" s="234"/>
      <c r="K520" s="234"/>
      <c r="L520" s="240"/>
      <c r="M520" s="241"/>
      <c r="N520" s="242"/>
      <c r="O520" s="242"/>
      <c r="P520" s="242"/>
      <c r="Q520" s="242"/>
      <c r="R520" s="242"/>
      <c r="S520" s="242"/>
      <c r="T520" s="243"/>
      <c r="U520" s="13"/>
      <c r="V520" s="13"/>
      <c r="W520" s="13"/>
      <c r="X520" s="13"/>
      <c r="Y520" s="13"/>
      <c r="Z520" s="13"/>
      <c r="AA520" s="13"/>
      <c r="AB520" s="13"/>
      <c r="AC520" s="13"/>
      <c r="AD520" s="13"/>
      <c r="AE520" s="13"/>
      <c r="AT520" s="244" t="s">
        <v>148</v>
      </c>
      <c r="AU520" s="244" t="s">
        <v>83</v>
      </c>
      <c r="AV520" s="13" t="s">
        <v>83</v>
      </c>
      <c r="AW520" s="13" t="s">
        <v>32</v>
      </c>
      <c r="AX520" s="13" t="s">
        <v>78</v>
      </c>
      <c r="AY520" s="244" t="s">
        <v>139</v>
      </c>
    </row>
    <row r="521" s="2" customFormat="1" ht="24.15" customHeight="1">
      <c r="A521" s="41"/>
      <c r="B521" s="42"/>
      <c r="C521" s="215" t="s">
        <v>584</v>
      </c>
      <c r="D521" s="215" t="s">
        <v>141</v>
      </c>
      <c r="E521" s="216" t="s">
        <v>585</v>
      </c>
      <c r="F521" s="217" t="s">
        <v>586</v>
      </c>
      <c r="G521" s="218" t="s">
        <v>167</v>
      </c>
      <c r="H521" s="219">
        <v>369.524</v>
      </c>
      <c r="I521" s="220"/>
      <c r="J521" s="221">
        <f>ROUND(I521*H521,2)</f>
        <v>0</v>
      </c>
      <c r="K521" s="217" t="s">
        <v>145</v>
      </c>
      <c r="L521" s="47"/>
      <c r="M521" s="222" t="s">
        <v>19</v>
      </c>
      <c r="N521" s="223" t="s">
        <v>43</v>
      </c>
      <c r="O521" s="87"/>
      <c r="P521" s="224">
        <f>O521*H521</f>
        <v>0</v>
      </c>
      <c r="Q521" s="224">
        <v>0</v>
      </c>
      <c r="R521" s="224">
        <f>Q521*H521</f>
        <v>0</v>
      </c>
      <c r="S521" s="224">
        <v>0</v>
      </c>
      <c r="T521" s="225">
        <f>S521*H521</f>
        <v>0</v>
      </c>
      <c r="U521" s="41"/>
      <c r="V521" s="41"/>
      <c r="W521" s="41"/>
      <c r="X521" s="41"/>
      <c r="Y521" s="41"/>
      <c r="Z521" s="41"/>
      <c r="AA521" s="41"/>
      <c r="AB521" s="41"/>
      <c r="AC521" s="41"/>
      <c r="AD521" s="41"/>
      <c r="AE521" s="41"/>
      <c r="AR521" s="226" t="s">
        <v>90</v>
      </c>
      <c r="AT521" s="226" t="s">
        <v>141</v>
      </c>
      <c r="AU521" s="226" t="s">
        <v>83</v>
      </c>
      <c r="AY521" s="20" t="s">
        <v>139</v>
      </c>
      <c r="BE521" s="227">
        <f>IF(N521="základní",J521,0)</f>
        <v>0</v>
      </c>
      <c r="BF521" s="227">
        <f>IF(N521="snížená",J521,0)</f>
        <v>0</v>
      </c>
      <c r="BG521" s="227">
        <f>IF(N521="zákl. přenesená",J521,0)</f>
        <v>0</v>
      </c>
      <c r="BH521" s="227">
        <f>IF(N521="sníž. přenesená",J521,0)</f>
        <v>0</v>
      </c>
      <c r="BI521" s="227">
        <f>IF(N521="nulová",J521,0)</f>
        <v>0</v>
      </c>
      <c r="BJ521" s="20" t="s">
        <v>83</v>
      </c>
      <c r="BK521" s="227">
        <f>ROUND(I521*H521,2)</f>
        <v>0</v>
      </c>
      <c r="BL521" s="20" t="s">
        <v>90</v>
      </c>
      <c r="BM521" s="226" t="s">
        <v>587</v>
      </c>
    </row>
    <row r="522" s="2" customFormat="1">
      <c r="A522" s="41"/>
      <c r="B522" s="42"/>
      <c r="C522" s="43"/>
      <c r="D522" s="228" t="s">
        <v>146</v>
      </c>
      <c r="E522" s="43"/>
      <c r="F522" s="229" t="s">
        <v>588</v>
      </c>
      <c r="G522" s="43"/>
      <c r="H522" s="43"/>
      <c r="I522" s="230"/>
      <c r="J522" s="43"/>
      <c r="K522" s="43"/>
      <c r="L522" s="47"/>
      <c r="M522" s="231"/>
      <c r="N522" s="232"/>
      <c r="O522" s="87"/>
      <c r="P522" s="87"/>
      <c r="Q522" s="87"/>
      <c r="R522" s="87"/>
      <c r="S522" s="87"/>
      <c r="T522" s="88"/>
      <c r="U522" s="41"/>
      <c r="V522" s="41"/>
      <c r="W522" s="41"/>
      <c r="X522" s="41"/>
      <c r="Y522" s="41"/>
      <c r="Z522" s="41"/>
      <c r="AA522" s="41"/>
      <c r="AB522" s="41"/>
      <c r="AC522" s="41"/>
      <c r="AD522" s="41"/>
      <c r="AE522" s="41"/>
      <c r="AT522" s="20" t="s">
        <v>146</v>
      </c>
      <c r="AU522" s="20" t="s">
        <v>83</v>
      </c>
    </row>
    <row r="523" s="2" customFormat="1">
      <c r="A523" s="41"/>
      <c r="B523" s="42"/>
      <c r="C523" s="43"/>
      <c r="D523" s="235" t="s">
        <v>231</v>
      </c>
      <c r="E523" s="43"/>
      <c r="F523" s="277" t="s">
        <v>589</v>
      </c>
      <c r="G523" s="43"/>
      <c r="H523" s="43"/>
      <c r="I523" s="230"/>
      <c r="J523" s="43"/>
      <c r="K523" s="43"/>
      <c r="L523" s="47"/>
      <c r="M523" s="231"/>
      <c r="N523" s="232"/>
      <c r="O523" s="87"/>
      <c r="P523" s="87"/>
      <c r="Q523" s="87"/>
      <c r="R523" s="87"/>
      <c r="S523" s="87"/>
      <c r="T523" s="88"/>
      <c r="U523" s="41"/>
      <c r="V523" s="41"/>
      <c r="W523" s="41"/>
      <c r="X523" s="41"/>
      <c r="Y523" s="41"/>
      <c r="Z523" s="41"/>
      <c r="AA523" s="41"/>
      <c r="AB523" s="41"/>
      <c r="AC523" s="41"/>
      <c r="AD523" s="41"/>
      <c r="AE523" s="41"/>
      <c r="AT523" s="20" t="s">
        <v>231</v>
      </c>
      <c r="AU523" s="20" t="s">
        <v>83</v>
      </c>
    </row>
    <row r="524" s="16" customFormat="1">
      <c r="A524" s="16"/>
      <c r="B524" s="267"/>
      <c r="C524" s="268"/>
      <c r="D524" s="235" t="s">
        <v>148</v>
      </c>
      <c r="E524" s="269" t="s">
        <v>19</v>
      </c>
      <c r="F524" s="270" t="s">
        <v>590</v>
      </c>
      <c r="G524" s="268"/>
      <c r="H524" s="269" t="s">
        <v>19</v>
      </c>
      <c r="I524" s="271"/>
      <c r="J524" s="268"/>
      <c r="K524" s="268"/>
      <c r="L524" s="272"/>
      <c r="M524" s="273"/>
      <c r="N524" s="274"/>
      <c r="O524" s="274"/>
      <c r="P524" s="274"/>
      <c r="Q524" s="274"/>
      <c r="R524" s="274"/>
      <c r="S524" s="274"/>
      <c r="T524" s="275"/>
      <c r="U524" s="16"/>
      <c r="V524" s="16"/>
      <c r="W524" s="16"/>
      <c r="X524" s="16"/>
      <c r="Y524" s="16"/>
      <c r="Z524" s="16"/>
      <c r="AA524" s="16"/>
      <c r="AB524" s="16"/>
      <c r="AC524" s="16"/>
      <c r="AD524" s="16"/>
      <c r="AE524" s="16"/>
      <c r="AT524" s="276" t="s">
        <v>148</v>
      </c>
      <c r="AU524" s="276" t="s">
        <v>83</v>
      </c>
      <c r="AV524" s="16" t="s">
        <v>78</v>
      </c>
      <c r="AW524" s="16" t="s">
        <v>32</v>
      </c>
      <c r="AX524" s="16" t="s">
        <v>71</v>
      </c>
      <c r="AY524" s="276" t="s">
        <v>139</v>
      </c>
    </row>
    <row r="525" s="13" customFormat="1">
      <c r="A525" s="13"/>
      <c r="B525" s="233"/>
      <c r="C525" s="234"/>
      <c r="D525" s="235" t="s">
        <v>148</v>
      </c>
      <c r="E525" s="236" t="s">
        <v>19</v>
      </c>
      <c r="F525" s="237" t="s">
        <v>591</v>
      </c>
      <c r="G525" s="234"/>
      <c r="H525" s="238">
        <v>25.224</v>
      </c>
      <c r="I525" s="239"/>
      <c r="J525" s="234"/>
      <c r="K525" s="234"/>
      <c r="L525" s="240"/>
      <c r="M525" s="241"/>
      <c r="N525" s="242"/>
      <c r="O525" s="242"/>
      <c r="P525" s="242"/>
      <c r="Q525" s="242"/>
      <c r="R525" s="242"/>
      <c r="S525" s="242"/>
      <c r="T525" s="243"/>
      <c r="U525" s="13"/>
      <c r="V525" s="13"/>
      <c r="W525" s="13"/>
      <c r="X525" s="13"/>
      <c r="Y525" s="13"/>
      <c r="Z525" s="13"/>
      <c r="AA525" s="13"/>
      <c r="AB525" s="13"/>
      <c r="AC525" s="13"/>
      <c r="AD525" s="13"/>
      <c r="AE525" s="13"/>
      <c r="AT525" s="244" t="s">
        <v>148</v>
      </c>
      <c r="AU525" s="244" t="s">
        <v>83</v>
      </c>
      <c r="AV525" s="13" t="s">
        <v>83</v>
      </c>
      <c r="AW525" s="13" t="s">
        <v>32</v>
      </c>
      <c r="AX525" s="13" t="s">
        <v>71</v>
      </c>
      <c r="AY525" s="244" t="s">
        <v>139</v>
      </c>
    </row>
    <row r="526" s="16" customFormat="1">
      <c r="A526" s="16"/>
      <c r="B526" s="267"/>
      <c r="C526" s="268"/>
      <c r="D526" s="235" t="s">
        <v>148</v>
      </c>
      <c r="E526" s="269" t="s">
        <v>19</v>
      </c>
      <c r="F526" s="270" t="s">
        <v>169</v>
      </c>
      <c r="G526" s="268"/>
      <c r="H526" s="269" t="s">
        <v>19</v>
      </c>
      <c r="I526" s="271"/>
      <c r="J526" s="268"/>
      <c r="K526" s="268"/>
      <c r="L526" s="272"/>
      <c r="M526" s="273"/>
      <c r="N526" s="274"/>
      <c r="O526" s="274"/>
      <c r="P526" s="274"/>
      <c r="Q526" s="274"/>
      <c r="R526" s="274"/>
      <c r="S526" s="274"/>
      <c r="T526" s="275"/>
      <c r="U526" s="16"/>
      <c r="V526" s="16"/>
      <c r="W526" s="16"/>
      <c r="X526" s="16"/>
      <c r="Y526" s="16"/>
      <c r="Z526" s="16"/>
      <c r="AA526" s="16"/>
      <c r="AB526" s="16"/>
      <c r="AC526" s="16"/>
      <c r="AD526" s="16"/>
      <c r="AE526" s="16"/>
      <c r="AT526" s="276" t="s">
        <v>148</v>
      </c>
      <c r="AU526" s="276" t="s">
        <v>83</v>
      </c>
      <c r="AV526" s="16" t="s">
        <v>78</v>
      </c>
      <c r="AW526" s="16" t="s">
        <v>32</v>
      </c>
      <c r="AX526" s="16" t="s">
        <v>71</v>
      </c>
      <c r="AY526" s="276" t="s">
        <v>139</v>
      </c>
    </row>
    <row r="527" s="16" customFormat="1">
      <c r="A527" s="16"/>
      <c r="B527" s="267"/>
      <c r="C527" s="268"/>
      <c r="D527" s="235" t="s">
        <v>148</v>
      </c>
      <c r="E527" s="269" t="s">
        <v>19</v>
      </c>
      <c r="F527" s="270" t="s">
        <v>170</v>
      </c>
      <c r="G527" s="268"/>
      <c r="H527" s="269" t="s">
        <v>19</v>
      </c>
      <c r="I527" s="271"/>
      <c r="J527" s="268"/>
      <c r="K527" s="268"/>
      <c r="L527" s="272"/>
      <c r="M527" s="273"/>
      <c r="N527" s="274"/>
      <c r="O527" s="274"/>
      <c r="P527" s="274"/>
      <c r="Q527" s="274"/>
      <c r="R527" s="274"/>
      <c r="S527" s="274"/>
      <c r="T527" s="275"/>
      <c r="U527" s="16"/>
      <c r="V527" s="16"/>
      <c r="W527" s="16"/>
      <c r="X527" s="16"/>
      <c r="Y527" s="16"/>
      <c r="Z527" s="16"/>
      <c r="AA527" s="16"/>
      <c r="AB527" s="16"/>
      <c r="AC527" s="16"/>
      <c r="AD527" s="16"/>
      <c r="AE527" s="16"/>
      <c r="AT527" s="276" t="s">
        <v>148</v>
      </c>
      <c r="AU527" s="276" t="s">
        <v>83</v>
      </c>
      <c r="AV527" s="16" t="s">
        <v>78</v>
      </c>
      <c r="AW527" s="16" t="s">
        <v>32</v>
      </c>
      <c r="AX527" s="16" t="s">
        <v>71</v>
      </c>
      <c r="AY527" s="276" t="s">
        <v>139</v>
      </c>
    </row>
    <row r="528" s="13" customFormat="1">
      <c r="A528" s="13"/>
      <c r="B528" s="233"/>
      <c r="C528" s="234"/>
      <c r="D528" s="235" t="s">
        <v>148</v>
      </c>
      <c r="E528" s="236" t="s">
        <v>19</v>
      </c>
      <c r="F528" s="237" t="s">
        <v>592</v>
      </c>
      <c r="G528" s="234"/>
      <c r="H528" s="238">
        <v>73.349999999999994</v>
      </c>
      <c r="I528" s="239"/>
      <c r="J528" s="234"/>
      <c r="K528" s="234"/>
      <c r="L528" s="240"/>
      <c r="M528" s="241"/>
      <c r="N528" s="242"/>
      <c r="O528" s="242"/>
      <c r="P528" s="242"/>
      <c r="Q528" s="242"/>
      <c r="R528" s="242"/>
      <c r="S528" s="242"/>
      <c r="T528" s="243"/>
      <c r="U528" s="13"/>
      <c r="V528" s="13"/>
      <c r="W528" s="13"/>
      <c r="X528" s="13"/>
      <c r="Y528" s="13"/>
      <c r="Z528" s="13"/>
      <c r="AA528" s="13"/>
      <c r="AB528" s="13"/>
      <c r="AC528" s="13"/>
      <c r="AD528" s="13"/>
      <c r="AE528" s="13"/>
      <c r="AT528" s="244" t="s">
        <v>148</v>
      </c>
      <c r="AU528" s="244" t="s">
        <v>83</v>
      </c>
      <c r="AV528" s="13" t="s">
        <v>83</v>
      </c>
      <c r="AW528" s="13" t="s">
        <v>32</v>
      </c>
      <c r="AX528" s="13" t="s">
        <v>71</v>
      </c>
      <c r="AY528" s="244" t="s">
        <v>139</v>
      </c>
    </row>
    <row r="529" s="16" customFormat="1">
      <c r="A529" s="16"/>
      <c r="B529" s="267"/>
      <c r="C529" s="268"/>
      <c r="D529" s="235" t="s">
        <v>148</v>
      </c>
      <c r="E529" s="269" t="s">
        <v>19</v>
      </c>
      <c r="F529" s="270" t="s">
        <v>177</v>
      </c>
      <c r="G529" s="268"/>
      <c r="H529" s="269" t="s">
        <v>19</v>
      </c>
      <c r="I529" s="271"/>
      <c r="J529" s="268"/>
      <c r="K529" s="268"/>
      <c r="L529" s="272"/>
      <c r="M529" s="273"/>
      <c r="N529" s="274"/>
      <c r="O529" s="274"/>
      <c r="P529" s="274"/>
      <c r="Q529" s="274"/>
      <c r="R529" s="274"/>
      <c r="S529" s="274"/>
      <c r="T529" s="275"/>
      <c r="U529" s="16"/>
      <c r="V529" s="16"/>
      <c r="W529" s="16"/>
      <c r="X529" s="16"/>
      <c r="Y529" s="16"/>
      <c r="Z529" s="16"/>
      <c r="AA529" s="16"/>
      <c r="AB529" s="16"/>
      <c r="AC529" s="16"/>
      <c r="AD529" s="16"/>
      <c r="AE529" s="16"/>
      <c r="AT529" s="276" t="s">
        <v>148</v>
      </c>
      <c r="AU529" s="276" t="s">
        <v>83</v>
      </c>
      <c r="AV529" s="16" t="s">
        <v>78</v>
      </c>
      <c r="AW529" s="16" t="s">
        <v>32</v>
      </c>
      <c r="AX529" s="16" t="s">
        <v>71</v>
      </c>
      <c r="AY529" s="276" t="s">
        <v>139</v>
      </c>
    </row>
    <row r="530" s="13" customFormat="1">
      <c r="A530" s="13"/>
      <c r="B530" s="233"/>
      <c r="C530" s="234"/>
      <c r="D530" s="235" t="s">
        <v>148</v>
      </c>
      <c r="E530" s="236" t="s">
        <v>19</v>
      </c>
      <c r="F530" s="237" t="s">
        <v>592</v>
      </c>
      <c r="G530" s="234"/>
      <c r="H530" s="238">
        <v>73.349999999999994</v>
      </c>
      <c r="I530" s="239"/>
      <c r="J530" s="234"/>
      <c r="K530" s="234"/>
      <c r="L530" s="240"/>
      <c r="M530" s="241"/>
      <c r="N530" s="242"/>
      <c r="O530" s="242"/>
      <c r="P530" s="242"/>
      <c r="Q530" s="242"/>
      <c r="R530" s="242"/>
      <c r="S530" s="242"/>
      <c r="T530" s="243"/>
      <c r="U530" s="13"/>
      <c r="V530" s="13"/>
      <c r="W530" s="13"/>
      <c r="X530" s="13"/>
      <c r="Y530" s="13"/>
      <c r="Z530" s="13"/>
      <c r="AA530" s="13"/>
      <c r="AB530" s="13"/>
      <c r="AC530" s="13"/>
      <c r="AD530" s="13"/>
      <c r="AE530" s="13"/>
      <c r="AT530" s="244" t="s">
        <v>148</v>
      </c>
      <c r="AU530" s="244" t="s">
        <v>83</v>
      </c>
      <c r="AV530" s="13" t="s">
        <v>83</v>
      </c>
      <c r="AW530" s="13" t="s">
        <v>32</v>
      </c>
      <c r="AX530" s="13" t="s">
        <v>71</v>
      </c>
      <c r="AY530" s="244" t="s">
        <v>139</v>
      </c>
    </row>
    <row r="531" s="16" customFormat="1">
      <c r="A531" s="16"/>
      <c r="B531" s="267"/>
      <c r="C531" s="268"/>
      <c r="D531" s="235" t="s">
        <v>148</v>
      </c>
      <c r="E531" s="269" t="s">
        <v>19</v>
      </c>
      <c r="F531" s="270" t="s">
        <v>180</v>
      </c>
      <c r="G531" s="268"/>
      <c r="H531" s="269" t="s">
        <v>19</v>
      </c>
      <c r="I531" s="271"/>
      <c r="J531" s="268"/>
      <c r="K531" s="268"/>
      <c r="L531" s="272"/>
      <c r="M531" s="273"/>
      <c r="N531" s="274"/>
      <c r="O531" s="274"/>
      <c r="P531" s="274"/>
      <c r="Q531" s="274"/>
      <c r="R531" s="274"/>
      <c r="S531" s="274"/>
      <c r="T531" s="275"/>
      <c r="U531" s="16"/>
      <c r="V531" s="16"/>
      <c r="W531" s="16"/>
      <c r="X531" s="16"/>
      <c r="Y531" s="16"/>
      <c r="Z531" s="16"/>
      <c r="AA531" s="16"/>
      <c r="AB531" s="16"/>
      <c r="AC531" s="16"/>
      <c r="AD531" s="16"/>
      <c r="AE531" s="16"/>
      <c r="AT531" s="276" t="s">
        <v>148</v>
      </c>
      <c r="AU531" s="276" t="s">
        <v>83</v>
      </c>
      <c r="AV531" s="16" t="s">
        <v>78</v>
      </c>
      <c r="AW531" s="16" t="s">
        <v>32</v>
      </c>
      <c r="AX531" s="16" t="s">
        <v>71</v>
      </c>
      <c r="AY531" s="276" t="s">
        <v>139</v>
      </c>
    </row>
    <row r="532" s="13" customFormat="1">
      <c r="A532" s="13"/>
      <c r="B532" s="233"/>
      <c r="C532" s="234"/>
      <c r="D532" s="235" t="s">
        <v>148</v>
      </c>
      <c r="E532" s="236" t="s">
        <v>19</v>
      </c>
      <c r="F532" s="237" t="s">
        <v>593</v>
      </c>
      <c r="G532" s="234"/>
      <c r="H532" s="238">
        <v>73.349999999999994</v>
      </c>
      <c r="I532" s="239"/>
      <c r="J532" s="234"/>
      <c r="K532" s="234"/>
      <c r="L532" s="240"/>
      <c r="M532" s="241"/>
      <c r="N532" s="242"/>
      <c r="O532" s="242"/>
      <c r="P532" s="242"/>
      <c r="Q532" s="242"/>
      <c r="R532" s="242"/>
      <c r="S532" s="242"/>
      <c r="T532" s="243"/>
      <c r="U532" s="13"/>
      <c r="V532" s="13"/>
      <c r="W532" s="13"/>
      <c r="X532" s="13"/>
      <c r="Y532" s="13"/>
      <c r="Z532" s="13"/>
      <c r="AA532" s="13"/>
      <c r="AB532" s="13"/>
      <c r="AC532" s="13"/>
      <c r="AD532" s="13"/>
      <c r="AE532" s="13"/>
      <c r="AT532" s="244" t="s">
        <v>148</v>
      </c>
      <c r="AU532" s="244" t="s">
        <v>83</v>
      </c>
      <c r="AV532" s="13" t="s">
        <v>83</v>
      </c>
      <c r="AW532" s="13" t="s">
        <v>32</v>
      </c>
      <c r="AX532" s="13" t="s">
        <v>71</v>
      </c>
      <c r="AY532" s="244" t="s">
        <v>139</v>
      </c>
    </row>
    <row r="533" s="16" customFormat="1">
      <c r="A533" s="16"/>
      <c r="B533" s="267"/>
      <c r="C533" s="268"/>
      <c r="D533" s="235" t="s">
        <v>148</v>
      </c>
      <c r="E533" s="269" t="s">
        <v>19</v>
      </c>
      <c r="F533" s="270" t="s">
        <v>182</v>
      </c>
      <c r="G533" s="268"/>
      <c r="H533" s="269" t="s">
        <v>19</v>
      </c>
      <c r="I533" s="271"/>
      <c r="J533" s="268"/>
      <c r="K533" s="268"/>
      <c r="L533" s="272"/>
      <c r="M533" s="273"/>
      <c r="N533" s="274"/>
      <c r="O533" s="274"/>
      <c r="P533" s="274"/>
      <c r="Q533" s="274"/>
      <c r="R533" s="274"/>
      <c r="S533" s="274"/>
      <c r="T533" s="275"/>
      <c r="U533" s="16"/>
      <c r="V533" s="16"/>
      <c r="W533" s="16"/>
      <c r="X533" s="16"/>
      <c r="Y533" s="16"/>
      <c r="Z533" s="16"/>
      <c r="AA533" s="16"/>
      <c r="AB533" s="16"/>
      <c r="AC533" s="16"/>
      <c r="AD533" s="16"/>
      <c r="AE533" s="16"/>
      <c r="AT533" s="276" t="s">
        <v>148</v>
      </c>
      <c r="AU533" s="276" t="s">
        <v>83</v>
      </c>
      <c r="AV533" s="16" t="s">
        <v>78</v>
      </c>
      <c r="AW533" s="16" t="s">
        <v>32</v>
      </c>
      <c r="AX533" s="16" t="s">
        <v>71</v>
      </c>
      <c r="AY533" s="276" t="s">
        <v>139</v>
      </c>
    </row>
    <row r="534" s="13" customFormat="1">
      <c r="A534" s="13"/>
      <c r="B534" s="233"/>
      <c r="C534" s="234"/>
      <c r="D534" s="235" t="s">
        <v>148</v>
      </c>
      <c r="E534" s="236" t="s">
        <v>19</v>
      </c>
      <c r="F534" s="237" t="s">
        <v>593</v>
      </c>
      <c r="G534" s="234"/>
      <c r="H534" s="238">
        <v>73.349999999999994</v>
      </c>
      <c r="I534" s="239"/>
      <c r="J534" s="234"/>
      <c r="K534" s="234"/>
      <c r="L534" s="240"/>
      <c r="M534" s="241"/>
      <c r="N534" s="242"/>
      <c r="O534" s="242"/>
      <c r="P534" s="242"/>
      <c r="Q534" s="242"/>
      <c r="R534" s="242"/>
      <c r="S534" s="242"/>
      <c r="T534" s="243"/>
      <c r="U534" s="13"/>
      <c r="V534" s="13"/>
      <c r="W534" s="13"/>
      <c r="X534" s="13"/>
      <c r="Y534" s="13"/>
      <c r="Z534" s="13"/>
      <c r="AA534" s="13"/>
      <c r="AB534" s="13"/>
      <c r="AC534" s="13"/>
      <c r="AD534" s="13"/>
      <c r="AE534" s="13"/>
      <c r="AT534" s="244" t="s">
        <v>148</v>
      </c>
      <c r="AU534" s="244" t="s">
        <v>83</v>
      </c>
      <c r="AV534" s="13" t="s">
        <v>83</v>
      </c>
      <c r="AW534" s="13" t="s">
        <v>32</v>
      </c>
      <c r="AX534" s="13" t="s">
        <v>71</v>
      </c>
      <c r="AY534" s="244" t="s">
        <v>139</v>
      </c>
    </row>
    <row r="535" s="16" customFormat="1">
      <c r="A535" s="16"/>
      <c r="B535" s="267"/>
      <c r="C535" s="268"/>
      <c r="D535" s="235" t="s">
        <v>148</v>
      </c>
      <c r="E535" s="269" t="s">
        <v>19</v>
      </c>
      <c r="F535" s="270" t="s">
        <v>183</v>
      </c>
      <c r="G535" s="268"/>
      <c r="H535" s="269" t="s">
        <v>19</v>
      </c>
      <c r="I535" s="271"/>
      <c r="J535" s="268"/>
      <c r="K535" s="268"/>
      <c r="L535" s="272"/>
      <c r="M535" s="273"/>
      <c r="N535" s="274"/>
      <c r="O535" s="274"/>
      <c r="P535" s="274"/>
      <c r="Q535" s="274"/>
      <c r="R535" s="274"/>
      <c r="S535" s="274"/>
      <c r="T535" s="275"/>
      <c r="U535" s="16"/>
      <c r="V535" s="16"/>
      <c r="W535" s="16"/>
      <c r="X535" s="16"/>
      <c r="Y535" s="16"/>
      <c r="Z535" s="16"/>
      <c r="AA535" s="16"/>
      <c r="AB535" s="16"/>
      <c r="AC535" s="16"/>
      <c r="AD535" s="16"/>
      <c r="AE535" s="16"/>
      <c r="AT535" s="276" t="s">
        <v>148</v>
      </c>
      <c r="AU535" s="276" t="s">
        <v>83</v>
      </c>
      <c r="AV535" s="16" t="s">
        <v>78</v>
      </c>
      <c r="AW535" s="16" t="s">
        <v>32</v>
      </c>
      <c r="AX535" s="16" t="s">
        <v>71</v>
      </c>
      <c r="AY535" s="276" t="s">
        <v>139</v>
      </c>
    </row>
    <row r="536" s="13" customFormat="1">
      <c r="A536" s="13"/>
      <c r="B536" s="233"/>
      <c r="C536" s="234"/>
      <c r="D536" s="235" t="s">
        <v>148</v>
      </c>
      <c r="E536" s="236" t="s">
        <v>19</v>
      </c>
      <c r="F536" s="237" t="s">
        <v>594</v>
      </c>
      <c r="G536" s="234"/>
      <c r="H536" s="238">
        <v>50.899999999999999</v>
      </c>
      <c r="I536" s="239"/>
      <c r="J536" s="234"/>
      <c r="K536" s="234"/>
      <c r="L536" s="240"/>
      <c r="M536" s="241"/>
      <c r="N536" s="242"/>
      <c r="O536" s="242"/>
      <c r="P536" s="242"/>
      <c r="Q536" s="242"/>
      <c r="R536" s="242"/>
      <c r="S536" s="242"/>
      <c r="T536" s="243"/>
      <c r="U536" s="13"/>
      <c r="V536" s="13"/>
      <c r="W536" s="13"/>
      <c r="X536" s="13"/>
      <c r="Y536" s="13"/>
      <c r="Z536" s="13"/>
      <c r="AA536" s="13"/>
      <c r="AB536" s="13"/>
      <c r="AC536" s="13"/>
      <c r="AD536" s="13"/>
      <c r="AE536" s="13"/>
      <c r="AT536" s="244" t="s">
        <v>148</v>
      </c>
      <c r="AU536" s="244" t="s">
        <v>83</v>
      </c>
      <c r="AV536" s="13" t="s">
        <v>83</v>
      </c>
      <c r="AW536" s="13" t="s">
        <v>32</v>
      </c>
      <c r="AX536" s="13" t="s">
        <v>71</v>
      </c>
      <c r="AY536" s="244" t="s">
        <v>139</v>
      </c>
    </row>
    <row r="537" s="15" customFormat="1">
      <c r="A537" s="15"/>
      <c r="B537" s="256"/>
      <c r="C537" s="257"/>
      <c r="D537" s="235" t="s">
        <v>148</v>
      </c>
      <c r="E537" s="258" t="s">
        <v>19</v>
      </c>
      <c r="F537" s="259" t="s">
        <v>163</v>
      </c>
      <c r="G537" s="257"/>
      <c r="H537" s="260">
        <v>369.52399999999994</v>
      </c>
      <c r="I537" s="261"/>
      <c r="J537" s="257"/>
      <c r="K537" s="257"/>
      <c r="L537" s="262"/>
      <c r="M537" s="263"/>
      <c r="N537" s="264"/>
      <c r="O537" s="264"/>
      <c r="P537" s="264"/>
      <c r="Q537" s="264"/>
      <c r="R537" s="264"/>
      <c r="S537" s="264"/>
      <c r="T537" s="265"/>
      <c r="U537" s="15"/>
      <c r="V537" s="15"/>
      <c r="W537" s="15"/>
      <c r="X537" s="15"/>
      <c r="Y537" s="15"/>
      <c r="Z537" s="15"/>
      <c r="AA537" s="15"/>
      <c r="AB537" s="15"/>
      <c r="AC537" s="15"/>
      <c r="AD537" s="15"/>
      <c r="AE537" s="15"/>
      <c r="AT537" s="266" t="s">
        <v>148</v>
      </c>
      <c r="AU537" s="266" t="s">
        <v>83</v>
      </c>
      <c r="AV537" s="15" t="s">
        <v>90</v>
      </c>
      <c r="AW537" s="15" t="s">
        <v>32</v>
      </c>
      <c r="AX537" s="15" t="s">
        <v>78</v>
      </c>
      <c r="AY537" s="266" t="s">
        <v>139</v>
      </c>
    </row>
    <row r="538" s="2" customFormat="1" ht="24.15" customHeight="1">
      <c r="A538" s="41"/>
      <c r="B538" s="42"/>
      <c r="C538" s="215" t="s">
        <v>392</v>
      </c>
      <c r="D538" s="215" t="s">
        <v>141</v>
      </c>
      <c r="E538" s="216" t="s">
        <v>595</v>
      </c>
      <c r="F538" s="217" t="s">
        <v>596</v>
      </c>
      <c r="G538" s="218" t="s">
        <v>167</v>
      </c>
      <c r="H538" s="219">
        <v>1129.2000000000001</v>
      </c>
      <c r="I538" s="220"/>
      <c r="J538" s="221">
        <f>ROUND(I538*H538,2)</f>
        <v>0</v>
      </c>
      <c r="K538" s="217" t="s">
        <v>145</v>
      </c>
      <c r="L538" s="47"/>
      <c r="M538" s="222" t="s">
        <v>19</v>
      </c>
      <c r="N538" s="223" t="s">
        <v>43</v>
      </c>
      <c r="O538" s="87"/>
      <c r="P538" s="224">
        <f>O538*H538</f>
        <v>0</v>
      </c>
      <c r="Q538" s="224">
        <v>4.0000000000000003E-05</v>
      </c>
      <c r="R538" s="224">
        <f>Q538*H538</f>
        <v>0.045168000000000007</v>
      </c>
      <c r="S538" s="224">
        <v>0</v>
      </c>
      <c r="T538" s="225">
        <f>S538*H538</f>
        <v>0</v>
      </c>
      <c r="U538" s="41"/>
      <c r="V538" s="41"/>
      <c r="W538" s="41"/>
      <c r="X538" s="41"/>
      <c r="Y538" s="41"/>
      <c r="Z538" s="41"/>
      <c r="AA538" s="41"/>
      <c r="AB538" s="41"/>
      <c r="AC538" s="41"/>
      <c r="AD538" s="41"/>
      <c r="AE538" s="41"/>
      <c r="AR538" s="226" t="s">
        <v>90</v>
      </c>
      <c r="AT538" s="226" t="s">
        <v>141</v>
      </c>
      <c r="AU538" s="226" t="s">
        <v>83</v>
      </c>
      <c r="AY538" s="20" t="s">
        <v>139</v>
      </c>
      <c r="BE538" s="227">
        <f>IF(N538="základní",J538,0)</f>
        <v>0</v>
      </c>
      <c r="BF538" s="227">
        <f>IF(N538="snížená",J538,0)</f>
        <v>0</v>
      </c>
      <c r="BG538" s="227">
        <f>IF(N538="zákl. přenesená",J538,0)</f>
        <v>0</v>
      </c>
      <c r="BH538" s="227">
        <f>IF(N538="sníž. přenesená",J538,0)</f>
        <v>0</v>
      </c>
      <c r="BI538" s="227">
        <f>IF(N538="nulová",J538,0)</f>
        <v>0</v>
      </c>
      <c r="BJ538" s="20" t="s">
        <v>83</v>
      </c>
      <c r="BK538" s="227">
        <f>ROUND(I538*H538,2)</f>
        <v>0</v>
      </c>
      <c r="BL538" s="20" t="s">
        <v>90</v>
      </c>
      <c r="BM538" s="226" t="s">
        <v>597</v>
      </c>
    </row>
    <row r="539" s="2" customFormat="1">
      <c r="A539" s="41"/>
      <c r="B539" s="42"/>
      <c r="C539" s="43"/>
      <c r="D539" s="228" t="s">
        <v>146</v>
      </c>
      <c r="E539" s="43"/>
      <c r="F539" s="229" t="s">
        <v>598</v>
      </c>
      <c r="G539" s="43"/>
      <c r="H539" s="43"/>
      <c r="I539" s="230"/>
      <c r="J539" s="43"/>
      <c r="K539" s="43"/>
      <c r="L539" s="47"/>
      <c r="M539" s="231"/>
      <c r="N539" s="232"/>
      <c r="O539" s="87"/>
      <c r="P539" s="87"/>
      <c r="Q539" s="87"/>
      <c r="R539" s="87"/>
      <c r="S539" s="87"/>
      <c r="T539" s="88"/>
      <c r="U539" s="41"/>
      <c r="V539" s="41"/>
      <c r="W539" s="41"/>
      <c r="X539" s="41"/>
      <c r="Y539" s="41"/>
      <c r="Z539" s="41"/>
      <c r="AA539" s="41"/>
      <c r="AB539" s="41"/>
      <c r="AC539" s="41"/>
      <c r="AD539" s="41"/>
      <c r="AE539" s="41"/>
      <c r="AT539" s="20" t="s">
        <v>146</v>
      </c>
      <c r="AU539" s="20" t="s">
        <v>83</v>
      </c>
    </row>
    <row r="540" s="2" customFormat="1">
      <c r="A540" s="41"/>
      <c r="B540" s="42"/>
      <c r="C540" s="43"/>
      <c r="D540" s="235" t="s">
        <v>231</v>
      </c>
      <c r="E540" s="43"/>
      <c r="F540" s="277" t="s">
        <v>599</v>
      </c>
      <c r="G540" s="43"/>
      <c r="H540" s="43"/>
      <c r="I540" s="230"/>
      <c r="J540" s="43"/>
      <c r="K540" s="43"/>
      <c r="L540" s="47"/>
      <c r="M540" s="231"/>
      <c r="N540" s="232"/>
      <c r="O540" s="87"/>
      <c r="P540" s="87"/>
      <c r="Q540" s="87"/>
      <c r="R540" s="87"/>
      <c r="S540" s="87"/>
      <c r="T540" s="88"/>
      <c r="U540" s="41"/>
      <c r="V540" s="41"/>
      <c r="W540" s="41"/>
      <c r="X540" s="41"/>
      <c r="Y540" s="41"/>
      <c r="Z540" s="41"/>
      <c r="AA540" s="41"/>
      <c r="AB540" s="41"/>
      <c r="AC540" s="41"/>
      <c r="AD540" s="41"/>
      <c r="AE540" s="41"/>
      <c r="AT540" s="20" t="s">
        <v>231</v>
      </c>
      <c r="AU540" s="20" t="s">
        <v>83</v>
      </c>
    </row>
    <row r="541" s="13" customFormat="1">
      <c r="A541" s="13"/>
      <c r="B541" s="233"/>
      <c r="C541" s="234"/>
      <c r="D541" s="235" t="s">
        <v>148</v>
      </c>
      <c r="E541" s="236" t="s">
        <v>19</v>
      </c>
      <c r="F541" s="237" t="s">
        <v>600</v>
      </c>
      <c r="G541" s="234"/>
      <c r="H541" s="238">
        <v>440.60000000000002</v>
      </c>
      <c r="I541" s="239"/>
      <c r="J541" s="234"/>
      <c r="K541" s="234"/>
      <c r="L541" s="240"/>
      <c r="M541" s="241"/>
      <c r="N541" s="242"/>
      <c r="O541" s="242"/>
      <c r="P541" s="242"/>
      <c r="Q541" s="242"/>
      <c r="R541" s="242"/>
      <c r="S541" s="242"/>
      <c r="T541" s="243"/>
      <c r="U541" s="13"/>
      <c r="V541" s="13"/>
      <c r="W541" s="13"/>
      <c r="X541" s="13"/>
      <c r="Y541" s="13"/>
      <c r="Z541" s="13"/>
      <c r="AA541" s="13"/>
      <c r="AB541" s="13"/>
      <c r="AC541" s="13"/>
      <c r="AD541" s="13"/>
      <c r="AE541" s="13"/>
      <c r="AT541" s="244" t="s">
        <v>148</v>
      </c>
      <c r="AU541" s="244" t="s">
        <v>83</v>
      </c>
      <c r="AV541" s="13" t="s">
        <v>83</v>
      </c>
      <c r="AW541" s="13" t="s">
        <v>32</v>
      </c>
      <c r="AX541" s="13" t="s">
        <v>71</v>
      </c>
      <c r="AY541" s="244" t="s">
        <v>139</v>
      </c>
    </row>
    <row r="542" s="14" customFormat="1">
      <c r="A542" s="14"/>
      <c r="B542" s="245"/>
      <c r="C542" s="246"/>
      <c r="D542" s="235" t="s">
        <v>148</v>
      </c>
      <c r="E542" s="247" t="s">
        <v>19</v>
      </c>
      <c r="F542" s="248" t="s">
        <v>601</v>
      </c>
      <c r="G542" s="246"/>
      <c r="H542" s="249">
        <v>440.60000000000002</v>
      </c>
      <c r="I542" s="250"/>
      <c r="J542" s="246"/>
      <c r="K542" s="246"/>
      <c r="L542" s="251"/>
      <c r="M542" s="252"/>
      <c r="N542" s="253"/>
      <c r="O542" s="253"/>
      <c r="P542" s="253"/>
      <c r="Q542" s="253"/>
      <c r="R542" s="253"/>
      <c r="S542" s="253"/>
      <c r="T542" s="254"/>
      <c r="U542" s="14"/>
      <c r="V542" s="14"/>
      <c r="W542" s="14"/>
      <c r="X542" s="14"/>
      <c r="Y542" s="14"/>
      <c r="Z542" s="14"/>
      <c r="AA542" s="14"/>
      <c r="AB542" s="14"/>
      <c r="AC542" s="14"/>
      <c r="AD542" s="14"/>
      <c r="AE542" s="14"/>
      <c r="AT542" s="255" t="s">
        <v>148</v>
      </c>
      <c r="AU542" s="255" t="s">
        <v>83</v>
      </c>
      <c r="AV542" s="14" t="s">
        <v>87</v>
      </c>
      <c r="AW542" s="14" t="s">
        <v>32</v>
      </c>
      <c r="AX542" s="14" t="s">
        <v>71</v>
      </c>
      <c r="AY542" s="255" t="s">
        <v>139</v>
      </c>
    </row>
    <row r="543" s="16" customFormat="1">
      <c r="A543" s="16"/>
      <c r="B543" s="267"/>
      <c r="C543" s="268"/>
      <c r="D543" s="235" t="s">
        <v>148</v>
      </c>
      <c r="E543" s="269" t="s">
        <v>19</v>
      </c>
      <c r="F543" s="270" t="s">
        <v>169</v>
      </c>
      <c r="G543" s="268"/>
      <c r="H543" s="269" t="s">
        <v>19</v>
      </c>
      <c r="I543" s="271"/>
      <c r="J543" s="268"/>
      <c r="K543" s="268"/>
      <c r="L543" s="272"/>
      <c r="M543" s="273"/>
      <c r="N543" s="274"/>
      <c r="O543" s="274"/>
      <c r="P543" s="274"/>
      <c r="Q543" s="274"/>
      <c r="R543" s="274"/>
      <c r="S543" s="274"/>
      <c r="T543" s="275"/>
      <c r="U543" s="16"/>
      <c r="V543" s="16"/>
      <c r="W543" s="16"/>
      <c r="X543" s="16"/>
      <c r="Y543" s="16"/>
      <c r="Z543" s="16"/>
      <c r="AA543" s="16"/>
      <c r="AB543" s="16"/>
      <c r="AC543" s="16"/>
      <c r="AD543" s="16"/>
      <c r="AE543" s="16"/>
      <c r="AT543" s="276" t="s">
        <v>148</v>
      </c>
      <c r="AU543" s="276" t="s">
        <v>83</v>
      </c>
      <c r="AV543" s="16" t="s">
        <v>78</v>
      </c>
      <c r="AW543" s="16" t="s">
        <v>32</v>
      </c>
      <c r="AX543" s="16" t="s">
        <v>71</v>
      </c>
      <c r="AY543" s="276" t="s">
        <v>139</v>
      </c>
    </row>
    <row r="544" s="16" customFormat="1">
      <c r="A544" s="16"/>
      <c r="B544" s="267"/>
      <c r="C544" s="268"/>
      <c r="D544" s="235" t="s">
        <v>148</v>
      </c>
      <c r="E544" s="269" t="s">
        <v>19</v>
      </c>
      <c r="F544" s="270" t="s">
        <v>170</v>
      </c>
      <c r="G544" s="268"/>
      <c r="H544" s="269" t="s">
        <v>19</v>
      </c>
      <c r="I544" s="271"/>
      <c r="J544" s="268"/>
      <c r="K544" s="268"/>
      <c r="L544" s="272"/>
      <c r="M544" s="273"/>
      <c r="N544" s="274"/>
      <c r="O544" s="274"/>
      <c r="P544" s="274"/>
      <c r="Q544" s="274"/>
      <c r="R544" s="274"/>
      <c r="S544" s="274"/>
      <c r="T544" s="275"/>
      <c r="U544" s="16"/>
      <c r="V544" s="16"/>
      <c r="W544" s="16"/>
      <c r="X544" s="16"/>
      <c r="Y544" s="16"/>
      <c r="Z544" s="16"/>
      <c r="AA544" s="16"/>
      <c r="AB544" s="16"/>
      <c r="AC544" s="16"/>
      <c r="AD544" s="16"/>
      <c r="AE544" s="16"/>
      <c r="AT544" s="276" t="s">
        <v>148</v>
      </c>
      <c r="AU544" s="276" t="s">
        <v>83</v>
      </c>
      <c r="AV544" s="16" t="s">
        <v>78</v>
      </c>
      <c r="AW544" s="16" t="s">
        <v>32</v>
      </c>
      <c r="AX544" s="16" t="s">
        <v>71</v>
      </c>
      <c r="AY544" s="276" t="s">
        <v>139</v>
      </c>
    </row>
    <row r="545" s="13" customFormat="1">
      <c r="A545" s="13"/>
      <c r="B545" s="233"/>
      <c r="C545" s="234"/>
      <c r="D545" s="235" t="s">
        <v>148</v>
      </c>
      <c r="E545" s="236" t="s">
        <v>19</v>
      </c>
      <c r="F545" s="237" t="s">
        <v>190</v>
      </c>
      <c r="G545" s="234"/>
      <c r="H545" s="238">
        <v>146.69999999999999</v>
      </c>
      <c r="I545" s="239"/>
      <c r="J545" s="234"/>
      <c r="K545" s="234"/>
      <c r="L545" s="240"/>
      <c r="M545" s="241"/>
      <c r="N545" s="242"/>
      <c r="O545" s="242"/>
      <c r="P545" s="242"/>
      <c r="Q545" s="242"/>
      <c r="R545" s="242"/>
      <c r="S545" s="242"/>
      <c r="T545" s="243"/>
      <c r="U545" s="13"/>
      <c r="V545" s="13"/>
      <c r="W545" s="13"/>
      <c r="X545" s="13"/>
      <c r="Y545" s="13"/>
      <c r="Z545" s="13"/>
      <c r="AA545" s="13"/>
      <c r="AB545" s="13"/>
      <c r="AC545" s="13"/>
      <c r="AD545" s="13"/>
      <c r="AE545" s="13"/>
      <c r="AT545" s="244" t="s">
        <v>148</v>
      </c>
      <c r="AU545" s="244" t="s">
        <v>83</v>
      </c>
      <c r="AV545" s="13" t="s">
        <v>83</v>
      </c>
      <c r="AW545" s="13" t="s">
        <v>32</v>
      </c>
      <c r="AX545" s="13" t="s">
        <v>71</v>
      </c>
      <c r="AY545" s="244" t="s">
        <v>139</v>
      </c>
    </row>
    <row r="546" s="16" customFormat="1">
      <c r="A546" s="16"/>
      <c r="B546" s="267"/>
      <c r="C546" s="268"/>
      <c r="D546" s="235" t="s">
        <v>148</v>
      </c>
      <c r="E546" s="269" t="s">
        <v>19</v>
      </c>
      <c r="F546" s="270" t="s">
        <v>177</v>
      </c>
      <c r="G546" s="268"/>
      <c r="H546" s="269" t="s">
        <v>19</v>
      </c>
      <c r="I546" s="271"/>
      <c r="J546" s="268"/>
      <c r="K546" s="268"/>
      <c r="L546" s="272"/>
      <c r="M546" s="273"/>
      <c r="N546" s="274"/>
      <c r="O546" s="274"/>
      <c r="P546" s="274"/>
      <c r="Q546" s="274"/>
      <c r="R546" s="274"/>
      <c r="S546" s="274"/>
      <c r="T546" s="275"/>
      <c r="U546" s="16"/>
      <c r="V546" s="16"/>
      <c r="W546" s="16"/>
      <c r="X546" s="16"/>
      <c r="Y546" s="16"/>
      <c r="Z546" s="16"/>
      <c r="AA546" s="16"/>
      <c r="AB546" s="16"/>
      <c r="AC546" s="16"/>
      <c r="AD546" s="16"/>
      <c r="AE546" s="16"/>
      <c r="AT546" s="276" t="s">
        <v>148</v>
      </c>
      <c r="AU546" s="276" t="s">
        <v>83</v>
      </c>
      <c r="AV546" s="16" t="s">
        <v>78</v>
      </c>
      <c r="AW546" s="16" t="s">
        <v>32</v>
      </c>
      <c r="AX546" s="16" t="s">
        <v>71</v>
      </c>
      <c r="AY546" s="276" t="s">
        <v>139</v>
      </c>
    </row>
    <row r="547" s="13" customFormat="1">
      <c r="A547" s="13"/>
      <c r="B547" s="233"/>
      <c r="C547" s="234"/>
      <c r="D547" s="235" t="s">
        <v>148</v>
      </c>
      <c r="E547" s="236" t="s">
        <v>19</v>
      </c>
      <c r="F547" s="237" t="s">
        <v>190</v>
      </c>
      <c r="G547" s="234"/>
      <c r="H547" s="238">
        <v>146.69999999999999</v>
      </c>
      <c r="I547" s="239"/>
      <c r="J547" s="234"/>
      <c r="K547" s="234"/>
      <c r="L547" s="240"/>
      <c r="M547" s="241"/>
      <c r="N547" s="242"/>
      <c r="O547" s="242"/>
      <c r="P547" s="242"/>
      <c r="Q547" s="242"/>
      <c r="R547" s="242"/>
      <c r="S547" s="242"/>
      <c r="T547" s="243"/>
      <c r="U547" s="13"/>
      <c r="V547" s="13"/>
      <c r="W547" s="13"/>
      <c r="X547" s="13"/>
      <c r="Y547" s="13"/>
      <c r="Z547" s="13"/>
      <c r="AA547" s="13"/>
      <c r="AB547" s="13"/>
      <c r="AC547" s="13"/>
      <c r="AD547" s="13"/>
      <c r="AE547" s="13"/>
      <c r="AT547" s="244" t="s">
        <v>148</v>
      </c>
      <c r="AU547" s="244" t="s">
        <v>83</v>
      </c>
      <c r="AV547" s="13" t="s">
        <v>83</v>
      </c>
      <c r="AW547" s="13" t="s">
        <v>32</v>
      </c>
      <c r="AX547" s="13" t="s">
        <v>71</v>
      </c>
      <c r="AY547" s="244" t="s">
        <v>139</v>
      </c>
    </row>
    <row r="548" s="16" customFormat="1">
      <c r="A548" s="16"/>
      <c r="B548" s="267"/>
      <c r="C548" s="268"/>
      <c r="D548" s="235" t="s">
        <v>148</v>
      </c>
      <c r="E548" s="269" t="s">
        <v>19</v>
      </c>
      <c r="F548" s="270" t="s">
        <v>180</v>
      </c>
      <c r="G548" s="268"/>
      <c r="H548" s="269" t="s">
        <v>19</v>
      </c>
      <c r="I548" s="271"/>
      <c r="J548" s="268"/>
      <c r="K548" s="268"/>
      <c r="L548" s="272"/>
      <c r="M548" s="273"/>
      <c r="N548" s="274"/>
      <c r="O548" s="274"/>
      <c r="P548" s="274"/>
      <c r="Q548" s="274"/>
      <c r="R548" s="274"/>
      <c r="S548" s="274"/>
      <c r="T548" s="275"/>
      <c r="U548" s="16"/>
      <c r="V548" s="16"/>
      <c r="W548" s="16"/>
      <c r="X548" s="16"/>
      <c r="Y548" s="16"/>
      <c r="Z548" s="16"/>
      <c r="AA548" s="16"/>
      <c r="AB548" s="16"/>
      <c r="AC548" s="16"/>
      <c r="AD548" s="16"/>
      <c r="AE548" s="16"/>
      <c r="AT548" s="276" t="s">
        <v>148</v>
      </c>
      <c r="AU548" s="276" t="s">
        <v>83</v>
      </c>
      <c r="AV548" s="16" t="s">
        <v>78</v>
      </c>
      <c r="AW548" s="16" t="s">
        <v>32</v>
      </c>
      <c r="AX548" s="16" t="s">
        <v>71</v>
      </c>
      <c r="AY548" s="276" t="s">
        <v>139</v>
      </c>
    </row>
    <row r="549" s="13" customFormat="1">
      <c r="A549" s="13"/>
      <c r="B549" s="233"/>
      <c r="C549" s="234"/>
      <c r="D549" s="235" t="s">
        <v>148</v>
      </c>
      <c r="E549" s="236" t="s">
        <v>19</v>
      </c>
      <c r="F549" s="237" t="s">
        <v>191</v>
      </c>
      <c r="G549" s="234"/>
      <c r="H549" s="238">
        <v>146.69999999999999</v>
      </c>
      <c r="I549" s="239"/>
      <c r="J549" s="234"/>
      <c r="K549" s="234"/>
      <c r="L549" s="240"/>
      <c r="M549" s="241"/>
      <c r="N549" s="242"/>
      <c r="O549" s="242"/>
      <c r="P549" s="242"/>
      <c r="Q549" s="242"/>
      <c r="R549" s="242"/>
      <c r="S549" s="242"/>
      <c r="T549" s="243"/>
      <c r="U549" s="13"/>
      <c r="V549" s="13"/>
      <c r="W549" s="13"/>
      <c r="X549" s="13"/>
      <c r="Y549" s="13"/>
      <c r="Z549" s="13"/>
      <c r="AA549" s="13"/>
      <c r="AB549" s="13"/>
      <c r="AC549" s="13"/>
      <c r="AD549" s="13"/>
      <c r="AE549" s="13"/>
      <c r="AT549" s="244" t="s">
        <v>148</v>
      </c>
      <c r="AU549" s="244" t="s">
        <v>83</v>
      </c>
      <c r="AV549" s="13" t="s">
        <v>83</v>
      </c>
      <c r="AW549" s="13" t="s">
        <v>32</v>
      </c>
      <c r="AX549" s="13" t="s">
        <v>71</v>
      </c>
      <c r="AY549" s="244" t="s">
        <v>139</v>
      </c>
    </row>
    <row r="550" s="16" customFormat="1">
      <c r="A550" s="16"/>
      <c r="B550" s="267"/>
      <c r="C550" s="268"/>
      <c r="D550" s="235" t="s">
        <v>148</v>
      </c>
      <c r="E550" s="269" t="s">
        <v>19</v>
      </c>
      <c r="F550" s="270" t="s">
        <v>182</v>
      </c>
      <c r="G550" s="268"/>
      <c r="H550" s="269" t="s">
        <v>19</v>
      </c>
      <c r="I550" s="271"/>
      <c r="J550" s="268"/>
      <c r="K550" s="268"/>
      <c r="L550" s="272"/>
      <c r="M550" s="273"/>
      <c r="N550" s="274"/>
      <c r="O550" s="274"/>
      <c r="P550" s="274"/>
      <c r="Q550" s="274"/>
      <c r="R550" s="274"/>
      <c r="S550" s="274"/>
      <c r="T550" s="275"/>
      <c r="U550" s="16"/>
      <c r="V550" s="16"/>
      <c r="W550" s="16"/>
      <c r="X550" s="16"/>
      <c r="Y550" s="16"/>
      <c r="Z550" s="16"/>
      <c r="AA550" s="16"/>
      <c r="AB550" s="16"/>
      <c r="AC550" s="16"/>
      <c r="AD550" s="16"/>
      <c r="AE550" s="16"/>
      <c r="AT550" s="276" t="s">
        <v>148</v>
      </c>
      <c r="AU550" s="276" t="s">
        <v>83</v>
      </c>
      <c r="AV550" s="16" t="s">
        <v>78</v>
      </c>
      <c r="AW550" s="16" t="s">
        <v>32</v>
      </c>
      <c r="AX550" s="16" t="s">
        <v>71</v>
      </c>
      <c r="AY550" s="276" t="s">
        <v>139</v>
      </c>
    </row>
    <row r="551" s="13" customFormat="1">
      <c r="A551" s="13"/>
      <c r="B551" s="233"/>
      <c r="C551" s="234"/>
      <c r="D551" s="235" t="s">
        <v>148</v>
      </c>
      <c r="E551" s="236" t="s">
        <v>19</v>
      </c>
      <c r="F551" s="237" t="s">
        <v>191</v>
      </c>
      <c r="G551" s="234"/>
      <c r="H551" s="238">
        <v>146.69999999999999</v>
      </c>
      <c r="I551" s="239"/>
      <c r="J551" s="234"/>
      <c r="K551" s="234"/>
      <c r="L551" s="240"/>
      <c r="M551" s="241"/>
      <c r="N551" s="242"/>
      <c r="O551" s="242"/>
      <c r="P551" s="242"/>
      <c r="Q551" s="242"/>
      <c r="R551" s="242"/>
      <c r="S551" s="242"/>
      <c r="T551" s="243"/>
      <c r="U551" s="13"/>
      <c r="V551" s="13"/>
      <c r="W551" s="13"/>
      <c r="X551" s="13"/>
      <c r="Y551" s="13"/>
      <c r="Z551" s="13"/>
      <c r="AA551" s="13"/>
      <c r="AB551" s="13"/>
      <c r="AC551" s="13"/>
      <c r="AD551" s="13"/>
      <c r="AE551" s="13"/>
      <c r="AT551" s="244" t="s">
        <v>148</v>
      </c>
      <c r="AU551" s="244" t="s">
        <v>83</v>
      </c>
      <c r="AV551" s="13" t="s">
        <v>83</v>
      </c>
      <c r="AW551" s="13" t="s">
        <v>32</v>
      </c>
      <c r="AX551" s="13" t="s">
        <v>71</v>
      </c>
      <c r="AY551" s="244" t="s">
        <v>139</v>
      </c>
    </row>
    <row r="552" s="16" customFormat="1">
      <c r="A552" s="16"/>
      <c r="B552" s="267"/>
      <c r="C552" s="268"/>
      <c r="D552" s="235" t="s">
        <v>148</v>
      </c>
      <c r="E552" s="269" t="s">
        <v>19</v>
      </c>
      <c r="F552" s="270" t="s">
        <v>183</v>
      </c>
      <c r="G552" s="268"/>
      <c r="H552" s="269" t="s">
        <v>19</v>
      </c>
      <c r="I552" s="271"/>
      <c r="J552" s="268"/>
      <c r="K552" s="268"/>
      <c r="L552" s="272"/>
      <c r="M552" s="273"/>
      <c r="N552" s="274"/>
      <c r="O552" s="274"/>
      <c r="P552" s="274"/>
      <c r="Q552" s="274"/>
      <c r="R552" s="274"/>
      <c r="S552" s="274"/>
      <c r="T552" s="275"/>
      <c r="U552" s="16"/>
      <c r="V552" s="16"/>
      <c r="W552" s="16"/>
      <c r="X552" s="16"/>
      <c r="Y552" s="16"/>
      <c r="Z552" s="16"/>
      <c r="AA552" s="16"/>
      <c r="AB552" s="16"/>
      <c r="AC552" s="16"/>
      <c r="AD552" s="16"/>
      <c r="AE552" s="16"/>
      <c r="AT552" s="276" t="s">
        <v>148</v>
      </c>
      <c r="AU552" s="276" t="s">
        <v>83</v>
      </c>
      <c r="AV552" s="16" t="s">
        <v>78</v>
      </c>
      <c r="AW552" s="16" t="s">
        <v>32</v>
      </c>
      <c r="AX552" s="16" t="s">
        <v>71</v>
      </c>
      <c r="AY552" s="276" t="s">
        <v>139</v>
      </c>
    </row>
    <row r="553" s="13" customFormat="1">
      <c r="A553" s="13"/>
      <c r="B553" s="233"/>
      <c r="C553" s="234"/>
      <c r="D553" s="235" t="s">
        <v>148</v>
      </c>
      <c r="E553" s="236" t="s">
        <v>19</v>
      </c>
      <c r="F553" s="237" t="s">
        <v>192</v>
      </c>
      <c r="G553" s="234"/>
      <c r="H553" s="238">
        <v>101.8</v>
      </c>
      <c r="I553" s="239"/>
      <c r="J553" s="234"/>
      <c r="K553" s="234"/>
      <c r="L553" s="240"/>
      <c r="M553" s="241"/>
      <c r="N553" s="242"/>
      <c r="O553" s="242"/>
      <c r="P553" s="242"/>
      <c r="Q553" s="242"/>
      <c r="R553" s="242"/>
      <c r="S553" s="242"/>
      <c r="T553" s="243"/>
      <c r="U553" s="13"/>
      <c r="V553" s="13"/>
      <c r="W553" s="13"/>
      <c r="X553" s="13"/>
      <c r="Y553" s="13"/>
      <c r="Z553" s="13"/>
      <c r="AA553" s="13"/>
      <c r="AB553" s="13"/>
      <c r="AC553" s="13"/>
      <c r="AD553" s="13"/>
      <c r="AE553" s="13"/>
      <c r="AT553" s="244" t="s">
        <v>148</v>
      </c>
      <c r="AU553" s="244" t="s">
        <v>83</v>
      </c>
      <c r="AV553" s="13" t="s">
        <v>83</v>
      </c>
      <c r="AW553" s="13" t="s">
        <v>32</v>
      </c>
      <c r="AX553" s="13" t="s">
        <v>71</v>
      </c>
      <c r="AY553" s="244" t="s">
        <v>139</v>
      </c>
    </row>
    <row r="554" s="14" customFormat="1">
      <c r="A554" s="14"/>
      <c r="B554" s="245"/>
      <c r="C554" s="246"/>
      <c r="D554" s="235" t="s">
        <v>148</v>
      </c>
      <c r="E554" s="247" t="s">
        <v>19</v>
      </c>
      <c r="F554" s="248" t="s">
        <v>176</v>
      </c>
      <c r="G554" s="246"/>
      <c r="H554" s="249">
        <v>688.59999999999991</v>
      </c>
      <c r="I554" s="250"/>
      <c r="J554" s="246"/>
      <c r="K554" s="246"/>
      <c r="L554" s="251"/>
      <c r="M554" s="252"/>
      <c r="N554" s="253"/>
      <c r="O554" s="253"/>
      <c r="P554" s="253"/>
      <c r="Q554" s="253"/>
      <c r="R554" s="253"/>
      <c r="S554" s="253"/>
      <c r="T554" s="254"/>
      <c r="U554" s="14"/>
      <c r="V554" s="14"/>
      <c r="W554" s="14"/>
      <c r="X554" s="14"/>
      <c r="Y554" s="14"/>
      <c r="Z554" s="14"/>
      <c r="AA554" s="14"/>
      <c r="AB554" s="14"/>
      <c r="AC554" s="14"/>
      <c r="AD554" s="14"/>
      <c r="AE554" s="14"/>
      <c r="AT554" s="255" t="s">
        <v>148</v>
      </c>
      <c r="AU554" s="255" t="s">
        <v>83</v>
      </c>
      <c r="AV554" s="14" t="s">
        <v>87</v>
      </c>
      <c r="AW554" s="14" t="s">
        <v>32</v>
      </c>
      <c r="AX554" s="14" t="s">
        <v>71</v>
      </c>
      <c r="AY554" s="255" t="s">
        <v>139</v>
      </c>
    </row>
    <row r="555" s="15" customFormat="1">
      <c r="A555" s="15"/>
      <c r="B555" s="256"/>
      <c r="C555" s="257"/>
      <c r="D555" s="235" t="s">
        <v>148</v>
      </c>
      <c r="E555" s="258" t="s">
        <v>19</v>
      </c>
      <c r="F555" s="259" t="s">
        <v>163</v>
      </c>
      <c r="G555" s="257"/>
      <c r="H555" s="260">
        <v>1129.2000000000001</v>
      </c>
      <c r="I555" s="261"/>
      <c r="J555" s="257"/>
      <c r="K555" s="257"/>
      <c r="L555" s="262"/>
      <c r="M555" s="263"/>
      <c r="N555" s="264"/>
      <c r="O555" s="264"/>
      <c r="P555" s="264"/>
      <c r="Q555" s="264"/>
      <c r="R555" s="264"/>
      <c r="S555" s="264"/>
      <c r="T555" s="265"/>
      <c r="U555" s="15"/>
      <c r="V555" s="15"/>
      <c r="W555" s="15"/>
      <c r="X555" s="15"/>
      <c r="Y555" s="15"/>
      <c r="Z555" s="15"/>
      <c r="AA555" s="15"/>
      <c r="AB555" s="15"/>
      <c r="AC555" s="15"/>
      <c r="AD555" s="15"/>
      <c r="AE555" s="15"/>
      <c r="AT555" s="266" t="s">
        <v>148</v>
      </c>
      <c r="AU555" s="266" t="s">
        <v>83</v>
      </c>
      <c r="AV555" s="15" t="s">
        <v>90</v>
      </c>
      <c r="AW555" s="15" t="s">
        <v>32</v>
      </c>
      <c r="AX555" s="15" t="s">
        <v>78</v>
      </c>
      <c r="AY555" s="266" t="s">
        <v>139</v>
      </c>
    </row>
    <row r="556" s="2" customFormat="1" ht="24.15" customHeight="1">
      <c r="A556" s="41"/>
      <c r="B556" s="42"/>
      <c r="C556" s="215" t="s">
        <v>602</v>
      </c>
      <c r="D556" s="215" t="s">
        <v>141</v>
      </c>
      <c r="E556" s="216" t="s">
        <v>603</v>
      </c>
      <c r="F556" s="217" t="s">
        <v>604</v>
      </c>
      <c r="G556" s="218" t="s">
        <v>144</v>
      </c>
      <c r="H556" s="219">
        <v>51</v>
      </c>
      <c r="I556" s="220"/>
      <c r="J556" s="221">
        <f>ROUND(I556*H556,2)</f>
        <v>0</v>
      </c>
      <c r="K556" s="217" t="s">
        <v>19</v>
      </c>
      <c r="L556" s="47"/>
      <c r="M556" s="222" t="s">
        <v>19</v>
      </c>
      <c r="N556" s="223" t="s">
        <v>43</v>
      </c>
      <c r="O556" s="87"/>
      <c r="P556" s="224">
        <f>O556*H556</f>
        <v>0</v>
      </c>
      <c r="Q556" s="224">
        <v>0.00117</v>
      </c>
      <c r="R556" s="224">
        <f>Q556*H556</f>
        <v>0.059670000000000001</v>
      </c>
      <c r="S556" s="224">
        <v>0</v>
      </c>
      <c r="T556" s="225">
        <f>S556*H556</f>
        <v>0</v>
      </c>
      <c r="U556" s="41"/>
      <c r="V556" s="41"/>
      <c r="W556" s="41"/>
      <c r="X556" s="41"/>
      <c r="Y556" s="41"/>
      <c r="Z556" s="41"/>
      <c r="AA556" s="41"/>
      <c r="AB556" s="41"/>
      <c r="AC556" s="41"/>
      <c r="AD556" s="41"/>
      <c r="AE556" s="41"/>
      <c r="AR556" s="226" t="s">
        <v>90</v>
      </c>
      <c r="AT556" s="226" t="s">
        <v>141</v>
      </c>
      <c r="AU556" s="226" t="s">
        <v>83</v>
      </c>
      <c r="AY556" s="20" t="s">
        <v>139</v>
      </c>
      <c r="BE556" s="227">
        <f>IF(N556="základní",J556,0)</f>
        <v>0</v>
      </c>
      <c r="BF556" s="227">
        <f>IF(N556="snížená",J556,0)</f>
        <v>0</v>
      </c>
      <c r="BG556" s="227">
        <f>IF(N556="zákl. přenesená",J556,0)</f>
        <v>0</v>
      </c>
      <c r="BH556" s="227">
        <f>IF(N556="sníž. přenesená",J556,0)</f>
        <v>0</v>
      </c>
      <c r="BI556" s="227">
        <f>IF(N556="nulová",J556,0)</f>
        <v>0</v>
      </c>
      <c r="BJ556" s="20" t="s">
        <v>83</v>
      </c>
      <c r="BK556" s="227">
        <f>ROUND(I556*H556,2)</f>
        <v>0</v>
      </c>
      <c r="BL556" s="20" t="s">
        <v>90</v>
      </c>
      <c r="BM556" s="226" t="s">
        <v>605</v>
      </c>
    </row>
    <row r="557" s="2" customFormat="1">
      <c r="A557" s="41"/>
      <c r="B557" s="42"/>
      <c r="C557" s="43"/>
      <c r="D557" s="235" t="s">
        <v>231</v>
      </c>
      <c r="E557" s="43"/>
      <c r="F557" s="277" t="s">
        <v>606</v>
      </c>
      <c r="G557" s="43"/>
      <c r="H557" s="43"/>
      <c r="I557" s="230"/>
      <c r="J557" s="43"/>
      <c r="K557" s="43"/>
      <c r="L557" s="47"/>
      <c r="M557" s="231"/>
      <c r="N557" s="232"/>
      <c r="O557" s="87"/>
      <c r="P557" s="87"/>
      <c r="Q557" s="87"/>
      <c r="R557" s="87"/>
      <c r="S557" s="87"/>
      <c r="T557" s="88"/>
      <c r="U557" s="41"/>
      <c r="V557" s="41"/>
      <c r="W557" s="41"/>
      <c r="X557" s="41"/>
      <c r="Y557" s="41"/>
      <c r="Z557" s="41"/>
      <c r="AA557" s="41"/>
      <c r="AB557" s="41"/>
      <c r="AC557" s="41"/>
      <c r="AD557" s="41"/>
      <c r="AE557" s="41"/>
      <c r="AT557" s="20" t="s">
        <v>231</v>
      </c>
      <c r="AU557" s="20" t="s">
        <v>83</v>
      </c>
    </row>
    <row r="558" s="2" customFormat="1">
      <c r="A558" s="41"/>
      <c r="B558" s="42"/>
      <c r="C558" s="43"/>
      <c r="D558" s="235" t="s">
        <v>269</v>
      </c>
      <c r="E558" s="43"/>
      <c r="F558" s="277" t="s">
        <v>607</v>
      </c>
      <c r="G558" s="43"/>
      <c r="H558" s="43"/>
      <c r="I558" s="230"/>
      <c r="J558" s="43"/>
      <c r="K558" s="43"/>
      <c r="L558" s="47"/>
      <c r="M558" s="231"/>
      <c r="N558" s="232"/>
      <c r="O558" s="87"/>
      <c r="P558" s="87"/>
      <c r="Q558" s="87"/>
      <c r="R558" s="87"/>
      <c r="S558" s="87"/>
      <c r="T558" s="88"/>
      <c r="U558" s="41"/>
      <c r="V558" s="41"/>
      <c r="W558" s="41"/>
      <c r="X558" s="41"/>
      <c r="Y558" s="41"/>
      <c r="Z558" s="41"/>
      <c r="AA558" s="41"/>
      <c r="AB558" s="41"/>
      <c r="AC558" s="41"/>
      <c r="AD558" s="41"/>
      <c r="AE558" s="41"/>
      <c r="AT558" s="20" t="s">
        <v>269</v>
      </c>
      <c r="AU558" s="20" t="s">
        <v>83</v>
      </c>
    </row>
    <row r="559" s="13" customFormat="1">
      <c r="A559" s="13"/>
      <c r="B559" s="233"/>
      <c r="C559" s="234"/>
      <c r="D559" s="235" t="s">
        <v>148</v>
      </c>
      <c r="E559" s="236" t="s">
        <v>19</v>
      </c>
      <c r="F559" s="237" t="s">
        <v>471</v>
      </c>
      <c r="G559" s="234"/>
      <c r="H559" s="238">
        <v>51</v>
      </c>
      <c r="I559" s="239"/>
      <c r="J559" s="234"/>
      <c r="K559" s="234"/>
      <c r="L559" s="240"/>
      <c r="M559" s="241"/>
      <c r="N559" s="242"/>
      <c r="O559" s="242"/>
      <c r="P559" s="242"/>
      <c r="Q559" s="242"/>
      <c r="R559" s="242"/>
      <c r="S559" s="242"/>
      <c r="T559" s="243"/>
      <c r="U559" s="13"/>
      <c r="V559" s="13"/>
      <c r="W559" s="13"/>
      <c r="X559" s="13"/>
      <c r="Y559" s="13"/>
      <c r="Z559" s="13"/>
      <c r="AA559" s="13"/>
      <c r="AB559" s="13"/>
      <c r="AC559" s="13"/>
      <c r="AD559" s="13"/>
      <c r="AE559" s="13"/>
      <c r="AT559" s="244" t="s">
        <v>148</v>
      </c>
      <c r="AU559" s="244" t="s">
        <v>83</v>
      </c>
      <c r="AV559" s="13" t="s">
        <v>83</v>
      </c>
      <c r="AW559" s="13" t="s">
        <v>32</v>
      </c>
      <c r="AX559" s="13" t="s">
        <v>71</v>
      </c>
      <c r="AY559" s="244" t="s">
        <v>139</v>
      </c>
    </row>
    <row r="560" s="15" customFormat="1">
      <c r="A560" s="15"/>
      <c r="B560" s="256"/>
      <c r="C560" s="257"/>
      <c r="D560" s="235" t="s">
        <v>148</v>
      </c>
      <c r="E560" s="258" t="s">
        <v>19</v>
      </c>
      <c r="F560" s="259" t="s">
        <v>163</v>
      </c>
      <c r="G560" s="257"/>
      <c r="H560" s="260">
        <v>51</v>
      </c>
      <c r="I560" s="261"/>
      <c r="J560" s="257"/>
      <c r="K560" s="257"/>
      <c r="L560" s="262"/>
      <c r="M560" s="263"/>
      <c r="N560" s="264"/>
      <c r="O560" s="264"/>
      <c r="P560" s="264"/>
      <c r="Q560" s="264"/>
      <c r="R560" s="264"/>
      <c r="S560" s="264"/>
      <c r="T560" s="265"/>
      <c r="U560" s="15"/>
      <c r="V560" s="15"/>
      <c r="W560" s="15"/>
      <c r="X560" s="15"/>
      <c r="Y560" s="15"/>
      <c r="Z560" s="15"/>
      <c r="AA560" s="15"/>
      <c r="AB560" s="15"/>
      <c r="AC560" s="15"/>
      <c r="AD560" s="15"/>
      <c r="AE560" s="15"/>
      <c r="AT560" s="266" t="s">
        <v>148</v>
      </c>
      <c r="AU560" s="266" t="s">
        <v>83</v>
      </c>
      <c r="AV560" s="15" t="s">
        <v>90</v>
      </c>
      <c r="AW560" s="15" t="s">
        <v>32</v>
      </c>
      <c r="AX560" s="15" t="s">
        <v>78</v>
      </c>
      <c r="AY560" s="266" t="s">
        <v>139</v>
      </c>
    </row>
    <row r="561" s="2" customFormat="1" ht="21.75" customHeight="1">
      <c r="A561" s="41"/>
      <c r="B561" s="42"/>
      <c r="C561" s="215" t="s">
        <v>608</v>
      </c>
      <c r="D561" s="215" t="s">
        <v>141</v>
      </c>
      <c r="E561" s="216" t="s">
        <v>609</v>
      </c>
      <c r="F561" s="217" t="s">
        <v>610</v>
      </c>
      <c r="G561" s="218" t="s">
        <v>167</v>
      </c>
      <c r="H561" s="219">
        <v>102.07299999999999</v>
      </c>
      <c r="I561" s="220"/>
      <c r="J561" s="221">
        <f>ROUND(I561*H561,2)</f>
        <v>0</v>
      </c>
      <c r="K561" s="217" t="s">
        <v>19</v>
      </c>
      <c r="L561" s="47"/>
      <c r="M561" s="222" t="s">
        <v>19</v>
      </c>
      <c r="N561" s="223" t="s">
        <v>43</v>
      </c>
      <c r="O561" s="87"/>
      <c r="P561" s="224">
        <f>O561*H561</f>
        <v>0</v>
      </c>
      <c r="Q561" s="224">
        <v>0</v>
      </c>
      <c r="R561" s="224">
        <f>Q561*H561</f>
        <v>0</v>
      </c>
      <c r="S561" s="224">
        <v>0.057000000000000002</v>
      </c>
      <c r="T561" s="225">
        <f>S561*H561</f>
        <v>5.8181609999999999</v>
      </c>
      <c r="U561" s="41"/>
      <c r="V561" s="41"/>
      <c r="W561" s="41"/>
      <c r="X561" s="41"/>
      <c r="Y561" s="41"/>
      <c r="Z561" s="41"/>
      <c r="AA561" s="41"/>
      <c r="AB561" s="41"/>
      <c r="AC561" s="41"/>
      <c r="AD561" s="41"/>
      <c r="AE561" s="41"/>
      <c r="AR561" s="226" t="s">
        <v>90</v>
      </c>
      <c r="AT561" s="226" t="s">
        <v>141</v>
      </c>
      <c r="AU561" s="226" t="s">
        <v>83</v>
      </c>
      <c r="AY561" s="20" t="s">
        <v>139</v>
      </c>
      <c r="BE561" s="227">
        <f>IF(N561="základní",J561,0)</f>
        <v>0</v>
      </c>
      <c r="BF561" s="227">
        <f>IF(N561="snížená",J561,0)</f>
        <v>0</v>
      </c>
      <c r="BG561" s="227">
        <f>IF(N561="zákl. přenesená",J561,0)</f>
        <v>0</v>
      </c>
      <c r="BH561" s="227">
        <f>IF(N561="sníž. přenesená",J561,0)</f>
        <v>0</v>
      </c>
      <c r="BI561" s="227">
        <f>IF(N561="nulová",J561,0)</f>
        <v>0</v>
      </c>
      <c r="BJ561" s="20" t="s">
        <v>83</v>
      </c>
      <c r="BK561" s="227">
        <f>ROUND(I561*H561,2)</f>
        <v>0</v>
      </c>
      <c r="BL561" s="20" t="s">
        <v>90</v>
      </c>
      <c r="BM561" s="226" t="s">
        <v>611</v>
      </c>
    </row>
    <row r="562" s="2" customFormat="1">
      <c r="A562" s="41"/>
      <c r="B562" s="42"/>
      <c r="C562" s="43"/>
      <c r="D562" s="235" t="s">
        <v>231</v>
      </c>
      <c r="E562" s="43"/>
      <c r="F562" s="277" t="s">
        <v>612</v>
      </c>
      <c r="G562" s="43"/>
      <c r="H562" s="43"/>
      <c r="I562" s="230"/>
      <c r="J562" s="43"/>
      <c r="K562" s="43"/>
      <c r="L562" s="47"/>
      <c r="M562" s="231"/>
      <c r="N562" s="232"/>
      <c r="O562" s="87"/>
      <c r="P562" s="87"/>
      <c r="Q562" s="87"/>
      <c r="R562" s="87"/>
      <c r="S562" s="87"/>
      <c r="T562" s="88"/>
      <c r="U562" s="41"/>
      <c r="V562" s="41"/>
      <c r="W562" s="41"/>
      <c r="X562" s="41"/>
      <c r="Y562" s="41"/>
      <c r="Z562" s="41"/>
      <c r="AA562" s="41"/>
      <c r="AB562" s="41"/>
      <c r="AC562" s="41"/>
      <c r="AD562" s="41"/>
      <c r="AE562" s="41"/>
      <c r="AT562" s="20" t="s">
        <v>231</v>
      </c>
      <c r="AU562" s="20" t="s">
        <v>83</v>
      </c>
    </row>
    <row r="563" s="13" customFormat="1">
      <c r="A563" s="13"/>
      <c r="B563" s="233"/>
      <c r="C563" s="234"/>
      <c r="D563" s="235" t="s">
        <v>148</v>
      </c>
      <c r="E563" s="236" t="s">
        <v>19</v>
      </c>
      <c r="F563" s="237" t="s">
        <v>613</v>
      </c>
      <c r="G563" s="234"/>
      <c r="H563" s="238">
        <v>16.295000000000002</v>
      </c>
      <c r="I563" s="239"/>
      <c r="J563" s="234"/>
      <c r="K563" s="234"/>
      <c r="L563" s="240"/>
      <c r="M563" s="241"/>
      <c r="N563" s="242"/>
      <c r="O563" s="242"/>
      <c r="P563" s="242"/>
      <c r="Q563" s="242"/>
      <c r="R563" s="242"/>
      <c r="S563" s="242"/>
      <c r="T563" s="243"/>
      <c r="U563" s="13"/>
      <c r="V563" s="13"/>
      <c r="W563" s="13"/>
      <c r="X563" s="13"/>
      <c r="Y563" s="13"/>
      <c r="Z563" s="13"/>
      <c r="AA563" s="13"/>
      <c r="AB563" s="13"/>
      <c r="AC563" s="13"/>
      <c r="AD563" s="13"/>
      <c r="AE563" s="13"/>
      <c r="AT563" s="244" t="s">
        <v>148</v>
      </c>
      <c r="AU563" s="244" t="s">
        <v>83</v>
      </c>
      <c r="AV563" s="13" t="s">
        <v>83</v>
      </c>
      <c r="AW563" s="13" t="s">
        <v>32</v>
      </c>
      <c r="AX563" s="13" t="s">
        <v>71</v>
      </c>
      <c r="AY563" s="244" t="s">
        <v>139</v>
      </c>
    </row>
    <row r="564" s="14" customFormat="1">
      <c r="A564" s="14"/>
      <c r="B564" s="245"/>
      <c r="C564" s="246"/>
      <c r="D564" s="235" t="s">
        <v>148</v>
      </c>
      <c r="E564" s="247" t="s">
        <v>19</v>
      </c>
      <c r="F564" s="248" t="s">
        <v>614</v>
      </c>
      <c r="G564" s="246"/>
      <c r="H564" s="249">
        <v>16.295000000000002</v>
      </c>
      <c r="I564" s="250"/>
      <c r="J564" s="246"/>
      <c r="K564" s="246"/>
      <c r="L564" s="251"/>
      <c r="M564" s="252"/>
      <c r="N564" s="253"/>
      <c r="O564" s="253"/>
      <c r="P564" s="253"/>
      <c r="Q564" s="253"/>
      <c r="R564" s="253"/>
      <c r="S564" s="253"/>
      <c r="T564" s="254"/>
      <c r="U564" s="14"/>
      <c r="V564" s="14"/>
      <c r="W564" s="14"/>
      <c r="X564" s="14"/>
      <c r="Y564" s="14"/>
      <c r="Z564" s="14"/>
      <c r="AA564" s="14"/>
      <c r="AB564" s="14"/>
      <c r="AC564" s="14"/>
      <c r="AD564" s="14"/>
      <c r="AE564" s="14"/>
      <c r="AT564" s="255" t="s">
        <v>148</v>
      </c>
      <c r="AU564" s="255" t="s">
        <v>83</v>
      </c>
      <c r="AV564" s="14" t="s">
        <v>87</v>
      </c>
      <c r="AW564" s="14" t="s">
        <v>32</v>
      </c>
      <c r="AX564" s="14" t="s">
        <v>71</v>
      </c>
      <c r="AY564" s="255" t="s">
        <v>139</v>
      </c>
    </row>
    <row r="565" s="13" customFormat="1">
      <c r="A565" s="13"/>
      <c r="B565" s="233"/>
      <c r="C565" s="234"/>
      <c r="D565" s="235" t="s">
        <v>148</v>
      </c>
      <c r="E565" s="236" t="s">
        <v>19</v>
      </c>
      <c r="F565" s="237" t="s">
        <v>615</v>
      </c>
      <c r="G565" s="234"/>
      <c r="H565" s="238">
        <v>85.778000000000006</v>
      </c>
      <c r="I565" s="239"/>
      <c r="J565" s="234"/>
      <c r="K565" s="234"/>
      <c r="L565" s="240"/>
      <c r="M565" s="241"/>
      <c r="N565" s="242"/>
      <c r="O565" s="242"/>
      <c r="P565" s="242"/>
      <c r="Q565" s="242"/>
      <c r="R565" s="242"/>
      <c r="S565" s="242"/>
      <c r="T565" s="243"/>
      <c r="U565" s="13"/>
      <c r="V565" s="13"/>
      <c r="W565" s="13"/>
      <c r="X565" s="13"/>
      <c r="Y565" s="13"/>
      <c r="Z565" s="13"/>
      <c r="AA565" s="13"/>
      <c r="AB565" s="13"/>
      <c r="AC565" s="13"/>
      <c r="AD565" s="13"/>
      <c r="AE565" s="13"/>
      <c r="AT565" s="244" t="s">
        <v>148</v>
      </c>
      <c r="AU565" s="244" t="s">
        <v>83</v>
      </c>
      <c r="AV565" s="13" t="s">
        <v>83</v>
      </c>
      <c r="AW565" s="13" t="s">
        <v>32</v>
      </c>
      <c r="AX565" s="13" t="s">
        <v>71</v>
      </c>
      <c r="AY565" s="244" t="s">
        <v>139</v>
      </c>
    </row>
    <row r="566" s="14" customFormat="1">
      <c r="A566" s="14"/>
      <c r="B566" s="245"/>
      <c r="C566" s="246"/>
      <c r="D566" s="235" t="s">
        <v>148</v>
      </c>
      <c r="E566" s="247" t="s">
        <v>19</v>
      </c>
      <c r="F566" s="248" t="s">
        <v>616</v>
      </c>
      <c r="G566" s="246"/>
      <c r="H566" s="249">
        <v>85.778000000000006</v>
      </c>
      <c r="I566" s="250"/>
      <c r="J566" s="246"/>
      <c r="K566" s="246"/>
      <c r="L566" s="251"/>
      <c r="M566" s="252"/>
      <c r="N566" s="253"/>
      <c r="O566" s="253"/>
      <c r="P566" s="253"/>
      <c r="Q566" s="253"/>
      <c r="R566" s="253"/>
      <c r="S566" s="253"/>
      <c r="T566" s="254"/>
      <c r="U566" s="14"/>
      <c r="V566" s="14"/>
      <c r="W566" s="14"/>
      <c r="X566" s="14"/>
      <c r="Y566" s="14"/>
      <c r="Z566" s="14"/>
      <c r="AA566" s="14"/>
      <c r="AB566" s="14"/>
      <c r="AC566" s="14"/>
      <c r="AD566" s="14"/>
      <c r="AE566" s="14"/>
      <c r="AT566" s="255" t="s">
        <v>148</v>
      </c>
      <c r="AU566" s="255" t="s">
        <v>83</v>
      </c>
      <c r="AV566" s="14" t="s">
        <v>87</v>
      </c>
      <c r="AW566" s="14" t="s">
        <v>32</v>
      </c>
      <c r="AX566" s="14" t="s">
        <v>71</v>
      </c>
      <c r="AY566" s="255" t="s">
        <v>139</v>
      </c>
    </row>
    <row r="567" s="15" customFormat="1">
      <c r="A567" s="15"/>
      <c r="B567" s="256"/>
      <c r="C567" s="257"/>
      <c r="D567" s="235" t="s">
        <v>148</v>
      </c>
      <c r="E567" s="258" t="s">
        <v>19</v>
      </c>
      <c r="F567" s="259" t="s">
        <v>163</v>
      </c>
      <c r="G567" s="257"/>
      <c r="H567" s="260">
        <v>102.07300000000001</v>
      </c>
      <c r="I567" s="261"/>
      <c r="J567" s="257"/>
      <c r="K567" s="257"/>
      <c r="L567" s="262"/>
      <c r="M567" s="263"/>
      <c r="N567" s="264"/>
      <c r="O567" s="264"/>
      <c r="P567" s="264"/>
      <c r="Q567" s="264"/>
      <c r="R567" s="264"/>
      <c r="S567" s="264"/>
      <c r="T567" s="265"/>
      <c r="U567" s="15"/>
      <c r="V567" s="15"/>
      <c r="W567" s="15"/>
      <c r="X567" s="15"/>
      <c r="Y567" s="15"/>
      <c r="Z567" s="15"/>
      <c r="AA567" s="15"/>
      <c r="AB567" s="15"/>
      <c r="AC567" s="15"/>
      <c r="AD567" s="15"/>
      <c r="AE567" s="15"/>
      <c r="AT567" s="266" t="s">
        <v>148</v>
      </c>
      <c r="AU567" s="266" t="s">
        <v>83</v>
      </c>
      <c r="AV567" s="15" t="s">
        <v>90</v>
      </c>
      <c r="AW567" s="15" t="s">
        <v>32</v>
      </c>
      <c r="AX567" s="15" t="s">
        <v>78</v>
      </c>
      <c r="AY567" s="266" t="s">
        <v>139</v>
      </c>
    </row>
    <row r="568" s="2" customFormat="1" ht="24.15" customHeight="1">
      <c r="A568" s="41"/>
      <c r="B568" s="42"/>
      <c r="C568" s="215" t="s">
        <v>617</v>
      </c>
      <c r="D568" s="215" t="s">
        <v>141</v>
      </c>
      <c r="E568" s="216" t="s">
        <v>618</v>
      </c>
      <c r="F568" s="217" t="s">
        <v>619</v>
      </c>
      <c r="G568" s="218" t="s">
        <v>167</v>
      </c>
      <c r="H568" s="219">
        <v>15</v>
      </c>
      <c r="I568" s="220"/>
      <c r="J568" s="221">
        <f>ROUND(I568*H568,2)</f>
        <v>0</v>
      </c>
      <c r="K568" s="217" t="s">
        <v>145</v>
      </c>
      <c r="L568" s="47"/>
      <c r="M568" s="222" t="s">
        <v>19</v>
      </c>
      <c r="N568" s="223" t="s">
        <v>43</v>
      </c>
      <c r="O568" s="87"/>
      <c r="P568" s="224">
        <f>O568*H568</f>
        <v>0</v>
      </c>
      <c r="Q568" s="224">
        <v>0</v>
      </c>
      <c r="R568" s="224">
        <f>Q568*H568</f>
        <v>0</v>
      </c>
      <c r="S568" s="224">
        <v>0.037999999999999999</v>
      </c>
      <c r="T568" s="225">
        <f>S568*H568</f>
        <v>0.56999999999999995</v>
      </c>
      <c r="U568" s="41"/>
      <c r="V568" s="41"/>
      <c r="W568" s="41"/>
      <c r="X568" s="41"/>
      <c r="Y568" s="41"/>
      <c r="Z568" s="41"/>
      <c r="AA568" s="41"/>
      <c r="AB568" s="41"/>
      <c r="AC568" s="41"/>
      <c r="AD568" s="41"/>
      <c r="AE568" s="41"/>
      <c r="AR568" s="226" t="s">
        <v>90</v>
      </c>
      <c r="AT568" s="226" t="s">
        <v>141</v>
      </c>
      <c r="AU568" s="226" t="s">
        <v>83</v>
      </c>
      <c r="AY568" s="20" t="s">
        <v>139</v>
      </c>
      <c r="BE568" s="227">
        <f>IF(N568="základní",J568,0)</f>
        <v>0</v>
      </c>
      <c r="BF568" s="227">
        <f>IF(N568="snížená",J568,0)</f>
        <v>0</v>
      </c>
      <c r="BG568" s="227">
        <f>IF(N568="zákl. přenesená",J568,0)</f>
        <v>0</v>
      </c>
      <c r="BH568" s="227">
        <f>IF(N568="sníž. přenesená",J568,0)</f>
        <v>0</v>
      </c>
      <c r="BI568" s="227">
        <f>IF(N568="nulová",J568,0)</f>
        <v>0</v>
      </c>
      <c r="BJ568" s="20" t="s">
        <v>83</v>
      </c>
      <c r="BK568" s="227">
        <f>ROUND(I568*H568,2)</f>
        <v>0</v>
      </c>
      <c r="BL568" s="20" t="s">
        <v>90</v>
      </c>
      <c r="BM568" s="226" t="s">
        <v>620</v>
      </c>
    </row>
    <row r="569" s="2" customFormat="1">
      <c r="A569" s="41"/>
      <c r="B569" s="42"/>
      <c r="C569" s="43"/>
      <c r="D569" s="228" t="s">
        <v>146</v>
      </c>
      <c r="E569" s="43"/>
      <c r="F569" s="229" t="s">
        <v>621</v>
      </c>
      <c r="G569" s="43"/>
      <c r="H569" s="43"/>
      <c r="I569" s="230"/>
      <c r="J569" s="43"/>
      <c r="K569" s="43"/>
      <c r="L569" s="47"/>
      <c r="M569" s="231"/>
      <c r="N569" s="232"/>
      <c r="O569" s="87"/>
      <c r="P569" s="87"/>
      <c r="Q569" s="87"/>
      <c r="R569" s="87"/>
      <c r="S569" s="87"/>
      <c r="T569" s="88"/>
      <c r="U569" s="41"/>
      <c r="V569" s="41"/>
      <c r="W569" s="41"/>
      <c r="X569" s="41"/>
      <c r="Y569" s="41"/>
      <c r="Z569" s="41"/>
      <c r="AA569" s="41"/>
      <c r="AB569" s="41"/>
      <c r="AC569" s="41"/>
      <c r="AD569" s="41"/>
      <c r="AE569" s="41"/>
      <c r="AT569" s="20" t="s">
        <v>146</v>
      </c>
      <c r="AU569" s="20" t="s">
        <v>83</v>
      </c>
    </row>
    <row r="570" s="2" customFormat="1">
      <c r="A570" s="41"/>
      <c r="B570" s="42"/>
      <c r="C570" s="43"/>
      <c r="D570" s="235" t="s">
        <v>231</v>
      </c>
      <c r="E570" s="43"/>
      <c r="F570" s="277" t="s">
        <v>622</v>
      </c>
      <c r="G570" s="43"/>
      <c r="H570" s="43"/>
      <c r="I570" s="230"/>
      <c r="J570" s="43"/>
      <c r="K570" s="43"/>
      <c r="L570" s="47"/>
      <c r="M570" s="231"/>
      <c r="N570" s="232"/>
      <c r="O570" s="87"/>
      <c r="P570" s="87"/>
      <c r="Q570" s="87"/>
      <c r="R570" s="87"/>
      <c r="S570" s="87"/>
      <c r="T570" s="88"/>
      <c r="U570" s="41"/>
      <c r="V570" s="41"/>
      <c r="W570" s="41"/>
      <c r="X570" s="41"/>
      <c r="Y570" s="41"/>
      <c r="Z570" s="41"/>
      <c r="AA570" s="41"/>
      <c r="AB570" s="41"/>
      <c r="AC570" s="41"/>
      <c r="AD570" s="41"/>
      <c r="AE570" s="41"/>
      <c r="AT570" s="20" t="s">
        <v>231</v>
      </c>
      <c r="AU570" s="20" t="s">
        <v>83</v>
      </c>
    </row>
    <row r="571" s="13" customFormat="1">
      <c r="A571" s="13"/>
      <c r="B571" s="233"/>
      <c r="C571" s="234"/>
      <c r="D571" s="235" t="s">
        <v>148</v>
      </c>
      <c r="E571" s="236" t="s">
        <v>19</v>
      </c>
      <c r="F571" s="237" t="s">
        <v>623</v>
      </c>
      <c r="G571" s="234"/>
      <c r="H571" s="238">
        <v>15</v>
      </c>
      <c r="I571" s="239"/>
      <c r="J571" s="234"/>
      <c r="K571" s="234"/>
      <c r="L571" s="240"/>
      <c r="M571" s="241"/>
      <c r="N571" s="242"/>
      <c r="O571" s="242"/>
      <c r="P571" s="242"/>
      <c r="Q571" s="242"/>
      <c r="R571" s="242"/>
      <c r="S571" s="242"/>
      <c r="T571" s="243"/>
      <c r="U571" s="13"/>
      <c r="V571" s="13"/>
      <c r="W571" s="13"/>
      <c r="X571" s="13"/>
      <c r="Y571" s="13"/>
      <c r="Z571" s="13"/>
      <c r="AA571" s="13"/>
      <c r="AB571" s="13"/>
      <c r="AC571" s="13"/>
      <c r="AD571" s="13"/>
      <c r="AE571" s="13"/>
      <c r="AT571" s="244" t="s">
        <v>148</v>
      </c>
      <c r="AU571" s="244" t="s">
        <v>83</v>
      </c>
      <c r="AV571" s="13" t="s">
        <v>83</v>
      </c>
      <c r="AW571" s="13" t="s">
        <v>32</v>
      </c>
      <c r="AX571" s="13" t="s">
        <v>78</v>
      </c>
      <c r="AY571" s="244" t="s">
        <v>139</v>
      </c>
    </row>
    <row r="572" s="2" customFormat="1" ht="24.15" customHeight="1">
      <c r="A572" s="41"/>
      <c r="B572" s="42"/>
      <c r="C572" s="215" t="s">
        <v>404</v>
      </c>
      <c r="D572" s="215" t="s">
        <v>141</v>
      </c>
      <c r="E572" s="216" t="s">
        <v>624</v>
      </c>
      <c r="F572" s="217" t="s">
        <v>625</v>
      </c>
      <c r="G572" s="218" t="s">
        <v>167</v>
      </c>
      <c r="H572" s="219">
        <v>259.11000000000001</v>
      </c>
      <c r="I572" s="220"/>
      <c r="J572" s="221">
        <f>ROUND(I572*H572,2)</f>
        <v>0</v>
      </c>
      <c r="K572" s="217" t="s">
        <v>145</v>
      </c>
      <c r="L572" s="47"/>
      <c r="M572" s="222" t="s">
        <v>19</v>
      </c>
      <c r="N572" s="223" t="s">
        <v>43</v>
      </c>
      <c r="O572" s="87"/>
      <c r="P572" s="224">
        <f>O572*H572</f>
        <v>0</v>
      </c>
      <c r="Q572" s="224">
        <v>0</v>
      </c>
      <c r="R572" s="224">
        <f>Q572*H572</f>
        <v>0</v>
      </c>
      <c r="S572" s="224">
        <v>0.034000000000000002</v>
      </c>
      <c r="T572" s="225">
        <f>S572*H572</f>
        <v>8.8097400000000015</v>
      </c>
      <c r="U572" s="41"/>
      <c r="V572" s="41"/>
      <c r="W572" s="41"/>
      <c r="X572" s="41"/>
      <c r="Y572" s="41"/>
      <c r="Z572" s="41"/>
      <c r="AA572" s="41"/>
      <c r="AB572" s="41"/>
      <c r="AC572" s="41"/>
      <c r="AD572" s="41"/>
      <c r="AE572" s="41"/>
      <c r="AR572" s="226" t="s">
        <v>90</v>
      </c>
      <c r="AT572" s="226" t="s">
        <v>141</v>
      </c>
      <c r="AU572" s="226" t="s">
        <v>83</v>
      </c>
      <c r="AY572" s="20" t="s">
        <v>139</v>
      </c>
      <c r="BE572" s="227">
        <f>IF(N572="základní",J572,0)</f>
        <v>0</v>
      </c>
      <c r="BF572" s="227">
        <f>IF(N572="snížená",J572,0)</f>
        <v>0</v>
      </c>
      <c r="BG572" s="227">
        <f>IF(N572="zákl. přenesená",J572,0)</f>
        <v>0</v>
      </c>
      <c r="BH572" s="227">
        <f>IF(N572="sníž. přenesená",J572,0)</f>
        <v>0</v>
      </c>
      <c r="BI572" s="227">
        <f>IF(N572="nulová",J572,0)</f>
        <v>0</v>
      </c>
      <c r="BJ572" s="20" t="s">
        <v>83</v>
      </c>
      <c r="BK572" s="227">
        <f>ROUND(I572*H572,2)</f>
        <v>0</v>
      </c>
      <c r="BL572" s="20" t="s">
        <v>90</v>
      </c>
      <c r="BM572" s="226" t="s">
        <v>626</v>
      </c>
    </row>
    <row r="573" s="2" customFormat="1">
      <c r="A573" s="41"/>
      <c r="B573" s="42"/>
      <c r="C573" s="43"/>
      <c r="D573" s="228" t="s">
        <v>146</v>
      </c>
      <c r="E573" s="43"/>
      <c r="F573" s="229" t="s">
        <v>627</v>
      </c>
      <c r="G573" s="43"/>
      <c r="H573" s="43"/>
      <c r="I573" s="230"/>
      <c r="J573" s="43"/>
      <c r="K573" s="43"/>
      <c r="L573" s="47"/>
      <c r="M573" s="231"/>
      <c r="N573" s="232"/>
      <c r="O573" s="87"/>
      <c r="P573" s="87"/>
      <c r="Q573" s="87"/>
      <c r="R573" s="87"/>
      <c r="S573" s="87"/>
      <c r="T573" s="88"/>
      <c r="U573" s="41"/>
      <c r="V573" s="41"/>
      <c r="W573" s="41"/>
      <c r="X573" s="41"/>
      <c r="Y573" s="41"/>
      <c r="Z573" s="41"/>
      <c r="AA573" s="41"/>
      <c r="AB573" s="41"/>
      <c r="AC573" s="41"/>
      <c r="AD573" s="41"/>
      <c r="AE573" s="41"/>
      <c r="AT573" s="20" t="s">
        <v>146</v>
      </c>
      <c r="AU573" s="20" t="s">
        <v>83</v>
      </c>
    </row>
    <row r="574" s="2" customFormat="1">
      <c r="A574" s="41"/>
      <c r="B574" s="42"/>
      <c r="C574" s="43"/>
      <c r="D574" s="235" t="s">
        <v>231</v>
      </c>
      <c r="E574" s="43"/>
      <c r="F574" s="277" t="s">
        <v>622</v>
      </c>
      <c r="G574" s="43"/>
      <c r="H574" s="43"/>
      <c r="I574" s="230"/>
      <c r="J574" s="43"/>
      <c r="K574" s="43"/>
      <c r="L574" s="47"/>
      <c r="M574" s="231"/>
      <c r="N574" s="232"/>
      <c r="O574" s="87"/>
      <c r="P574" s="87"/>
      <c r="Q574" s="87"/>
      <c r="R574" s="87"/>
      <c r="S574" s="87"/>
      <c r="T574" s="88"/>
      <c r="U574" s="41"/>
      <c r="V574" s="41"/>
      <c r="W574" s="41"/>
      <c r="X574" s="41"/>
      <c r="Y574" s="41"/>
      <c r="Z574" s="41"/>
      <c r="AA574" s="41"/>
      <c r="AB574" s="41"/>
      <c r="AC574" s="41"/>
      <c r="AD574" s="41"/>
      <c r="AE574" s="41"/>
      <c r="AT574" s="20" t="s">
        <v>231</v>
      </c>
      <c r="AU574" s="20" t="s">
        <v>83</v>
      </c>
    </row>
    <row r="575" s="13" customFormat="1">
      <c r="A575" s="13"/>
      <c r="B575" s="233"/>
      <c r="C575" s="234"/>
      <c r="D575" s="235" t="s">
        <v>148</v>
      </c>
      <c r="E575" s="236" t="s">
        <v>19</v>
      </c>
      <c r="F575" s="237" t="s">
        <v>628</v>
      </c>
      <c r="G575" s="234"/>
      <c r="H575" s="238">
        <v>100.8</v>
      </c>
      <c r="I575" s="239"/>
      <c r="J575" s="234"/>
      <c r="K575" s="234"/>
      <c r="L575" s="240"/>
      <c r="M575" s="241"/>
      <c r="N575" s="242"/>
      <c r="O575" s="242"/>
      <c r="P575" s="242"/>
      <c r="Q575" s="242"/>
      <c r="R575" s="242"/>
      <c r="S575" s="242"/>
      <c r="T575" s="243"/>
      <c r="U575" s="13"/>
      <c r="V575" s="13"/>
      <c r="W575" s="13"/>
      <c r="X575" s="13"/>
      <c r="Y575" s="13"/>
      <c r="Z575" s="13"/>
      <c r="AA575" s="13"/>
      <c r="AB575" s="13"/>
      <c r="AC575" s="13"/>
      <c r="AD575" s="13"/>
      <c r="AE575" s="13"/>
      <c r="AT575" s="244" t="s">
        <v>148</v>
      </c>
      <c r="AU575" s="244" t="s">
        <v>83</v>
      </c>
      <c r="AV575" s="13" t="s">
        <v>83</v>
      </c>
      <c r="AW575" s="13" t="s">
        <v>32</v>
      </c>
      <c r="AX575" s="13" t="s">
        <v>71</v>
      </c>
      <c r="AY575" s="244" t="s">
        <v>139</v>
      </c>
    </row>
    <row r="576" s="13" customFormat="1">
      <c r="A576" s="13"/>
      <c r="B576" s="233"/>
      <c r="C576" s="234"/>
      <c r="D576" s="235" t="s">
        <v>148</v>
      </c>
      <c r="E576" s="236" t="s">
        <v>19</v>
      </c>
      <c r="F576" s="237" t="s">
        <v>629</v>
      </c>
      <c r="G576" s="234"/>
      <c r="H576" s="238">
        <v>120.95999999999999</v>
      </c>
      <c r="I576" s="239"/>
      <c r="J576" s="234"/>
      <c r="K576" s="234"/>
      <c r="L576" s="240"/>
      <c r="M576" s="241"/>
      <c r="N576" s="242"/>
      <c r="O576" s="242"/>
      <c r="P576" s="242"/>
      <c r="Q576" s="242"/>
      <c r="R576" s="242"/>
      <c r="S576" s="242"/>
      <c r="T576" s="243"/>
      <c r="U576" s="13"/>
      <c r="V576" s="13"/>
      <c r="W576" s="13"/>
      <c r="X576" s="13"/>
      <c r="Y576" s="13"/>
      <c r="Z576" s="13"/>
      <c r="AA576" s="13"/>
      <c r="AB576" s="13"/>
      <c r="AC576" s="13"/>
      <c r="AD576" s="13"/>
      <c r="AE576" s="13"/>
      <c r="AT576" s="244" t="s">
        <v>148</v>
      </c>
      <c r="AU576" s="244" t="s">
        <v>83</v>
      </c>
      <c r="AV576" s="13" t="s">
        <v>83</v>
      </c>
      <c r="AW576" s="13" t="s">
        <v>32</v>
      </c>
      <c r="AX576" s="13" t="s">
        <v>71</v>
      </c>
      <c r="AY576" s="244" t="s">
        <v>139</v>
      </c>
    </row>
    <row r="577" s="13" customFormat="1">
      <c r="A577" s="13"/>
      <c r="B577" s="233"/>
      <c r="C577" s="234"/>
      <c r="D577" s="235" t="s">
        <v>148</v>
      </c>
      <c r="E577" s="236" t="s">
        <v>19</v>
      </c>
      <c r="F577" s="237" t="s">
        <v>630</v>
      </c>
      <c r="G577" s="234"/>
      <c r="H577" s="238">
        <v>28.350000000000001</v>
      </c>
      <c r="I577" s="239"/>
      <c r="J577" s="234"/>
      <c r="K577" s="234"/>
      <c r="L577" s="240"/>
      <c r="M577" s="241"/>
      <c r="N577" s="242"/>
      <c r="O577" s="242"/>
      <c r="P577" s="242"/>
      <c r="Q577" s="242"/>
      <c r="R577" s="242"/>
      <c r="S577" s="242"/>
      <c r="T577" s="243"/>
      <c r="U577" s="13"/>
      <c r="V577" s="13"/>
      <c r="W577" s="13"/>
      <c r="X577" s="13"/>
      <c r="Y577" s="13"/>
      <c r="Z577" s="13"/>
      <c r="AA577" s="13"/>
      <c r="AB577" s="13"/>
      <c r="AC577" s="13"/>
      <c r="AD577" s="13"/>
      <c r="AE577" s="13"/>
      <c r="AT577" s="244" t="s">
        <v>148</v>
      </c>
      <c r="AU577" s="244" t="s">
        <v>83</v>
      </c>
      <c r="AV577" s="13" t="s">
        <v>83</v>
      </c>
      <c r="AW577" s="13" t="s">
        <v>32</v>
      </c>
      <c r="AX577" s="13" t="s">
        <v>71</v>
      </c>
      <c r="AY577" s="244" t="s">
        <v>139</v>
      </c>
    </row>
    <row r="578" s="13" customFormat="1">
      <c r="A578" s="13"/>
      <c r="B578" s="233"/>
      <c r="C578" s="234"/>
      <c r="D578" s="235" t="s">
        <v>148</v>
      </c>
      <c r="E578" s="236" t="s">
        <v>19</v>
      </c>
      <c r="F578" s="237" t="s">
        <v>631</v>
      </c>
      <c r="G578" s="234"/>
      <c r="H578" s="238">
        <v>9</v>
      </c>
      <c r="I578" s="239"/>
      <c r="J578" s="234"/>
      <c r="K578" s="234"/>
      <c r="L578" s="240"/>
      <c r="M578" s="241"/>
      <c r="N578" s="242"/>
      <c r="O578" s="242"/>
      <c r="P578" s="242"/>
      <c r="Q578" s="242"/>
      <c r="R578" s="242"/>
      <c r="S578" s="242"/>
      <c r="T578" s="243"/>
      <c r="U578" s="13"/>
      <c r="V578" s="13"/>
      <c r="W578" s="13"/>
      <c r="X578" s="13"/>
      <c r="Y578" s="13"/>
      <c r="Z578" s="13"/>
      <c r="AA578" s="13"/>
      <c r="AB578" s="13"/>
      <c r="AC578" s="13"/>
      <c r="AD578" s="13"/>
      <c r="AE578" s="13"/>
      <c r="AT578" s="244" t="s">
        <v>148</v>
      </c>
      <c r="AU578" s="244" t="s">
        <v>83</v>
      </c>
      <c r="AV578" s="13" t="s">
        <v>83</v>
      </c>
      <c r="AW578" s="13" t="s">
        <v>32</v>
      </c>
      <c r="AX578" s="13" t="s">
        <v>71</v>
      </c>
      <c r="AY578" s="244" t="s">
        <v>139</v>
      </c>
    </row>
    <row r="579" s="15" customFormat="1">
      <c r="A579" s="15"/>
      <c r="B579" s="256"/>
      <c r="C579" s="257"/>
      <c r="D579" s="235" t="s">
        <v>148</v>
      </c>
      <c r="E579" s="258" t="s">
        <v>19</v>
      </c>
      <c r="F579" s="259" t="s">
        <v>163</v>
      </c>
      <c r="G579" s="257"/>
      <c r="H579" s="260">
        <v>259.11000000000001</v>
      </c>
      <c r="I579" s="261"/>
      <c r="J579" s="257"/>
      <c r="K579" s="257"/>
      <c r="L579" s="262"/>
      <c r="M579" s="263"/>
      <c r="N579" s="264"/>
      <c r="O579" s="264"/>
      <c r="P579" s="264"/>
      <c r="Q579" s="264"/>
      <c r="R579" s="264"/>
      <c r="S579" s="264"/>
      <c r="T579" s="265"/>
      <c r="U579" s="15"/>
      <c r="V579" s="15"/>
      <c r="W579" s="15"/>
      <c r="X579" s="15"/>
      <c r="Y579" s="15"/>
      <c r="Z579" s="15"/>
      <c r="AA579" s="15"/>
      <c r="AB579" s="15"/>
      <c r="AC579" s="15"/>
      <c r="AD579" s="15"/>
      <c r="AE579" s="15"/>
      <c r="AT579" s="266" t="s">
        <v>148</v>
      </c>
      <c r="AU579" s="266" t="s">
        <v>83</v>
      </c>
      <c r="AV579" s="15" t="s">
        <v>90</v>
      </c>
      <c r="AW579" s="15" t="s">
        <v>32</v>
      </c>
      <c r="AX579" s="15" t="s">
        <v>78</v>
      </c>
      <c r="AY579" s="266" t="s">
        <v>139</v>
      </c>
    </row>
    <row r="580" s="2" customFormat="1" ht="24.15" customHeight="1">
      <c r="A580" s="41"/>
      <c r="B580" s="42"/>
      <c r="C580" s="215" t="s">
        <v>632</v>
      </c>
      <c r="D580" s="215" t="s">
        <v>141</v>
      </c>
      <c r="E580" s="216" t="s">
        <v>633</v>
      </c>
      <c r="F580" s="217" t="s">
        <v>634</v>
      </c>
      <c r="G580" s="218" t="s">
        <v>167</v>
      </c>
      <c r="H580" s="219">
        <v>14.960000000000001</v>
      </c>
      <c r="I580" s="220"/>
      <c r="J580" s="221">
        <f>ROUND(I580*H580,2)</f>
        <v>0</v>
      </c>
      <c r="K580" s="217" t="s">
        <v>145</v>
      </c>
      <c r="L580" s="47"/>
      <c r="M580" s="222" t="s">
        <v>19</v>
      </c>
      <c r="N580" s="223" t="s">
        <v>43</v>
      </c>
      <c r="O580" s="87"/>
      <c r="P580" s="224">
        <f>O580*H580</f>
        <v>0</v>
      </c>
      <c r="Q580" s="224">
        <v>0</v>
      </c>
      <c r="R580" s="224">
        <f>Q580*H580</f>
        <v>0</v>
      </c>
      <c r="S580" s="224">
        <v>0.087999999999999995</v>
      </c>
      <c r="T580" s="225">
        <f>S580*H580</f>
        <v>1.3164800000000001</v>
      </c>
      <c r="U580" s="41"/>
      <c r="V580" s="41"/>
      <c r="W580" s="41"/>
      <c r="X580" s="41"/>
      <c r="Y580" s="41"/>
      <c r="Z580" s="41"/>
      <c r="AA580" s="41"/>
      <c r="AB580" s="41"/>
      <c r="AC580" s="41"/>
      <c r="AD580" s="41"/>
      <c r="AE580" s="41"/>
      <c r="AR580" s="226" t="s">
        <v>90</v>
      </c>
      <c r="AT580" s="226" t="s">
        <v>141</v>
      </c>
      <c r="AU580" s="226" t="s">
        <v>83</v>
      </c>
      <c r="AY580" s="20" t="s">
        <v>139</v>
      </c>
      <c r="BE580" s="227">
        <f>IF(N580="základní",J580,0)</f>
        <v>0</v>
      </c>
      <c r="BF580" s="227">
        <f>IF(N580="snížená",J580,0)</f>
        <v>0</v>
      </c>
      <c r="BG580" s="227">
        <f>IF(N580="zákl. přenesená",J580,0)</f>
        <v>0</v>
      </c>
      <c r="BH580" s="227">
        <f>IF(N580="sníž. přenesená",J580,0)</f>
        <v>0</v>
      </c>
      <c r="BI580" s="227">
        <f>IF(N580="nulová",J580,0)</f>
        <v>0</v>
      </c>
      <c r="BJ580" s="20" t="s">
        <v>83</v>
      </c>
      <c r="BK580" s="227">
        <f>ROUND(I580*H580,2)</f>
        <v>0</v>
      </c>
      <c r="BL580" s="20" t="s">
        <v>90</v>
      </c>
      <c r="BM580" s="226" t="s">
        <v>635</v>
      </c>
    </row>
    <row r="581" s="2" customFormat="1">
      <c r="A581" s="41"/>
      <c r="B581" s="42"/>
      <c r="C581" s="43"/>
      <c r="D581" s="228" t="s">
        <v>146</v>
      </c>
      <c r="E581" s="43"/>
      <c r="F581" s="229" t="s">
        <v>636</v>
      </c>
      <c r="G581" s="43"/>
      <c r="H581" s="43"/>
      <c r="I581" s="230"/>
      <c r="J581" s="43"/>
      <c r="K581" s="43"/>
      <c r="L581" s="47"/>
      <c r="M581" s="231"/>
      <c r="N581" s="232"/>
      <c r="O581" s="87"/>
      <c r="P581" s="87"/>
      <c r="Q581" s="87"/>
      <c r="R581" s="87"/>
      <c r="S581" s="87"/>
      <c r="T581" s="88"/>
      <c r="U581" s="41"/>
      <c r="V581" s="41"/>
      <c r="W581" s="41"/>
      <c r="X581" s="41"/>
      <c r="Y581" s="41"/>
      <c r="Z581" s="41"/>
      <c r="AA581" s="41"/>
      <c r="AB581" s="41"/>
      <c r="AC581" s="41"/>
      <c r="AD581" s="41"/>
      <c r="AE581" s="41"/>
      <c r="AT581" s="20" t="s">
        <v>146</v>
      </c>
      <c r="AU581" s="20" t="s">
        <v>83</v>
      </c>
    </row>
    <row r="582" s="2" customFormat="1">
      <c r="A582" s="41"/>
      <c r="B582" s="42"/>
      <c r="C582" s="43"/>
      <c r="D582" s="235" t="s">
        <v>231</v>
      </c>
      <c r="E582" s="43"/>
      <c r="F582" s="277" t="s">
        <v>622</v>
      </c>
      <c r="G582" s="43"/>
      <c r="H582" s="43"/>
      <c r="I582" s="230"/>
      <c r="J582" s="43"/>
      <c r="K582" s="43"/>
      <c r="L582" s="47"/>
      <c r="M582" s="231"/>
      <c r="N582" s="232"/>
      <c r="O582" s="87"/>
      <c r="P582" s="87"/>
      <c r="Q582" s="87"/>
      <c r="R582" s="87"/>
      <c r="S582" s="87"/>
      <c r="T582" s="88"/>
      <c r="U582" s="41"/>
      <c r="V582" s="41"/>
      <c r="W582" s="41"/>
      <c r="X582" s="41"/>
      <c r="Y582" s="41"/>
      <c r="Z582" s="41"/>
      <c r="AA582" s="41"/>
      <c r="AB582" s="41"/>
      <c r="AC582" s="41"/>
      <c r="AD582" s="41"/>
      <c r="AE582" s="41"/>
      <c r="AT582" s="20" t="s">
        <v>231</v>
      </c>
      <c r="AU582" s="20" t="s">
        <v>83</v>
      </c>
    </row>
    <row r="583" s="13" customFormat="1">
      <c r="A583" s="13"/>
      <c r="B583" s="233"/>
      <c r="C583" s="234"/>
      <c r="D583" s="235" t="s">
        <v>148</v>
      </c>
      <c r="E583" s="236" t="s">
        <v>19</v>
      </c>
      <c r="F583" s="237" t="s">
        <v>637</v>
      </c>
      <c r="G583" s="234"/>
      <c r="H583" s="238">
        <v>14.960000000000001</v>
      </c>
      <c r="I583" s="239"/>
      <c r="J583" s="234"/>
      <c r="K583" s="234"/>
      <c r="L583" s="240"/>
      <c r="M583" s="241"/>
      <c r="N583" s="242"/>
      <c r="O583" s="242"/>
      <c r="P583" s="242"/>
      <c r="Q583" s="242"/>
      <c r="R583" s="242"/>
      <c r="S583" s="242"/>
      <c r="T583" s="243"/>
      <c r="U583" s="13"/>
      <c r="V583" s="13"/>
      <c r="W583" s="13"/>
      <c r="X583" s="13"/>
      <c r="Y583" s="13"/>
      <c r="Z583" s="13"/>
      <c r="AA583" s="13"/>
      <c r="AB583" s="13"/>
      <c r="AC583" s="13"/>
      <c r="AD583" s="13"/>
      <c r="AE583" s="13"/>
      <c r="AT583" s="244" t="s">
        <v>148</v>
      </c>
      <c r="AU583" s="244" t="s">
        <v>83</v>
      </c>
      <c r="AV583" s="13" t="s">
        <v>83</v>
      </c>
      <c r="AW583" s="13" t="s">
        <v>32</v>
      </c>
      <c r="AX583" s="13" t="s">
        <v>78</v>
      </c>
      <c r="AY583" s="244" t="s">
        <v>139</v>
      </c>
    </row>
    <row r="584" s="2" customFormat="1" ht="24.15" customHeight="1">
      <c r="A584" s="41"/>
      <c r="B584" s="42"/>
      <c r="C584" s="215" t="s">
        <v>421</v>
      </c>
      <c r="D584" s="215" t="s">
        <v>141</v>
      </c>
      <c r="E584" s="216" t="s">
        <v>638</v>
      </c>
      <c r="F584" s="217" t="s">
        <v>639</v>
      </c>
      <c r="G584" s="218" t="s">
        <v>167</v>
      </c>
      <c r="H584" s="219">
        <v>52.920000000000002</v>
      </c>
      <c r="I584" s="220"/>
      <c r="J584" s="221">
        <f>ROUND(I584*H584,2)</f>
        <v>0</v>
      </c>
      <c r="K584" s="217" t="s">
        <v>145</v>
      </c>
      <c r="L584" s="47"/>
      <c r="M584" s="222" t="s">
        <v>19</v>
      </c>
      <c r="N584" s="223" t="s">
        <v>43</v>
      </c>
      <c r="O584" s="87"/>
      <c r="P584" s="224">
        <f>O584*H584</f>
        <v>0</v>
      </c>
      <c r="Q584" s="224">
        <v>0</v>
      </c>
      <c r="R584" s="224">
        <f>Q584*H584</f>
        <v>0</v>
      </c>
      <c r="S584" s="224">
        <v>0.067000000000000004</v>
      </c>
      <c r="T584" s="225">
        <f>S584*H584</f>
        <v>3.5456400000000001</v>
      </c>
      <c r="U584" s="41"/>
      <c r="V584" s="41"/>
      <c r="W584" s="41"/>
      <c r="X584" s="41"/>
      <c r="Y584" s="41"/>
      <c r="Z584" s="41"/>
      <c r="AA584" s="41"/>
      <c r="AB584" s="41"/>
      <c r="AC584" s="41"/>
      <c r="AD584" s="41"/>
      <c r="AE584" s="41"/>
      <c r="AR584" s="226" t="s">
        <v>90</v>
      </c>
      <c r="AT584" s="226" t="s">
        <v>141</v>
      </c>
      <c r="AU584" s="226" t="s">
        <v>83</v>
      </c>
      <c r="AY584" s="20" t="s">
        <v>139</v>
      </c>
      <c r="BE584" s="227">
        <f>IF(N584="základní",J584,0)</f>
        <v>0</v>
      </c>
      <c r="BF584" s="227">
        <f>IF(N584="snížená",J584,0)</f>
        <v>0</v>
      </c>
      <c r="BG584" s="227">
        <f>IF(N584="zákl. přenesená",J584,0)</f>
        <v>0</v>
      </c>
      <c r="BH584" s="227">
        <f>IF(N584="sníž. přenesená",J584,0)</f>
        <v>0</v>
      </c>
      <c r="BI584" s="227">
        <f>IF(N584="nulová",J584,0)</f>
        <v>0</v>
      </c>
      <c r="BJ584" s="20" t="s">
        <v>83</v>
      </c>
      <c r="BK584" s="227">
        <f>ROUND(I584*H584,2)</f>
        <v>0</v>
      </c>
      <c r="BL584" s="20" t="s">
        <v>90</v>
      </c>
      <c r="BM584" s="226" t="s">
        <v>640</v>
      </c>
    </row>
    <row r="585" s="2" customFormat="1">
      <c r="A585" s="41"/>
      <c r="B585" s="42"/>
      <c r="C585" s="43"/>
      <c r="D585" s="228" t="s">
        <v>146</v>
      </c>
      <c r="E585" s="43"/>
      <c r="F585" s="229" t="s">
        <v>641</v>
      </c>
      <c r="G585" s="43"/>
      <c r="H585" s="43"/>
      <c r="I585" s="230"/>
      <c r="J585" s="43"/>
      <c r="K585" s="43"/>
      <c r="L585" s="47"/>
      <c r="M585" s="231"/>
      <c r="N585" s="232"/>
      <c r="O585" s="87"/>
      <c r="P585" s="87"/>
      <c r="Q585" s="87"/>
      <c r="R585" s="87"/>
      <c r="S585" s="87"/>
      <c r="T585" s="88"/>
      <c r="U585" s="41"/>
      <c r="V585" s="41"/>
      <c r="W585" s="41"/>
      <c r="X585" s="41"/>
      <c r="Y585" s="41"/>
      <c r="Z585" s="41"/>
      <c r="AA585" s="41"/>
      <c r="AB585" s="41"/>
      <c r="AC585" s="41"/>
      <c r="AD585" s="41"/>
      <c r="AE585" s="41"/>
      <c r="AT585" s="20" t="s">
        <v>146</v>
      </c>
      <c r="AU585" s="20" t="s">
        <v>83</v>
      </c>
    </row>
    <row r="586" s="2" customFormat="1">
      <c r="A586" s="41"/>
      <c r="B586" s="42"/>
      <c r="C586" s="43"/>
      <c r="D586" s="235" t="s">
        <v>231</v>
      </c>
      <c r="E586" s="43"/>
      <c r="F586" s="277" t="s">
        <v>622</v>
      </c>
      <c r="G586" s="43"/>
      <c r="H586" s="43"/>
      <c r="I586" s="230"/>
      <c r="J586" s="43"/>
      <c r="K586" s="43"/>
      <c r="L586" s="47"/>
      <c r="M586" s="231"/>
      <c r="N586" s="232"/>
      <c r="O586" s="87"/>
      <c r="P586" s="87"/>
      <c r="Q586" s="87"/>
      <c r="R586" s="87"/>
      <c r="S586" s="87"/>
      <c r="T586" s="88"/>
      <c r="U586" s="41"/>
      <c r="V586" s="41"/>
      <c r="W586" s="41"/>
      <c r="X586" s="41"/>
      <c r="Y586" s="41"/>
      <c r="Z586" s="41"/>
      <c r="AA586" s="41"/>
      <c r="AB586" s="41"/>
      <c r="AC586" s="41"/>
      <c r="AD586" s="41"/>
      <c r="AE586" s="41"/>
      <c r="AT586" s="20" t="s">
        <v>231</v>
      </c>
      <c r="AU586" s="20" t="s">
        <v>83</v>
      </c>
    </row>
    <row r="587" s="13" customFormat="1">
      <c r="A587" s="13"/>
      <c r="B587" s="233"/>
      <c r="C587" s="234"/>
      <c r="D587" s="235" t="s">
        <v>148</v>
      </c>
      <c r="E587" s="236" t="s">
        <v>19</v>
      </c>
      <c r="F587" s="237" t="s">
        <v>642</v>
      </c>
      <c r="G587" s="234"/>
      <c r="H587" s="238">
        <v>39.689999999999998</v>
      </c>
      <c r="I587" s="239"/>
      <c r="J587" s="234"/>
      <c r="K587" s="234"/>
      <c r="L587" s="240"/>
      <c r="M587" s="241"/>
      <c r="N587" s="242"/>
      <c r="O587" s="242"/>
      <c r="P587" s="242"/>
      <c r="Q587" s="242"/>
      <c r="R587" s="242"/>
      <c r="S587" s="242"/>
      <c r="T587" s="243"/>
      <c r="U587" s="13"/>
      <c r="V587" s="13"/>
      <c r="W587" s="13"/>
      <c r="X587" s="13"/>
      <c r="Y587" s="13"/>
      <c r="Z587" s="13"/>
      <c r="AA587" s="13"/>
      <c r="AB587" s="13"/>
      <c r="AC587" s="13"/>
      <c r="AD587" s="13"/>
      <c r="AE587" s="13"/>
      <c r="AT587" s="244" t="s">
        <v>148</v>
      </c>
      <c r="AU587" s="244" t="s">
        <v>83</v>
      </c>
      <c r="AV587" s="13" t="s">
        <v>83</v>
      </c>
      <c r="AW587" s="13" t="s">
        <v>32</v>
      </c>
      <c r="AX587" s="13" t="s">
        <v>71</v>
      </c>
      <c r="AY587" s="244" t="s">
        <v>139</v>
      </c>
    </row>
    <row r="588" s="13" customFormat="1">
      <c r="A588" s="13"/>
      <c r="B588" s="233"/>
      <c r="C588" s="234"/>
      <c r="D588" s="235" t="s">
        <v>148</v>
      </c>
      <c r="E588" s="236" t="s">
        <v>19</v>
      </c>
      <c r="F588" s="237" t="s">
        <v>643</v>
      </c>
      <c r="G588" s="234"/>
      <c r="H588" s="238">
        <v>13.23</v>
      </c>
      <c r="I588" s="239"/>
      <c r="J588" s="234"/>
      <c r="K588" s="234"/>
      <c r="L588" s="240"/>
      <c r="M588" s="241"/>
      <c r="N588" s="242"/>
      <c r="O588" s="242"/>
      <c r="P588" s="242"/>
      <c r="Q588" s="242"/>
      <c r="R588" s="242"/>
      <c r="S588" s="242"/>
      <c r="T588" s="243"/>
      <c r="U588" s="13"/>
      <c r="V588" s="13"/>
      <c r="W588" s="13"/>
      <c r="X588" s="13"/>
      <c r="Y588" s="13"/>
      <c r="Z588" s="13"/>
      <c r="AA588" s="13"/>
      <c r="AB588" s="13"/>
      <c r="AC588" s="13"/>
      <c r="AD588" s="13"/>
      <c r="AE588" s="13"/>
      <c r="AT588" s="244" t="s">
        <v>148</v>
      </c>
      <c r="AU588" s="244" t="s">
        <v>83</v>
      </c>
      <c r="AV588" s="13" t="s">
        <v>83</v>
      </c>
      <c r="AW588" s="13" t="s">
        <v>32</v>
      </c>
      <c r="AX588" s="13" t="s">
        <v>71</v>
      </c>
      <c r="AY588" s="244" t="s">
        <v>139</v>
      </c>
    </row>
    <row r="589" s="15" customFormat="1">
      <c r="A589" s="15"/>
      <c r="B589" s="256"/>
      <c r="C589" s="257"/>
      <c r="D589" s="235" t="s">
        <v>148</v>
      </c>
      <c r="E589" s="258" t="s">
        <v>19</v>
      </c>
      <c r="F589" s="259" t="s">
        <v>163</v>
      </c>
      <c r="G589" s="257"/>
      <c r="H589" s="260">
        <v>52.920000000000002</v>
      </c>
      <c r="I589" s="261"/>
      <c r="J589" s="257"/>
      <c r="K589" s="257"/>
      <c r="L589" s="262"/>
      <c r="M589" s="263"/>
      <c r="N589" s="264"/>
      <c r="O589" s="264"/>
      <c r="P589" s="264"/>
      <c r="Q589" s="264"/>
      <c r="R589" s="264"/>
      <c r="S589" s="264"/>
      <c r="T589" s="265"/>
      <c r="U589" s="15"/>
      <c r="V589" s="15"/>
      <c r="W589" s="15"/>
      <c r="X589" s="15"/>
      <c r="Y589" s="15"/>
      <c r="Z589" s="15"/>
      <c r="AA589" s="15"/>
      <c r="AB589" s="15"/>
      <c r="AC589" s="15"/>
      <c r="AD589" s="15"/>
      <c r="AE589" s="15"/>
      <c r="AT589" s="266" t="s">
        <v>148</v>
      </c>
      <c r="AU589" s="266" t="s">
        <v>83</v>
      </c>
      <c r="AV589" s="15" t="s">
        <v>90</v>
      </c>
      <c r="AW589" s="15" t="s">
        <v>32</v>
      </c>
      <c r="AX589" s="15" t="s">
        <v>78</v>
      </c>
      <c r="AY589" s="266" t="s">
        <v>139</v>
      </c>
    </row>
    <row r="590" s="2" customFormat="1" ht="24.15" customHeight="1">
      <c r="A590" s="41"/>
      <c r="B590" s="42"/>
      <c r="C590" s="215" t="s">
        <v>644</v>
      </c>
      <c r="D590" s="215" t="s">
        <v>141</v>
      </c>
      <c r="E590" s="216" t="s">
        <v>645</v>
      </c>
      <c r="F590" s="217" t="s">
        <v>646</v>
      </c>
      <c r="G590" s="218" t="s">
        <v>144</v>
      </c>
      <c r="H590" s="219">
        <v>8</v>
      </c>
      <c r="I590" s="220"/>
      <c r="J590" s="221">
        <f>ROUND(I590*H590,2)</f>
        <v>0</v>
      </c>
      <c r="K590" s="217" t="s">
        <v>145</v>
      </c>
      <c r="L590" s="47"/>
      <c r="M590" s="222" t="s">
        <v>19</v>
      </c>
      <c r="N590" s="223" t="s">
        <v>43</v>
      </c>
      <c r="O590" s="87"/>
      <c r="P590" s="224">
        <f>O590*H590</f>
        <v>0</v>
      </c>
      <c r="Q590" s="224">
        <v>0</v>
      </c>
      <c r="R590" s="224">
        <f>Q590*H590</f>
        <v>0</v>
      </c>
      <c r="S590" s="224">
        <v>0.073999999999999996</v>
      </c>
      <c r="T590" s="225">
        <f>S590*H590</f>
        <v>0.59199999999999997</v>
      </c>
      <c r="U590" s="41"/>
      <c r="V590" s="41"/>
      <c r="W590" s="41"/>
      <c r="X590" s="41"/>
      <c r="Y590" s="41"/>
      <c r="Z590" s="41"/>
      <c r="AA590" s="41"/>
      <c r="AB590" s="41"/>
      <c r="AC590" s="41"/>
      <c r="AD590" s="41"/>
      <c r="AE590" s="41"/>
      <c r="AR590" s="226" t="s">
        <v>90</v>
      </c>
      <c r="AT590" s="226" t="s">
        <v>141</v>
      </c>
      <c r="AU590" s="226" t="s">
        <v>83</v>
      </c>
      <c r="AY590" s="20" t="s">
        <v>139</v>
      </c>
      <c r="BE590" s="227">
        <f>IF(N590="základní",J590,0)</f>
        <v>0</v>
      </c>
      <c r="BF590" s="227">
        <f>IF(N590="snížená",J590,0)</f>
        <v>0</v>
      </c>
      <c r="BG590" s="227">
        <f>IF(N590="zákl. přenesená",J590,0)</f>
        <v>0</v>
      </c>
      <c r="BH590" s="227">
        <f>IF(N590="sníž. přenesená",J590,0)</f>
        <v>0</v>
      </c>
      <c r="BI590" s="227">
        <f>IF(N590="nulová",J590,0)</f>
        <v>0</v>
      </c>
      <c r="BJ590" s="20" t="s">
        <v>83</v>
      </c>
      <c r="BK590" s="227">
        <f>ROUND(I590*H590,2)</f>
        <v>0</v>
      </c>
      <c r="BL590" s="20" t="s">
        <v>90</v>
      </c>
      <c r="BM590" s="226" t="s">
        <v>647</v>
      </c>
    </row>
    <row r="591" s="2" customFormat="1">
      <c r="A591" s="41"/>
      <c r="B591" s="42"/>
      <c r="C591" s="43"/>
      <c r="D591" s="228" t="s">
        <v>146</v>
      </c>
      <c r="E591" s="43"/>
      <c r="F591" s="229" t="s">
        <v>648</v>
      </c>
      <c r="G591" s="43"/>
      <c r="H591" s="43"/>
      <c r="I591" s="230"/>
      <c r="J591" s="43"/>
      <c r="K591" s="43"/>
      <c r="L591" s="47"/>
      <c r="M591" s="231"/>
      <c r="N591" s="232"/>
      <c r="O591" s="87"/>
      <c r="P591" s="87"/>
      <c r="Q591" s="87"/>
      <c r="R591" s="87"/>
      <c r="S591" s="87"/>
      <c r="T591" s="88"/>
      <c r="U591" s="41"/>
      <c r="V591" s="41"/>
      <c r="W591" s="41"/>
      <c r="X591" s="41"/>
      <c r="Y591" s="41"/>
      <c r="Z591" s="41"/>
      <c r="AA591" s="41"/>
      <c r="AB591" s="41"/>
      <c r="AC591" s="41"/>
      <c r="AD591" s="41"/>
      <c r="AE591" s="41"/>
      <c r="AT591" s="20" t="s">
        <v>146</v>
      </c>
      <c r="AU591" s="20" t="s">
        <v>83</v>
      </c>
    </row>
    <row r="592" s="13" customFormat="1">
      <c r="A592" s="13"/>
      <c r="B592" s="233"/>
      <c r="C592" s="234"/>
      <c r="D592" s="235" t="s">
        <v>148</v>
      </c>
      <c r="E592" s="236" t="s">
        <v>19</v>
      </c>
      <c r="F592" s="237" t="s">
        <v>649</v>
      </c>
      <c r="G592" s="234"/>
      <c r="H592" s="238">
        <v>8</v>
      </c>
      <c r="I592" s="239"/>
      <c r="J592" s="234"/>
      <c r="K592" s="234"/>
      <c r="L592" s="240"/>
      <c r="M592" s="241"/>
      <c r="N592" s="242"/>
      <c r="O592" s="242"/>
      <c r="P592" s="242"/>
      <c r="Q592" s="242"/>
      <c r="R592" s="242"/>
      <c r="S592" s="242"/>
      <c r="T592" s="243"/>
      <c r="U592" s="13"/>
      <c r="V592" s="13"/>
      <c r="W592" s="13"/>
      <c r="X592" s="13"/>
      <c r="Y592" s="13"/>
      <c r="Z592" s="13"/>
      <c r="AA592" s="13"/>
      <c r="AB592" s="13"/>
      <c r="AC592" s="13"/>
      <c r="AD592" s="13"/>
      <c r="AE592" s="13"/>
      <c r="AT592" s="244" t="s">
        <v>148</v>
      </c>
      <c r="AU592" s="244" t="s">
        <v>83</v>
      </c>
      <c r="AV592" s="13" t="s">
        <v>83</v>
      </c>
      <c r="AW592" s="13" t="s">
        <v>32</v>
      </c>
      <c r="AX592" s="13" t="s">
        <v>78</v>
      </c>
      <c r="AY592" s="244" t="s">
        <v>139</v>
      </c>
    </row>
    <row r="593" s="2" customFormat="1" ht="24.15" customHeight="1">
      <c r="A593" s="41"/>
      <c r="B593" s="42"/>
      <c r="C593" s="215" t="s">
        <v>650</v>
      </c>
      <c r="D593" s="215" t="s">
        <v>141</v>
      </c>
      <c r="E593" s="216" t="s">
        <v>651</v>
      </c>
      <c r="F593" s="217" t="s">
        <v>652</v>
      </c>
      <c r="G593" s="218" t="s">
        <v>167</v>
      </c>
      <c r="H593" s="219">
        <v>836.97699999999998</v>
      </c>
      <c r="I593" s="220"/>
      <c r="J593" s="221">
        <f>ROUND(I593*H593,2)</f>
        <v>0</v>
      </c>
      <c r="K593" s="217" t="s">
        <v>145</v>
      </c>
      <c r="L593" s="47"/>
      <c r="M593" s="222" t="s">
        <v>19</v>
      </c>
      <c r="N593" s="223" t="s">
        <v>43</v>
      </c>
      <c r="O593" s="87"/>
      <c r="P593" s="224">
        <f>O593*H593</f>
        <v>0</v>
      </c>
      <c r="Q593" s="224">
        <v>0</v>
      </c>
      <c r="R593" s="224">
        <f>Q593*H593</f>
        <v>0</v>
      </c>
      <c r="S593" s="224">
        <v>0.0040000000000000001</v>
      </c>
      <c r="T593" s="225">
        <f>S593*H593</f>
        <v>3.3479079999999999</v>
      </c>
      <c r="U593" s="41"/>
      <c r="V593" s="41"/>
      <c r="W593" s="41"/>
      <c r="X593" s="41"/>
      <c r="Y593" s="41"/>
      <c r="Z593" s="41"/>
      <c r="AA593" s="41"/>
      <c r="AB593" s="41"/>
      <c r="AC593" s="41"/>
      <c r="AD593" s="41"/>
      <c r="AE593" s="41"/>
      <c r="AR593" s="226" t="s">
        <v>90</v>
      </c>
      <c r="AT593" s="226" t="s">
        <v>141</v>
      </c>
      <c r="AU593" s="226" t="s">
        <v>83</v>
      </c>
      <c r="AY593" s="20" t="s">
        <v>139</v>
      </c>
      <c r="BE593" s="227">
        <f>IF(N593="základní",J593,0)</f>
        <v>0</v>
      </c>
      <c r="BF593" s="227">
        <f>IF(N593="snížená",J593,0)</f>
        <v>0</v>
      </c>
      <c r="BG593" s="227">
        <f>IF(N593="zákl. přenesená",J593,0)</f>
        <v>0</v>
      </c>
      <c r="BH593" s="227">
        <f>IF(N593="sníž. přenesená",J593,0)</f>
        <v>0</v>
      </c>
      <c r="BI593" s="227">
        <f>IF(N593="nulová",J593,0)</f>
        <v>0</v>
      </c>
      <c r="BJ593" s="20" t="s">
        <v>83</v>
      </c>
      <c r="BK593" s="227">
        <f>ROUND(I593*H593,2)</f>
        <v>0</v>
      </c>
      <c r="BL593" s="20" t="s">
        <v>90</v>
      </c>
      <c r="BM593" s="226" t="s">
        <v>653</v>
      </c>
    </row>
    <row r="594" s="2" customFormat="1">
      <c r="A594" s="41"/>
      <c r="B594" s="42"/>
      <c r="C594" s="43"/>
      <c r="D594" s="228" t="s">
        <v>146</v>
      </c>
      <c r="E594" s="43"/>
      <c r="F594" s="229" t="s">
        <v>654</v>
      </c>
      <c r="G594" s="43"/>
      <c r="H594" s="43"/>
      <c r="I594" s="230"/>
      <c r="J594" s="43"/>
      <c r="K594" s="43"/>
      <c r="L594" s="47"/>
      <c r="M594" s="231"/>
      <c r="N594" s="232"/>
      <c r="O594" s="87"/>
      <c r="P594" s="87"/>
      <c r="Q594" s="87"/>
      <c r="R594" s="87"/>
      <c r="S594" s="87"/>
      <c r="T594" s="88"/>
      <c r="U594" s="41"/>
      <c r="V594" s="41"/>
      <c r="W594" s="41"/>
      <c r="X594" s="41"/>
      <c r="Y594" s="41"/>
      <c r="Z594" s="41"/>
      <c r="AA594" s="41"/>
      <c r="AB594" s="41"/>
      <c r="AC594" s="41"/>
      <c r="AD594" s="41"/>
      <c r="AE594" s="41"/>
      <c r="AT594" s="20" t="s">
        <v>146</v>
      </c>
      <c r="AU594" s="20" t="s">
        <v>83</v>
      </c>
    </row>
    <row r="595" s="16" customFormat="1">
      <c r="A595" s="16"/>
      <c r="B595" s="267"/>
      <c r="C595" s="268"/>
      <c r="D595" s="235" t="s">
        <v>148</v>
      </c>
      <c r="E595" s="269" t="s">
        <v>19</v>
      </c>
      <c r="F595" s="270" t="s">
        <v>169</v>
      </c>
      <c r="G595" s="268"/>
      <c r="H595" s="269" t="s">
        <v>19</v>
      </c>
      <c r="I595" s="271"/>
      <c r="J595" s="268"/>
      <c r="K595" s="268"/>
      <c r="L595" s="272"/>
      <c r="M595" s="273"/>
      <c r="N595" s="274"/>
      <c r="O595" s="274"/>
      <c r="P595" s="274"/>
      <c r="Q595" s="274"/>
      <c r="R595" s="274"/>
      <c r="S595" s="274"/>
      <c r="T595" s="275"/>
      <c r="U595" s="16"/>
      <c r="V595" s="16"/>
      <c r="W595" s="16"/>
      <c r="X595" s="16"/>
      <c r="Y595" s="16"/>
      <c r="Z595" s="16"/>
      <c r="AA595" s="16"/>
      <c r="AB595" s="16"/>
      <c r="AC595" s="16"/>
      <c r="AD595" s="16"/>
      <c r="AE595" s="16"/>
      <c r="AT595" s="276" t="s">
        <v>148</v>
      </c>
      <c r="AU595" s="276" t="s">
        <v>83</v>
      </c>
      <c r="AV595" s="16" t="s">
        <v>78</v>
      </c>
      <c r="AW595" s="16" t="s">
        <v>32</v>
      </c>
      <c r="AX595" s="16" t="s">
        <v>71</v>
      </c>
      <c r="AY595" s="276" t="s">
        <v>139</v>
      </c>
    </row>
    <row r="596" s="16" customFormat="1">
      <c r="A596" s="16"/>
      <c r="B596" s="267"/>
      <c r="C596" s="268"/>
      <c r="D596" s="235" t="s">
        <v>148</v>
      </c>
      <c r="E596" s="269" t="s">
        <v>19</v>
      </c>
      <c r="F596" s="270" t="s">
        <v>170</v>
      </c>
      <c r="G596" s="268"/>
      <c r="H596" s="269" t="s">
        <v>19</v>
      </c>
      <c r="I596" s="271"/>
      <c r="J596" s="268"/>
      <c r="K596" s="268"/>
      <c r="L596" s="272"/>
      <c r="M596" s="273"/>
      <c r="N596" s="274"/>
      <c r="O596" s="274"/>
      <c r="P596" s="274"/>
      <c r="Q596" s="274"/>
      <c r="R596" s="274"/>
      <c r="S596" s="274"/>
      <c r="T596" s="275"/>
      <c r="U596" s="16"/>
      <c r="V596" s="16"/>
      <c r="W596" s="16"/>
      <c r="X596" s="16"/>
      <c r="Y596" s="16"/>
      <c r="Z596" s="16"/>
      <c r="AA596" s="16"/>
      <c r="AB596" s="16"/>
      <c r="AC596" s="16"/>
      <c r="AD596" s="16"/>
      <c r="AE596" s="16"/>
      <c r="AT596" s="276" t="s">
        <v>148</v>
      </c>
      <c r="AU596" s="276" t="s">
        <v>83</v>
      </c>
      <c r="AV596" s="16" t="s">
        <v>78</v>
      </c>
      <c r="AW596" s="16" t="s">
        <v>32</v>
      </c>
      <c r="AX596" s="16" t="s">
        <v>71</v>
      </c>
      <c r="AY596" s="276" t="s">
        <v>139</v>
      </c>
    </row>
    <row r="597" s="13" customFormat="1">
      <c r="A597" s="13"/>
      <c r="B597" s="233"/>
      <c r="C597" s="234"/>
      <c r="D597" s="235" t="s">
        <v>148</v>
      </c>
      <c r="E597" s="236" t="s">
        <v>19</v>
      </c>
      <c r="F597" s="237" t="s">
        <v>197</v>
      </c>
      <c r="G597" s="234"/>
      <c r="H597" s="238">
        <v>201.71299999999999</v>
      </c>
      <c r="I597" s="239"/>
      <c r="J597" s="234"/>
      <c r="K597" s="234"/>
      <c r="L597" s="240"/>
      <c r="M597" s="241"/>
      <c r="N597" s="242"/>
      <c r="O597" s="242"/>
      <c r="P597" s="242"/>
      <c r="Q597" s="242"/>
      <c r="R597" s="242"/>
      <c r="S597" s="242"/>
      <c r="T597" s="243"/>
      <c r="U597" s="13"/>
      <c r="V597" s="13"/>
      <c r="W597" s="13"/>
      <c r="X597" s="13"/>
      <c r="Y597" s="13"/>
      <c r="Z597" s="13"/>
      <c r="AA597" s="13"/>
      <c r="AB597" s="13"/>
      <c r="AC597" s="13"/>
      <c r="AD597" s="13"/>
      <c r="AE597" s="13"/>
      <c r="AT597" s="244" t="s">
        <v>148</v>
      </c>
      <c r="AU597" s="244" t="s">
        <v>83</v>
      </c>
      <c r="AV597" s="13" t="s">
        <v>83</v>
      </c>
      <c r="AW597" s="13" t="s">
        <v>32</v>
      </c>
      <c r="AX597" s="13" t="s">
        <v>71</v>
      </c>
      <c r="AY597" s="244" t="s">
        <v>139</v>
      </c>
    </row>
    <row r="598" s="13" customFormat="1">
      <c r="A598" s="13"/>
      <c r="B598" s="233"/>
      <c r="C598" s="234"/>
      <c r="D598" s="235" t="s">
        <v>148</v>
      </c>
      <c r="E598" s="236" t="s">
        <v>19</v>
      </c>
      <c r="F598" s="237" t="s">
        <v>198</v>
      </c>
      <c r="G598" s="234"/>
      <c r="H598" s="238">
        <v>-30.239999999999998</v>
      </c>
      <c r="I598" s="239"/>
      <c r="J598" s="234"/>
      <c r="K598" s="234"/>
      <c r="L598" s="240"/>
      <c r="M598" s="241"/>
      <c r="N598" s="242"/>
      <c r="O598" s="242"/>
      <c r="P598" s="242"/>
      <c r="Q598" s="242"/>
      <c r="R598" s="242"/>
      <c r="S598" s="242"/>
      <c r="T598" s="243"/>
      <c r="U598" s="13"/>
      <c r="V598" s="13"/>
      <c r="W598" s="13"/>
      <c r="X598" s="13"/>
      <c r="Y598" s="13"/>
      <c r="Z598" s="13"/>
      <c r="AA598" s="13"/>
      <c r="AB598" s="13"/>
      <c r="AC598" s="13"/>
      <c r="AD598" s="13"/>
      <c r="AE598" s="13"/>
      <c r="AT598" s="244" t="s">
        <v>148</v>
      </c>
      <c r="AU598" s="244" t="s">
        <v>83</v>
      </c>
      <c r="AV598" s="13" t="s">
        <v>83</v>
      </c>
      <c r="AW598" s="13" t="s">
        <v>32</v>
      </c>
      <c r="AX598" s="13" t="s">
        <v>71</v>
      </c>
      <c r="AY598" s="244" t="s">
        <v>139</v>
      </c>
    </row>
    <row r="599" s="13" customFormat="1">
      <c r="A599" s="13"/>
      <c r="B599" s="233"/>
      <c r="C599" s="234"/>
      <c r="D599" s="235" t="s">
        <v>148</v>
      </c>
      <c r="E599" s="236" t="s">
        <v>19</v>
      </c>
      <c r="F599" s="237" t="s">
        <v>199</v>
      </c>
      <c r="G599" s="234"/>
      <c r="H599" s="238">
        <v>-15</v>
      </c>
      <c r="I599" s="239"/>
      <c r="J599" s="234"/>
      <c r="K599" s="234"/>
      <c r="L599" s="240"/>
      <c r="M599" s="241"/>
      <c r="N599" s="242"/>
      <c r="O599" s="242"/>
      <c r="P599" s="242"/>
      <c r="Q599" s="242"/>
      <c r="R599" s="242"/>
      <c r="S599" s="242"/>
      <c r="T599" s="243"/>
      <c r="U599" s="13"/>
      <c r="V599" s="13"/>
      <c r="W599" s="13"/>
      <c r="X599" s="13"/>
      <c r="Y599" s="13"/>
      <c r="Z599" s="13"/>
      <c r="AA599" s="13"/>
      <c r="AB599" s="13"/>
      <c r="AC599" s="13"/>
      <c r="AD599" s="13"/>
      <c r="AE599" s="13"/>
      <c r="AT599" s="244" t="s">
        <v>148</v>
      </c>
      <c r="AU599" s="244" t="s">
        <v>83</v>
      </c>
      <c r="AV599" s="13" t="s">
        <v>83</v>
      </c>
      <c r="AW599" s="13" t="s">
        <v>32</v>
      </c>
      <c r="AX599" s="13" t="s">
        <v>71</v>
      </c>
      <c r="AY599" s="244" t="s">
        <v>139</v>
      </c>
    </row>
    <row r="600" s="13" customFormat="1">
      <c r="A600" s="13"/>
      <c r="B600" s="233"/>
      <c r="C600" s="234"/>
      <c r="D600" s="235" t="s">
        <v>148</v>
      </c>
      <c r="E600" s="236" t="s">
        <v>19</v>
      </c>
      <c r="F600" s="237" t="s">
        <v>200</v>
      </c>
      <c r="G600" s="234"/>
      <c r="H600" s="238">
        <v>-14.960000000000001</v>
      </c>
      <c r="I600" s="239"/>
      <c r="J600" s="234"/>
      <c r="K600" s="234"/>
      <c r="L600" s="240"/>
      <c r="M600" s="241"/>
      <c r="N600" s="242"/>
      <c r="O600" s="242"/>
      <c r="P600" s="242"/>
      <c r="Q600" s="242"/>
      <c r="R600" s="242"/>
      <c r="S600" s="242"/>
      <c r="T600" s="243"/>
      <c r="U600" s="13"/>
      <c r="V600" s="13"/>
      <c r="W600" s="13"/>
      <c r="X600" s="13"/>
      <c r="Y600" s="13"/>
      <c r="Z600" s="13"/>
      <c r="AA600" s="13"/>
      <c r="AB600" s="13"/>
      <c r="AC600" s="13"/>
      <c r="AD600" s="13"/>
      <c r="AE600" s="13"/>
      <c r="AT600" s="244" t="s">
        <v>148</v>
      </c>
      <c r="AU600" s="244" t="s">
        <v>83</v>
      </c>
      <c r="AV600" s="13" t="s">
        <v>83</v>
      </c>
      <c r="AW600" s="13" t="s">
        <v>32</v>
      </c>
      <c r="AX600" s="13" t="s">
        <v>71</v>
      </c>
      <c r="AY600" s="244" t="s">
        <v>139</v>
      </c>
    </row>
    <row r="601" s="13" customFormat="1">
      <c r="A601" s="13"/>
      <c r="B601" s="233"/>
      <c r="C601" s="234"/>
      <c r="D601" s="235" t="s">
        <v>148</v>
      </c>
      <c r="E601" s="236" t="s">
        <v>19</v>
      </c>
      <c r="F601" s="237" t="s">
        <v>201</v>
      </c>
      <c r="G601" s="234"/>
      <c r="H601" s="238">
        <v>-11.880000000000001</v>
      </c>
      <c r="I601" s="239"/>
      <c r="J601" s="234"/>
      <c r="K601" s="234"/>
      <c r="L601" s="240"/>
      <c r="M601" s="241"/>
      <c r="N601" s="242"/>
      <c r="O601" s="242"/>
      <c r="P601" s="242"/>
      <c r="Q601" s="242"/>
      <c r="R601" s="242"/>
      <c r="S601" s="242"/>
      <c r="T601" s="243"/>
      <c r="U601" s="13"/>
      <c r="V601" s="13"/>
      <c r="W601" s="13"/>
      <c r="X601" s="13"/>
      <c r="Y601" s="13"/>
      <c r="Z601" s="13"/>
      <c r="AA601" s="13"/>
      <c r="AB601" s="13"/>
      <c r="AC601" s="13"/>
      <c r="AD601" s="13"/>
      <c r="AE601" s="13"/>
      <c r="AT601" s="244" t="s">
        <v>148</v>
      </c>
      <c r="AU601" s="244" t="s">
        <v>83</v>
      </c>
      <c r="AV601" s="13" t="s">
        <v>83</v>
      </c>
      <c r="AW601" s="13" t="s">
        <v>32</v>
      </c>
      <c r="AX601" s="13" t="s">
        <v>71</v>
      </c>
      <c r="AY601" s="244" t="s">
        <v>139</v>
      </c>
    </row>
    <row r="602" s="13" customFormat="1">
      <c r="A602" s="13"/>
      <c r="B602" s="233"/>
      <c r="C602" s="234"/>
      <c r="D602" s="235" t="s">
        <v>148</v>
      </c>
      <c r="E602" s="236" t="s">
        <v>19</v>
      </c>
      <c r="F602" s="237" t="s">
        <v>202</v>
      </c>
      <c r="G602" s="234"/>
      <c r="H602" s="238">
        <v>-4.0499999999999998</v>
      </c>
      <c r="I602" s="239"/>
      <c r="J602" s="234"/>
      <c r="K602" s="234"/>
      <c r="L602" s="240"/>
      <c r="M602" s="241"/>
      <c r="N602" s="242"/>
      <c r="O602" s="242"/>
      <c r="P602" s="242"/>
      <c r="Q602" s="242"/>
      <c r="R602" s="242"/>
      <c r="S602" s="242"/>
      <c r="T602" s="243"/>
      <c r="U602" s="13"/>
      <c r="V602" s="13"/>
      <c r="W602" s="13"/>
      <c r="X602" s="13"/>
      <c r="Y602" s="13"/>
      <c r="Z602" s="13"/>
      <c r="AA602" s="13"/>
      <c r="AB602" s="13"/>
      <c r="AC602" s="13"/>
      <c r="AD602" s="13"/>
      <c r="AE602" s="13"/>
      <c r="AT602" s="244" t="s">
        <v>148</v>
      </c>
      <c r="AU602" s="244" t="s">
        <v>83</v>
      </c>
      <c r="AV602" s="13" t="s">
        <v>83</v>
      </c>
      <c r="AW602" s="13" t="s">
        <v>32</v>
      </c>
      <c r="AX602" s="13" t="s">
        <v>71</v>
      </c>
      <c r="AY602" s="244" t="s">
        <v>139</v>
      </c>
    </row>
    <row r="603" s="13" customFormat="1">
      <c r="A603" s="13"/>
      <c r="B603" s="233"/>
      <c r="C603" s="234"/>
      <c r="D603" s="235" t="s">
        <v>148</v>
      </c>
      <c r="E603" s="236" t="s">
        <v>19</v>
      </c>
      <c r="F603" s="237" t="s">
        <v>203</v>
      </c>
      <c r="G603" s="234"/>
      <c r="H603" s="238">
        <v>51.719999999999999</v>
      </c>
      <c r="I603" s="239"/>
      <c r="J603" s="234"/>
      <c r="K603" s="234"/>
      <c r="L603" s="240"/>
      <c r="M603" s="241"/>
      <c r="N603" s="242"/>
      <c r="O603" s="242"/>
      <c r="P603" s="242"/>
      <c r="Q603" s="242"/>
      <c r="R603" s="242"/>
      <c r="S603" s="242"/>
      <c r="T603" s="243"/>
      <c r="U603" s="13"/>
      <c r="V603" s="13"/>
      <c r="W603" s="13"/>
      <c r="X603" s="13"/>
      <c r="Y603" s="13"/>
      <c r="Z603" s="13"/>
      <c r="AA603" s="13"/>
      <c r="AB603" s="13"/>
      <c r="AC603" s="13"/>
      <c r="AD603" s="13"/>
      <c r="AE603" s="13"/>
      <c r="AT603" s="244" t="s">
        <v>148</v>
      </c>
      <c r="AU603" s="244" t="s">
        <v>83</v>
      </c>
      <c r="AV603" s="13" t="s">
        <v>83</v>
      </c>
      <c r="AW603" s="13" t="s">
        <v>32</v>
      </c>
      <c r="AX603" s="13" t="s">
        <v>71</v>
      </c>
      <c r="AY603" s="244" t="s">
        <v>139</v>
      </c>
    </row>
    <row r="604" s="14" customFormat="1">
      <c r="A604" s="14"/>
      <c r="B604" s="245"/>
      <c r="C604" s="246"/>
      <c r="D604" s="235" t="s">
        <v>148</v>
      </c>
      <c r="E604" s="247" t="s">
        <v>19</v>
      </c>
      <c r="F604" s="248" t="s">
        <v>176</v>
      </c>
      <c r="G604" s="246"/>
      <c r="H604" s="249">
        <v>177.303</v>
      </c>
      <c r="I604" s="250"/>
      <c r="J604" s="246"/>
      <c r="K604" s="246"/>
      <c r="L604" s="251"/>
      <c r="M604" s="252"/>
      <c r="N604" s="253"/>
      <c r="O604" s="253"/>
      <c r="P604" s="253"/>
      <c r="Q604" s="253"/>
      <c r="R604" s="253"/>
      <c r="S604" s="253"/>
      <c r="T604" s="254"/>
      <c r="U604" s="14"/>
      <c r="V604" s="14"/>
      <c r="W604" s="14"/>
      <c r="X604" s="14"/>
      <c r="Y604" s="14"/>
      <c r="Z604" s="14"/>
      <c r="AA604" s="14"/>
      <c r="AB604" s="14"/>
      <c r="AC604" s="14"/>
      <c r="AD604" s="14"/>
      <c r="AE604" s="14"/>
      <c r="AT604" s="255" t="s">
        <v>148</v>
      </c>
      <c r="AU604" s="255" t="s">
        <v>83</v>
      </c>
      <c r="AV604" s="14" t="s">
        <v>87</v>
      </c>
      <c r="AW604" s="14" t="s">
        <v>32</v>
      </c>
      <c r="AX604" s="14" t="s">
        <v>71</v>
      </c>
      <c r="AY604" s="255" t="s">
        <v>139</v>
      </c>
    </row>
    <row r="605" s="16" customFormat="1">
      <c r="A605" s="16"/>
      <c r="B605" s="267"/>
      <c r="C605" s="268"/>
      <c r="D605" s="235" t="s">
        <v>148</v>
      </c>
      <c r="E605" s="269" t="s">
        <v>19</v>
      </c>
      <c r="F605" s="270" t="s">
        <v>177</v>
      </c>
      <c r="G605" s="268"/>
      <c r="H605" s="269" t="s">
        <v>19</v>
      </c>
      <c r="I605" s="271"/>
      <c r="J605" s="268"/>
      <c r="K605" s="268"/>
      <c r="L605" s="272"/>
      <c r="M605" s="273"/>
      <c r="N605" s="274"/>
      <c r="O605" s="274"/>
      <c r="P605" s="274"/>
      <c r="Q605" s="274"/>
      <c r="R605" s="274"/>
      <c r="S605" s="274"/>
      <c r="T605" s="275"/>
      <c r="U605" s="16"/>
      <c r="V605" s="16"/>
      <c r="W605" s="16"/>
      <c r="X605" s="16"/>
      <c r="Y605" s="16"/>
      <c r="Z605" s="16"/>
      <c r="AA605" s="16"/>
      <c r="AB605" s="16"/>
      <c r="AC605" s="16"/>
      <c r="AD605" s="16"/>
      <c r="AE605" s="16"/>
      <c r="AT605" s="276" t="s">
        <v>148</v>
      </c>
      <c r="AU605" s="276" t="s">
        <v>83</v>
      </c>
      <c r="AV605" s="16" t="s">
        <v>78</v>
      </c>
      <c r="AW605" s="16" t="s">
        <v>32</v>
      </c>
      <c r="AX605" s="16" t="s">
        <v>71</v>
      </c>
      <c r="AY605" s="276" t="s">
        <v>139</v>
      </c>
    </row>
    <row r="606" s="13" customFormat="1">
      <c r="A606" s="13"/>
      <c r="B606" s="233"/>
      <c r="C606" s="234"/>
      <c r="D606" s="235" t="s">
        <v>148</v>
      </c>
      <c r="E606" s="236" t="s">
        <v>19</v>
      </c>
      <c r="F606" s="237" t="s">
        <v>197</v>
      </c>
      <c r="G606" s="234"/>
      <c r="H606" s="238">
        <v>201.71299999999999</v>
      </c>
      <c r="I606" s="239"/>
      <c r="J606" s="234"/>
      <c r="K606" s="234"/>
      <c r="L606" s="240"/>
      <c r="M606" s="241"/>
      <c r="N606" s="242"/>
      <c r="O606" s="242"/>
      <c r="P606" s="242"/>
      <c r="Q606" s="242"/>
      <c r="R606" s="242"/>
      <c r="S606" s="242"/>
      <c r="T606" s="243"/>
      <c r="U606" s="13"/>
      <c r="V606" s="13"/>
      <c r="W606" s="13"/>
      <c r="X606" s="13"/>
      <c r="Y606" s="13"/>
      <c r="Z606" s="13"/>
      <c r="AA606" s="13"/>
      <c r="AB606" s="13"/>
      <c r="AC606" s="13"/>
      <c r="AD606" s="13"/>
      <c r="AE606" s="13"/>
      <c r="AT606" s="244" t="s">
        <v>148</v>
      </c>
      <c r="AU606" s="244" t="s">
        <v>83</v>
      </c>
      <c r="AV606" s="13" t="s">
        <v>83</v>
      </c>
      <c r="AW606" s="13" t="s">
        <v>32</v>
      </c>
      <c r="AX606" s="13" t="s">
        <v>71</v>
      </c>
      <c r="AY606" s="244" t="s">
        <v>139</v>
      </c>
    </row>
    <row r="607" s="13" customFormat="1">
      <c r="A607" s="13"/>
      <c r="B607" s="233"/>
      <c r="C607" s="234"/>
      <c r="D607" s="235" t="s">
        <v>148</v>
      </c>
      <c r="E607" s="236" t="s">
        <v>19</v>
      </c>
      <c r="F607" s="237" t="s">
        <v>198</v>
      </c>
      <c r="G607" s="234"/>
      <c r="H607" s="238">
        <v>-30.239999999999998</v>
      </c>
      <c r="I607" s="239"/>
      <c r="J607" s="234"/>
      <c r="K607" s="234"/>
      <c r="L607" s="240"/>
      <c r="M607" s="241"/>
      <c r="N607" s="242"/>
      <c r="O607" s="242"/>
      <c r="P607" s="242"/>
      <c r="Q607" s="242"/>
      <c r="R607" s="242"/>
      <c r="S607" s="242"/>
      <c r="T607" s="243"/>
      <c r="U607" s="13"/>
      <c r="V607" s="13"/>
      <c r="W607" s="13"/>
      <c r="X607" s="13"/>
      <c r="Y607" s="13"/>
      <c r="Z607" s="13"/>
      <c r="AA607" s="13"/>
      <c r="AB607" s="13"/>
      <c r="AC607" s="13"/>
      <c r="AD607" s="13"/>
      <c r="AE607" s="13"/>
      <c r="AT607" s="244" t="s">
        <v>148</v>
      </c>
      <c r="AU607" s="244" t="s">
        <v>83</v>
      </c>
      <c r="AV607" s="13" t="s">
        <v>83</v>
      </c>
      <c r="AW607" s="13" t="s">
        <v>32</v>
      </c>
      <c r="AX607" s="13" t="s">
        <v>71</v>
      </c>
      <c r="AY607" s="244" t="s">
        <v>139</v>
      </c>
    </row>
    <row r="608" s="13" customFormat="1">
      <c r="A608" s="13"/>
      <c r="B608" s="233"/>
      <c r="C608" s="234"/>
      <c r="D608" s="235" t="s">
        <v>148</v>
      </c>
      <c r="E608" s="236" t="s">
        <v>19</v>
      </c>
      <c r="F608" s="237" t="s">
        <v>204</v>
      </c>
      <c r="G608" s="234"/>
      <c r="H608" s="238">
        <v>-12.42</v>
      </c>
      <c r="I608" s="239"/>
      <c r="J608" s="234"/>
      <c r="K608" s="234"/>
      <c r="L608" s="240"/>
      <c r="M608" s="241"/>
      <c r="N608" s="242"/>
      <c r="O608" s="242"/>
      <c r="P608" s="242"/>
      <c r="Q608" s="242"/>
      <c r="R608" s="242"/>
      <c r="S608" s="242"/>
      <c r="T608" s="243"/>
      <c r="U608" s="13"/>
      <c r="V608" s="13"/>
      <c r="W608" s="13"/>
      <c r="X608" s="13"/>
      <c r="Y608" s="13"/>
      <c r="Z608" s="13"/>
      <c r="AA608" s="13"/>
      <c r="AB608" s="13"/>
      <c r="AC608" s="13"/>
      <c r="AD608" s="13"/>
      <c r="AE608" s="13"/>
      <c r="AT608" s="244" t="s">
        <v>148</v>
      </c>
      <c r="AU608" s="244" t="s">
        <v>83</v>
      </c>
      <c r="AV608" s="13" t="s">
        <v>83</v>
      </c>
      <c r="AW608" s="13" t="s">
        <v>32</v>
      </c>
      <c r="AX608" s="13" t="s">
        <v>71</v>
      </c>
      <c r="AY608" s="244" t="s">
        <v>139</v>
      </c>
    </row>
    <row r="609" s="13" customFormat="1">
      <c r="A609" s="13"/>
      <c r="B609" s="233"/>
      <c r="C609" s="234"/>
      <c r="D609" s="235" t="s">
        <v>148</v>
      </c>
      <c r="E609" s="236" t="s">
        <v>19</v>
      </c>
      <c r="F609" s="237" t="s">
        <v>202</v>
      </c>
      <c r="G609" s="234"/>
      <c r="H609" s="238">
        <v>-4.0499999999999998</v>
      </c>
      <c r="I609" s="239"/>
      <c r="J609" s="234"/>
      <c r="K609" s="234"/>
      <c r="L609" s="240"/>
      <c r="M609" s="241"/>
      <c r="N609" s="242"/>
      <c r="O609" s="242"/>
      <c r="P609" s="242"/>
      <c r="Q609" s="242"/>
      <c r="R609" s="242"/>
      <c r="S609" s="242"/>
      <c r="T609" s="243"/>
      <c r="U609" s="13"/>
      <c r="V609" s="13"/>
      <c r="W609" s="13"/>
      <c r="X609" s="13"/>
      <c r="Y609" s="13"/>
      <c r="Z609" s="13"/>
      <c r="AA609" s="13"/>
      <c r="AB609" s="13"/>
      <c r="AC609" s="13"/>
      <c r="AD609" s="13"/>
      <c r="AE609" s="13"/>
      <c r="AT609" s="244" t="s">
        <v>148</v>
      </c>
      <c r="AU609" s="244" t="s">
        <v>83</v>
      </c>
      <c r="AV609" s="13" t="s">
        <v>83</v>
      </c>
      <c r="AW609" s="13" t="s">
        <v>32</v>
      </c>
      <c r="AX609" s="13" t="s">
        <v>71</v>
      </c>
      <c r="AY609" s="244" t="s">
        <v>139</v>
      </c>
    </row>
    <row r="610" s="13" customFormat="1">
      <c r="A610" s="13"/>
      <c r="B610" s="233"/>
      <c r="C610" s="234"/>
      <c r="D610" s="235" t="s">
        <v>148</v>
      </c>
      <c r="E610" s="236" t="s">
        <v>19</v>
      </c>
      <c r="F610" s="237" t="s">
        <v>205</v>
      </c>
      <c r="G610" s="234"/>
      <c r="H610" s="238">
        <v>-25.199999999999999</v>
      </c>
      <c r="I610" s="239"/>
      <c r="J610" s="234"/>
      <c r="K610" s="234"/>
      <c r="L610" s="240"/>
      <c r="M610" s="241"/>
      <c r="N610" s="242"/>
      <c r="O610" s="242"/>
      <c r="P610" s="242"/>
      <c r="Q610" s="242"/>
      <c r="R610" s="242"/>
      <c r="S610" s="242"/>
      <c r="T610" s="243"/>
      <c r="U610" s="13"/>
      <c r="V610" s="13"/>
      <c r="W610" s="13"/>
      <c r="X610" s="13"/>
      <c r="Y610" s="13"/>
      <c r="Z610" s="13"/>
      <c r="AA610" s="13"/>
      <c r="AB610" s="13"/>
      <c r="AC610" s="13"/>
      <c r="AD610" s="13"/>
      <c r="AE610" s="13"/>
      <c r="AT610" s="244" t="s">
        <v>148</v>
      </c>
      <c r="AU610" s="244" t="s">
        <v>83</v>
      </c>
      <c r="AV610" s="13" t="s">
        <v>83</v>
      </c>
      <c r="AW610" s="13" t="s">
        <v>32</v>
      </c>
      <c r="AX610" s="13" t="s">
        <v>71</v>
      </c>
      <c r="AY610" s="244" t="s">
        <v>139</v>
      </c>
    </row>
    <row r="611" s="13" customFormat="1">
      <c r="A611" s="13"/>
      <c r="B611" s="233"/>
      <c r="C611" s="234"/>
      <c r="D611" s="235" t="s">
        <v>148</v>
      </c>
      <c r="E611" s="236" t="s">
        <v>19</v>
      </c>
      <c r="F611" s="237" t="s">
        <v>206</v>
      </c>
      <c r="G611" s="234"/>
      <c r="H611" s="238">
        <v>47.560000000000002</v>
      </c>
      <c r="I611" s="239"/>
      <c r="J611" s="234"/>
      <c r="K611" s="234"/>
      <c r="L611" s="240"/>
      <c r="M611" s="241"/>
      <c r="N611" s="242"/>
      <c r="O611" s="242"/>
      <c r="P611" s="242"/>
      <c r="Q611" s="242"/>
      <c r="R611" s="242"/>
      <c r="S611" s="242"/>
      <c r="T611" s="243"/>
      <c r="U611" s="13"/>
      <c r="V611" s="13"/>
      <c r="W611" s="13"/>
      <c r="X611" s="13"/>
      <c r="Y611" s="13"/>
      <c r="Z611" s="13"/>
      <c r="AA611" s="13"/>
      <c r="AB611" s="13"/>
      <c r="AC611" s="13"/>
      <c r="AD611" s="13"/>
      <c r="AE611" s="13"/>
      <c r="AT611" s="244" t="s">
        <v>148</v>
      </c>
      <c r="AU611" s="244" t="s">
        <v>83</v>
      </c>
      <c r="AV611" s="13" t="s">
        <v>83</v>
      </c>
      <c r="AW611" s="13" t="s">
        <v>32</v>
      </c>
      <c r="AX611" s="13" t="s">
        <v>71</v>
      </c>
      <c r="AY611" s="244" t="s">
        <v>139</v>
      </c>
    </row>
    <row r="612" s="14" customFormat="1">
      <c r="A612" s="14"/>
      <c r="B612" s="245"/>
      <c r="C612" s="246"/>
      <c r="D612" s="235" t="s">
        <v>148</v>
      </c>
      <c r="E612" s="247" t="s">
        <v>19</v>
      </c>
      <c r="F612" s="248" t="s">
        <v>176</v>
      </c>
      <c r="G612" s="246"/>
      <c r="H612" s="249">
        <v>177.363</v>
      </c>
      <c r="I612" s="250"/>
      <c r="J612" s="246"/>
      <c r="K612" s="246"/>
      <c r="L612" s="251"/>
      <c r="M612" s="252"/>
      <c r="N612" s="253"/>
      <c r="O612" s="253"/>
      <c r="P612" s="253"/>
      <c r="Q612" s="253"/>
      <c r="R612" s="253"/>
      <c r="S612" s="253"/>
      <c r="T612" s="254"/>
      <c r="U612" s="14"/>
      <c r="V612" s="14"/>
      <c r="W612" s="14"/>
      <c r="X612" s="14"/>
      <c r="Y612" s="14"/>
      <c r="Z612" s="14"/>
      <c r="AA612" s="14"/>
      <c r="AB612" s="14"/>
      <c r="AC612" s="14"/>
      <c r="AD612" s="14"/>
      <c r="AE612" s="14"/>
      <c r="AT612" s="255" t="s">
        <v>148</v>
      </c>
      <c r="AU612" s="255" t="s">
        <v>83</v>
      </c>
      <c r="AV612" s="14" t="s">
        <v>87</v>
      </c>
      <c r="AW612" s="14" t="s">
        <v>32</v>
      </c>
      <c r="AX612" s="14" t="s">
        <v>71</v>
      </c>
      <c r="AY612" s="255" t="s">
        <v>139</v>
      </c>
    </row>
    <row r="613" s="16" customFormat="1">
      <c r="A613" s="16"/>
      <c r="B613" s="267"/>
      <c r="C613" s="268"/>
      <c r="D613" s="235" t="s">
        <v>148</v>
      </c>
      <c r="E613" s="269" t="s">
        <v>19</v>
      </c>
      <c r="F613" s="270" t="s">
        <v>180</v>
      </c>
      <c r="G613" s="268"/>
      <c r="H613" s="269" t="s">
        <v>19</v>
      </c>
      <c r="I613" s="271"/>
      <c r="J613" s="268"/>
      <c r="K613" s="268"/>
      <c r="L613" s="272"/>
      <c r="M613" s="273"/>
      <c r="N613" s="274"/>
      <c r="O613" s="274"/>
      <c r="P613" s="274"/>
      <c r="Q613" s="274"/>
      <c r="R613" s="274"/>
      <c r="S613" s="274"/>
      <c r="T613" s="275"/>
      <c r="U613" s="16"/>
      <c r="V613" s="16"/>
      <c r="W613" s="16"/>
      <c r="X613" s="16"/>
      <c r="Y613" s="16"/>
      <c r="Z613" s="16"/>
      <c r="AA613" s="16"/>
      <c r="AB613" s="16"/>
      <c r="AC613" s="16"/>
      <c r="AD613" s="16"/>
      <c r="AE613" s="16"/>
      <c r="AT613" s="276" t="s">
        <v>148</v>
      </c>
      <c r="AU613" s="276" t="s">
        <v>83</v>
      </c>
      <c r="AV613" s="16" t="s">
        <v>78</v>
      </c>
      <c r="AW613" s="16" t="s">
        <v>32</v>
      </c>
      <c r="AX613" s="16" t="s">
        <v>71</v>
      </c>
      <c r="AY613" s="276" t="s">
        <v>139</v>
      </c>
    </row>
    <row r="614" s="13" customFormat="1">
      <c r="A614" s="13"/>
      <c r="B614" s="233"/>
      <c r="C614" s="234"/>
      <c r="D614" s="235" t="s">
        <v>148</v>
      </c>
      <c r="E614" s="236" t="s">
        <v>19</v>
      </c>
      <c r="F614" s="237" t="s">
        <v>207</v>
      </c>
      <c r="G614" s="234"/>
      <c r="H614" s="238">
        <v>177.363</v>
      </c>
      <c r="I614" s="239"/>
      <c r="J614" s="234"/>
      <c r="K614" s="234"/>
      <c r="L614" s="240"/>
      <c r="M614" s="241"/>
      <c r="N614" s="242"/>
      <c r="O614" s="242"/>
      <c r="P614" s="242"/>
      <c r="Q614" s="242"/>
      <c r="R614" s="242"/>
      <c r="S614" s="242"/>
      <c r="T614" s="243"/>
      <c r="U614" s="13"/>
      <c r="V614" s="13"/>
      <c r="W614" s="13"/>
      <c r="X614" s="13"/>
      <c r="Y614" s="13"/>
      <c r="Z614" s="13"/>
      <c r="AA614" s="13"/>
      <c r="AB614" s="13"/>
      <c r="AC614" s="13"/>
      <c r="AD614" s="13"/>
      <c r="AE614" s="13"/>
      <c r="AT614" s="244" t="s">
        <v>148</v>
      </c>
      <c r="AU614" s="244" t="s">
        <v>83</v>
      </c>
      <c r="AV614" s="13" t="s">
        <v>83</v>
      </c>
      <c r="AW614" s="13" t="s">
        <v>32</v>
      </c>
      <c r="AX614" s="13" t="s">
        <v>71</v>
      </c>
      <c r="AY614" s="244" t="s">
        <v>139</v>
      </c>
    </row>
    <row r="615" s="14" customFormat="1">
      <c r="A615" s="14"/>
      <c r="B615" s="245"/>
      <c r="C615" s="246"/>
      <c r="D615" s="235" t="s">
        <v>148</v>
      </c>
      <c r="E615" s="247" t="s">
        <v>19</v>
      </c>
      <c r="F615" s="248" t="s">
        <v>176</v>
      </c>
      <c r="G615" s="246"/>
      <c r="H615" s="249">
        <v>177.363</v>
      </c>
      <c r="I615" s="250"/>
      <c r="J615" s="246"/>
      <c r="K615" s="246"/>
      <c r="L615" s="251"/>
      <c r="M615" s="252"/>
      <c r="N615" s="253"/>
      <c r="O615" s="253"/>
      <c r="P615" s="253"/>
      <c r="Q615" s="253"/>
      <c r="R615" s="253"/>
      <c r="S615" s="253"/>
      <c r="T615" s="254"/>
      <c r="U615" s="14"/>
      <c r="V615" s="14"/>
      <c r="W615" s="14"/>
      <c r="X615" s="14"/>
      <c r="Y615" s="14"/>
      <c r="Z615" s="14"/>
      <c r="AA615" s="14"/>
      <c r="AB615" s="14"/>
      <c r="AC615" s="14"/>
      <c r="AD615" s="14"/>
      <c r="AE615" s="14"/>
      <c r="AT615" s="255" t="s">
        <v>148</v>
      </c>
      <c r="AU615" s="255" t="s">
        <v>83</v>
      </c>
      <c r="AV615" s="14" t="s">
        <v>87</v>
      </c>
      <c r="AW615" s="14" t="s">
        <v>32</v>
      </c>
      <c r="AX615" s="14" t="s">
        <v>71</v>
      </c>
      <c r="AY615" s="255" t="s">
        <v>139</v>
      </c>
    </row>
    <row r="616" s="16" customFormat="1">
      <c r="A616" s="16"/>
      <c r="B616" s="267"/>
      <c r="C616" s="268"/>
      <c r="D616" s="235" t="s">
        <v>148</v>
      </c>
      <c r="E616" s="269" t="s">
        <v>19</v>
      </c>
      <c r="F616" s="270" t="s">
        <v>182</v>
      </c>
      <c r="G616" s="268"/>
      <c r="H616" s="269" t="s">
        <v>19</v>
      </c>
      <c r="I616" s="271"/>
      <c r="J616" s="268"/>
      <c r="K616" s="268"/>
      <c r="L616" s="272"/>
      <c r="M616" s="273"/>
      <c r="N616" s="274"/>
      <c r="O616" s="274"/>
      <c r="P616" s="274"/>
      <c r="Q616" s="274"/>
      <c r="R616" s="274"/>
      <c r="S616" s="274"/>
      <c r="T616" s="275"/>
      <c r="U616" s="16"/>
      <c r="V616" s="16"/>
      <c r="W616" s="16"/>
      <c r="X616" s="16"/>
      <c r="Y616" s="16"/>
      <c r="Z616" s="16"/>
      <c r="AA616" s="16"/>
      <c r="AB616" s="16"/>
      <c r="AC616" s="16"/>
      <c r="AD616" s="16"/>
      <c r="AE616" s="16"/>
      <c r="AT616" s="276" t="s">
        <v>148</v>
      </c>
      <c r="AU616" s="276" t="s">
        <v>83</v>
      </c>
      <c r="AV616" s="16" t="s">
        <v>78</v>
      </c>
      <c r="AW616" s="16" t="s">
        <v>32</v>
      </c>
      <c r="AX616" s="16" t="s">
        <v>71</v>
      </c>
      <c r="AY616" s="276" t="s">
        <v>139</v>
      </c>
    </row>
    <row r="617" s="13" customFormat="1">
      <c r="A617" s="13"/>
      <c r="B617" s="233"/>
      <c r="C617" s="234"/>
      <c r="D617" s="235" t="s">
        <v>148</v>
      </c>
      <c r="E617" s="236" t="s">
        <v>19</v>
      </c>
      <c r="F617" s="237" t="s">
        <v>207</v>
      </c>
      <c r="G617" s="234"/>
      <c r="H617" s="238">
        <v>177.363</v>
      </c>
      <c r="I617" s="239"/>
      <c r="J617" s="234"/>
      <c r="K617" s="234"/>
      <c r="L617" s="240"/>
      <c r="M617" s="241"/>
      <c r="N617" s="242"/>
      <c r="O617" s="242"/>
      <c r="P617" s="242"/>
      <c r="Q617" s="242"/>
      <c r="R617" s="242"/>
      <c r="S617" s="242"/>
      <c r="T617" s="243"/>
      <c r="U617" s="13"/>
      <c r="V617" s="13"/>
      <c r="W617" s="13"/>
      <c r="X617" s="13"/>
      <c r="Y617" s="13"/>
      <c r="Z617" s="13"/>
      <c r="AA617" s="13"/>
      <c r="AB617" s="13"/>
      <c r="AC617" s="13"/>
      <c r="AD617" s="13"/>
      <c r="AE617" s="13"/>
      <c r="AT617" s="244" t="s">
        <v>148</v>
      </c>
      <c r="AU617" s="244" t="s">
        <v>83</v>
      </c>
      <c r="AV617" s="13" t="s">
        <v>83</v>
      </c>
      <c r="AW617" s="13" t="s">
        <v>32</v>
      </c>
      <c r="AX617" s="13" t="s">
        <v>71</v>
      </c>
      <c r="AY617" s="244" t="s">
        <v>139</v>
      </c>
    </row>
    <row r="618" s="14" customFormat="1">
      <c r="A618" s="14"/>
      <c r="B618" s="245"/>
      <c r="C618" s="246"/>
      <c r="D618" s="235" t="s">
        <v>148</v>
      </c>
      <c r="E618" s="247" t="s">
        <v>19</v>
      </c>
      <c r="F618" s="248" t="s">
        <v>176</v>
      </c>
      <c r="G618" s="246"/>
      <c r="H618" s="249">
        <v>177.363</v>
      </c>
      <c r="I618" s="250"/>
      <c r="J618" s="246"/>
      <c r="K618" s="246"/>
      <c r="L618" s="251"/>
      <c r="M618" s="252"/>
      <c r="N618" s="253"/>
      <c r="O618" s="253"/>
      <c r="P618" s="253"/>
      <c r="Q618" s="253"/>
      <c r="R618" s="253"/>
      <c r="S618" s="253"/>
      <c r="T618" s="254"/>
      <c r="U618" s="14"/>
      <c r="V618" s="14"/>
      <c r="W618" s="14"/>
      <c r="X618" s="14"/>
      <c r="Y618" s="14"/>
      <c r="Z618" s="14"/>
      <c r="AA618" s="14"/>
      <c r="AB618" s="14"/>
      <c r="AC618" s="14"/>
      <c r="AD618" s="14"/>
      <c r="AE618" s="14"/>
      <c r="AT618" s="255" t="s">
        <v>148</v>
      </c>
      <c r="AU618" s="255" t="s">
        <v>83</v>
      </c>
      <c r="AV618" s="14" t="s">
        <v>87</v>
      </c>
      <c r="AW618" s="14" t="s">
        <v>32</v>
      </c>
      <c r="AX618" s="14" t="s">
        <v>71</v>
      </c>
      <c r="AY618" s="255" t="s">
        <v>139</v>
      </c>
    </row>
    <row r="619" s="16" customFormat="1">
      <c r="A619" s="16"/>
      <c r="B619" s="267"/>
      <c r="C619" s="268"/>
      <c r="D619" s="235" t="s">
        <v>148</v>
      </c>
      <c r="E619" s="269" t="s">
        <v>19</v>
      </c>
      <c r="F619" s="270" t="s">
        <v>183</v>
      </c>
      <c r="G619" s="268"/>
      <c r="H619" s="269" t="s">
        <v>19</v>
      </c>
      <c r="I619" s="271"/>
      <c r="J619" s="268"/>
      <c r="K619" s="268"/>
      <c r="L619" s="272"/>
      <c r="M619" s="273"/>
      <c r="N619" s="274"/>
      <c r="O619" s="274"/>
      <c r="P619" s="274"/>
      <c r="Q619" s="274"/>
      <c r="R619" s="274"/>
      <c r="S619" s="274"/>
      <c r="T619" s="275"/>
      <c r="U619" s="16"/>
      <c r="V619" s="16"/>
      <c r="W619" s="16"/>
      <c r="X619" s="16"/>
      <c r="Y619" s="16"/>
      <c r="Z619" s="16"/>
      <c r="AA619" s="16"/>
      <c r="AB619" s="16"/>
      <c r="AC619" s="16"/>
      <c r="AD619" s="16"/>
      <c r="AE619" s="16"/>
      <c r="AT619" s="276" t="s">
        <v>148</v>
      </c>
      <c r="AU619" s="276" t="s">
        <v>83</v>
      </c>
      <c r="AV619" s="16" t="s">
        <v>78</v>
      </c>
      <c r="AW619" s="16" t="s">
        <v>32</v>
      </c>
      <c r="AX619" s="16" t="s">
        <v>71</v>
      </c>
      <c r="AY619" s="276" t="s">
        <v>139</v>
      </c>
    </row>
    <row r="620" s="13" customFormat="1">
      <c r="A620" s="13"/>
      <c r="B620" s="233"/>
      <c r="C620" s="234"/>
      <c r="D620" s="235" t="s">
        <v>148</v>
      </c>
      <c r="E620" s="236" t="s">
        <v>19</v>
      </c>
      <c r="F620" s="237" t="s">
        <v>208</v>
      </c>
      <c r="G620" s="234"/>
      <c r="H620" s="238">
        <v>139.97499999999999</v>
      </c>
      <c r="I620" s="239"/>
      <c r="J620" s="234"/>
      <c r="K620" s="234"/>
      <c r="L620" s="240"/>
      <c r="M620" s="241"/>
      <c r="N620" s="242"/>
      <c r="O620" s="242"/>
      <c r="P620" s="242"/>
      <c r="Q620" s="242"/>
      <c r="R620" s="242"/>
      <c r="S620" s="242"/>
      <c r="T620" s="243"/>
      <c r="U620" s="13"/>
      <c r="V620" s="13"/>
      <c r="W620" s="13"/>
      <c r="X620" s="13"/>
      <c r="Y620" s="13"/>
      <c r="Z620" s="13"/>
      <c r="AA620" s="13"/>
      <c r="AB620" s="13"/>
      <c r="AC620" s="13"/>
      <c r="AD620" s="13"/>
      <c r="AE620" s="13"/>
      <c r="AT620" s="244" t="s">
        <v>148</v>
      </c>
      <c r="AU620" s="244" t="s">
        <v>83</v>
      </c>
      <c r="AV620" s="13" t="s">
        <v>83</v>
      </c>
      <c r="AW620" s="13" t="s">
        <v>32</v>
      </c>
      <c r="AX620" s="13" t="s">
        <v>71</v>
      </c>
      <c r="AY620" s="244" t="s">
        <v>139</v>
      </c>
    </row>
    <row r="621" s="13" customFormat="1">
      <c r="A621" s="13"/>
      <c r="B621" s="233"/>
      <c r="C621" s="234"/>
      <c r="D621" s="235" t="s">
        <v>148</v>
      </c>
      <c r="E621" s="236" t="s">
        <v>19</v>
      </c>
      <c r="F621" s="237" t="s">
        <v>209</v>
      </c>
      <c r="G621" s="234"/>
      <c r="H621" s="238">
        <v>-9</v>
      </c>
      <c r="I621" s="239"/>
      <c r="J621" s="234"/>
      <c r="K621" s="234"/>
      <c r="L621" s="240"/>
      <c r="M621" s="241"/>
      <c r="N621" s="242"/>
      <c r="O621" s="242"/>
      <c r="P621" s="242"/>
      <c r="Q621" s="242"/>
      <c r="R621" s="242"/>
      <c r="S621" s="242"/>
      <c r="T621" s="243"/>
      <c r="U621" s="13"/>
      <c r="V621" s="13"/>
      <c r="W621" s="13"/>
      <c r="X621" s="13"/>
      <c r="Y621" s="13"/>
      <c r="Z621" s="13"/>
      <c r="AA621" s="13"/>
      <c r="AB621" s="13"/>
      <c r="AC621" s="13"/>
      <c r="AD621" s="13"/>
      <c r="AE621" s="13"/>
      <c r="AT621" s="244" t="s">
        <v>148</v>
      </c>
      <c r="AU621" s="244" t="s">
        <v>83</v>
      </c>
      <c r="AV621" s="13" t="s">
        <v>83</v>
      </c>
      <c r="AW621" s="13" t="s">
        <v>32</v>
      </c>
      <c r="AX621" s="13" t="s">
        <v>71</v>
      </c>
      <c r="AY621" s="244" t="s">
        <v>139</v>
      </c>
    </row>
    <row r="622" s="13" customFormat="1">
      <c r="A622" s="13"/>
      <c r="B622" s="233"/>
      <c r="C622" s="234"/>
      <c r="D622" s="235" t="s">
        <v>148</v>
      </c>
      <c r="E622" s="236" t="s">
        <v>19</v>
      </c>
      <c r="F622" s="237" t="s">
        <v>205</v>
      </c>
      <c r="G622" s="234"/>
      <c r="H622" s="238">
        <v>-25.199999999999999</v>
      </c>
      <c r="I622" s="239"/>
      <c r="J622" s="234"/>
      <c r="K622" s="234"/>
      <c r="L622" s="240"/>
      <c r="M622" s="241"/>
      <c r="N622" s="242"/>
      <c r="O622" s="242"/>
      <c r="P622" s="242"/>
      <c r="Q622" s="242"/>
      <c r="R622" s="242"/>
      <c r="S622" s="242"/>
      <c r="T622" s="243"/>
      <c r="U622" s="13"/>
      <c r="V622" s="13"/>
      <c r="W622" s="13"/>
      <c r="X622" s="13"/>
      <c r="Y622" s="13"/>
      <c r="Z622" s="13"/>
      <c r="AA622" s="13"/>
      <c r="AB622" s="13"/>
      <c r="AC622" s="13"/>
      <c r="AD622" s="13"/>
      <c r="AE622" s="13"/>
      <c r="AT622" s="244" t="s">
        <v>148</v>
      </c>
      <c r="AU622" s="244" t="s">
        <v>83</v>
      </c>
      <c r="AV622" s="13" t="s">
        <v>83</v>
      </c>
      <c r="AW622" s="13" t="s">
        <v>32</v>
      </c>
      <c r="AX622" s="13" t="s">
        <v>71</v>
      </c>
      <c r="AY622" s="244" t="s">
        <v>139</v>
      </c>
    </row>
    <row r="623" s="13" customFormat="1">
      <c r="A623" s="13"/>
      <c r="B623" s="233"/>
      <c r="C623" s="234"/>
      <c r="D623" s="235" t="s">
        <v>148</v>
      </c>
      <c r="E623" s="236" t="s">
        <v>19</v>
      </c>
      <c r="F623" s="237" t="s">
        <v>210</v>
      </c>
      <c r="G623" s="234"/>
      <c r="H623" s="238">
        <v>-12.15</v>
      </c>
      <c r="I623" s="239"/>
      <c r="J623" s="234"/>
      <c r="K623" s="234"/>
      <c r="L623" s="240"/>
      <c r="M623" s="241"/>
      <c r="N623" s="242"/>
      <c r="O623" s="242"/>
      <c r="P623" s="242"/>
      <c r="Q623" s="242"/>
      <c r="R623" s="242"/>
      <c r="S623" s="242"/>
      <c r="T623" s="243"/>
      <c r="U623" s="13"/>
      <c r="V623" s="13"/>
      <c r="W623" s="13"/>
      <c r="X623" s="13"/>
      <c r="Y623" s="13"/>
      <c r="Z623" s="13"/>
      <c r="AA623" s="13"/>
      <c r="AB623" s="13"/>
      <c r="AC623" s="13"/>
      <c r="AD623" s="13"/>
      <c r="AE623" s="13"/>
      <c r="AT623" s="244" t="s">
        <v>148</v>
      </c>
      <c r="AU623" s="244" t="s">
        <v>83</v>
      </c>
      <c r="AV623" s="13" t="s">
        <v>83</v>
      </c>
      <c r="AW623" s="13" t="s">
        <v>32</v>
      </c>
      <c r="AX623" s="13" t="s">
        <v>71</v>
      </c>
      <c r="AY623" s="244" t="s">
        <v>139</v>
      </c>
    </row>
    <row r="624" s="13" customFormat="1">
      <c r="A624" s="13"/>
      <c r="B624" s="233"/>
      <c r="C624" s="234"/>
      <c r="D624" s="235" t="s">
        <v>148</v>
      </c>
      <c r="E624" s="236" t="s">
        <v>19</v>
      </c>
      <c r="F624" s="237" t="s">
        <v>211</v>
      </c>
      <c r="G624" s="234"/>
      <c r="H624" s="238">
        <v>33.960000000000001</v>
      </c>
      <c r="I624" s="239"/>
      <c r="J624" s="234"/>
      <c r="K624" s="234"/>
      <c r="L624" s="240"/>
      <c r="M624" s="241"/>
      <c r="N624" s="242"/>
      <c r="O624" s="242"/>
      <c r="P624" s="242"/>
      <c r="Q624" s="242"/>
      <c r="R624" s="242"/>
      <c r="S624" s="242"/>
      <c r="T624" s="243"/>
      <c r="U624" s="13"/>
      <c r="V624" s="13"/>
      <c r="W624" s="13"/>
      <c r="X624" s="13"/>
      <c r="Y624" s="13"/>
      <c r="Z624" s="13"/>
      <c r="AA624" s="13"/>
      <c r="AB624" s="13"/>
      <c r="AC624" s="13"/>
      <c r="AD624" s="13"/>
      <c r="AE624" s="13"/>
      <c r="AT624" s="244" t="s">
        <v>148</v>
      </c>
      <c r="AU624" s="244" t="s">
        <v>83</v>
      </c>
      <c r="AV624" s="13" t="s">
        <v>83</v>
      </c>
      <c r="AW624" s="13" t="s">
        <v>32</v>
      </c>
      <c r="AX624" s="13" t="s">
        <v>71</v>
      </c>
      <c r="AY624" s="244" t="s">
        <v>139</v>
      </c>
    </row>
    <row r="625" s="14" customFormat="1">
      <c r="A625" s="14"/>
      <c r="B625" s="245"/>
      <c r="C625" s="246"/>
      <c r="D625" s="235" t="s">
        <v>148</v>
      </c>
      <c r="E625" s="247" t="s">
        <v>19</v>
      </c>
      <c r="F625" s="248" t="s">
        <v>176</v>
      </c>
      <c r="G625" s="246"/>
      <c r="H625" s="249">
        <v>127.58499999999998</v>
      </c>
      <c r="I625" s="250"/>
      <c r="J625" s="246"/>
      <c r="K625" s="246"/>
      <c r="L625" s="251"/>
      <c r="M625" s="252"/>
      <c r="N625" s="253"/>
      <c r="O625" s="253"/>
      <c r="P625" s="253"/>
      <c r="Q625" s="253"/>
      <c r="R625" s="253"/>
      <c r="S625" s="253"/>
      <c r="T625" s="254"/>
      <c r="U625" s="14"/>
      <c r="V625" s="14"/>
      <c r="W625" s="14"/>
      <c r="X625" s="14"/>
      <c r="Y625" s="14"/>
      <c r="Z625" s="14"/>
      <c r="AA625" s="14"/>
      <c r="AB625" s="14"/>
      <c r="AC625" s="14"/>
      <c r="AD625" s="14"/>
      <c r="AE625" s="14"/>
      <c r="AT625" s="255" t="s">
        <v>148</v>
      </c>
      <c r="AU625" s="255" t="s">
        <v>83</v>
      </c>
      <c r="AV625" s="14" t="s">
        <v>87</v>
      </c>
      <c r="AW625" s="14" t="s">
        <v>32</v>
      </c>
      <c r="AX625" s="14" t="s">
        <v>71</v>
      </c>
      <c r="AY625" s="255" t="s">
        <v>139</v>
      </c>
    </row>
    <row r="626" s="15" customFormat="1">
      <c r="A626" s="15"/>
      <c r="B626" s="256"/>
      <c r="C626" s="257"/>
      <c r="D626" s="235" t="s">
        <v>148</v>
      </c>
      <c r="E626" s="258" t="s">
        <v>19</v>
      </c>
      <c r="F626" s="259" t="s">
        <v>163</v>
      </c>
      <c r="G626" s="257"/>
      <c r="H626" s="260">
        <v>836.97700000000009</v>
      </c>
      <c r="I626" s="261"/>
      <c r="J626" s="257"/>
      <c r="K626" s="257"/>
      <c r="L626" s="262"/>
      <c r="M626" s="263"/>
      <c r="N626" s="264"/>
      <c r="O626" s="264"/>
      <c r="P626" s="264"/>
      <c r="Q626" s="264"/>
      <c r="R626" s="264"/>
      <c r="S626" s="264"/>
      <c r="T626" s="265"/>
      <c r="U626" s="15"/>
      <c r="V626" s="15"/>
      <c r="W626" s="15"/>
      <c r="X626" s="15"/>
      <c r="Y626" s="15"/>
      <c r="Z626" s="15"/>
      <c r="AA626" s="15"/>
      <c r="AB626" s="15"/>
      <c r="AC626" s="15"/>
      <c r="AD626" s="15"/>
      <c r="AE626" s="15"/>
      <c r="AT626" s="266" t="s">
        <v>148</v>
      </c>
      <c r="AU626" s="266" t="s">
        <v>83</v>
      </c>
      <c r="AV626" s="15" t="s">
        <v>90</v>
      </c>
      <c r="AW626" s="15" t="s">
        <v>32</v>
      </c>
      <c r="AX626" s="15" t="s">
        <v>78</v>
      </c>
      <c r="AY626" s="266" t="s">
        <v>139</v>
      </c>
    </row>
    <row r="627" s="2" customFormat="1" ht="24.15" customHeight="1">
      <c r="A627" s="41"/>
      <c r="B627" s="42"/>
      <c r="C627" s="215" t="s">
        <v>655</v>
      </c>
      <c r="D627" s="215" t="s">
        <v>141</v>
      </c>
      <c r="E627" s="216" t="s">
        <v>656</v>
      </c>
      <c r="F627" s="217" t="s">
        <v>657</v>
      </c>
      <c r="G627" s="218" t="s">
        <v>167</v>
      </c>
      <c r="H627" s="219">
        <v>1221.0750000000001</v>
      </c>
      <c r="I627" s="220"/>
      <c r="J627" s="221">
        <f>ROUND(I627*H627,2)</f>
        <v>0</v>
      </c>
      <c r="K627" s="217" t="s">
        <v>145</v>
      </c>
      <c r="L627" s="47"/>
      <c r="M627" s="222" t="s">
        <v>19</v>
      </c>
      <c r="N627" s="223" t="s">
        <v>43</v>
      </c>
      <c r="O627" s="87"/>
      <c r="P627" s="224">
        <f>O627*H627</f>
        <v>0</v>
      </c>
      <c r="Q627" s="224">
        <v>0</v>
      </c>
      <c r="R627" s="224">
        <f>Q627*H627</f>
        <v>0</v>
      </c>
      <c r="S627" s="224">
        <v>0.016</v>
      </c>
      <c r="T627" s="225">
        <f>S627*H627</f>
        <v>19.537200000000002</v>
      </c>
      <c r="U627" s="41"/>
      <c r="V627" s="41"/>
      <c r="W627" s="41"/>
      <c r="X627" s="41"/>
      <c r="Y627" s="41"/>
      <c r="Z627" s="41"/>
      <c r="AA627" s="41"/>
      <c r="AB627" s="41"/>
      <c r="AC627" s="41"/>
      <c r="AD627" s="41"/>
      <c r="AE627" s="41"/>
      <c r="AR627" s="226" t="s">
        <v>90</v>
      </c>
      <c r="AT627" s="226" t="s">
        <v>141</v>
      </c>
      <c r="AU627" s="226" t="s">
        <v>83</v>
      </c>
      <c r="AY627" s="20" t="s">
        <v>139</v>
      </c>
      <c r="BE627" s="227">
        <f>IF(N627="základní",J627,0)</f>
        <v>0</v>
      </c>
      <c r="BF627" s="227">
        <f>IF(N627="snížená",J627,0)</f>
        <v>0</v>
      </c>
      <c r="BG627" s="227">
        <f>IF(N627="zákl. přenesená",J627,0)</f>
        <v>0</v>
      </c>
      <c r="BH627" s="227">
        <f>IF(N627="sníž. přenesená",J627,0)</f>
        <v>0</v>
      </c>
      <c r="BI627" s="227">
        <f>IF(N627="nulová",J627,0)</f>
        <v>0</v>
      </c>
      <c r="BJ627" s="20" t="s">
        <v>83</v>
      </c>
      <c r="BK627" s="227">
        <f>ROUND(I627*H627,2)</f>
        <v>0</v>
      </c>
      <c r="BL627" s="20" t="s">
        <v>90</v>
      </c>
      <c r="BM627" s="226" t="s">
        <v>658</v>
      </c>
    </row>
    <row r="628" s="2" customFormat="1">
      <c r="A628" s="41"/>
      <c r="B628" s="42"/>
      <c r="C628" s="43"/>
      <c r="D628" s="228" t="s">
        <v>146</v>
      </c>
      <c r="E628" s="43"/>
      <c r="F628" s="229" t="s">
        <v>659</v>
      </c>
      <c r="G628" s="43"/>
      <c r="H628" s="43"/>
      <c r="I628" s="230"/>
      <c r="J628" s="43"/>
      <c r="K628" s="43"/>
      <c r="L628" s="47"/>
      <c r="M628" s="231"/>
      <c r="N628" s="232"/>
      <c r="O628" s="87"/>
      <c r="P628" s="87"/>
      <c r="Q628" s="87"/>
      <c r="R628" s="87"/>
      <c r="S628" s="87"/>
      <c r="T628" s="88"/>
      <c r="U628" s="41"/>
      <c r="V628" s="41"/>
      <c r="W628" s="41"/>
      <c r="X628" s="41"/>
      <c r="Y628" s="41"/>
      <c r="Z628" s="41"/>
      <c r="AA628" s="41"/>
      <c r="AB628" s="41"/>
      <c r="AC628" s="41"/>
      <c r="AD628" s="41"/>
      <c r="AE628" s="41"/>
      <c r="AT628" s="20" t="s">
        <v>146</v>
      </c>
      <c r="AU628" s="20" t="s">
        <v>83</v>
      </c>
    </row>
    <row r="629" s="13" customFormat="1">
      <c r="A629" s="13"/>
      <c r="B629" s="233"/>
      <c r="C629" s="234"/>
      <c r="D629" s="235" t="s">
        <v>148</v>
      </c>
      <c r="E629" s="236" t="s">
        <v>19</v>
      </c>
      <c r="F629" s="237" t="s">
        <v>660</v>
      </c>
      <c r="G629" s="234"/>
      <c r="H629" s="238">
        <v>1081.7159999999999</v>
      </c>
      <c r="I629" s="239"/>
      <c r="J629" s="234"/>
      <c r="K629" s="234"/>
      <c r="L629" s="240"/>
      <c r="M629" s="241"/>
      <c r="N629" s="242"/>
      <c r="O629" s="242"/>
      <c r="P629" s="242"/>
      <c r="Q629" s="242"/>
      <c r="R629" s="242"/>
      <c r="S629" s="242"/>
      <c r="T629" s="243"/>
      <c r="U629" s="13"/>
      <c r="V629" s="13"/>
      <c r="W629" s="13"/>
      <c r="X629" s="13"/>
      <c r="Y629" s="13"/>
      <c r="Z629" s="13"/>
      <c r="AA629" s="13"/>
      <c r="AB629" s="13"/>
      <c r="AC629" s="13"/>
      <c r="AD629" s="13"/>
      <c r="AE629" s="13"/>
      <c r="AT629" s="244" t="s">
        <v>148</v>
      </c>
      <c r="AU629" s="244" t="s">
        <v>83</v>
      </c>
      <c r="AV629" s="13" t="s">
        <v>83</v>
      </c>
      <c r="AW629" s="13" t="s">
        <v>32</v>
      </c>
      <c r="AX629" s="13" t="s">
        <v>71</v>
      </c>
      <c r="AY629" s="244" t="s">
        <v>139</v>
      </c>
    </row>
    <row r="630" s="13" customFormat="1">
      <c r="A630" s="13"/>
      <c r="B630" s="233"/>
      <c r="C630" s="234"/>
      <c r="D630" s="235" t="s">
        <v>148</v>
      </c>
      <c r="E630" s="236" t="s">
        <v>19</v>
      </c>
      <c r="F630" s="237" t="s">
        <v>661</v>
      </c>
      <c r="G630" s="234"/>
      <c r="H630" s="238">
        <v>174.68799999999999</v>
      </c>
      <c r="I630" s="239"/>
      <c r="J630" s="234"/>
      <c r="K630" s="234"/>
      <c r="L630" s="240"/>
      <c r="M630" s="241"/>
      <c r="N630" s="242"/>
      <c r="O630" s="242"/>
      <c r="P630" s="242"/>
      <c r="Q630" s="242"/>
      <c r="R630" s="242"/>
      <c r="S630" s="242"/>
      <c r="T630" s="243"/>
      <c r="U630" s="13"/>
      <c r="V630" s="13"/>
      <c r="W630" s="13"/>
      <c r="X630" s="13"/>
      <c r="Y630" s="13"/>
      <c r="Z630" s="13"/>
      <c r="AA630" s="13"/>
      <c r="AB630" s="13"/>
      <c r="AC630" s="13"/>
      <c r="AD630" s="13"/>
      <c r="AE630" s="13"/>
      <c r="AT630" s="244" t="s">
        <v>148</v>
      </c>
      <c r="AU630" s="244" t="s">
        <v>83</v>
      </c>
      <c r="AV630" s="13" t="s">
        <v>83</v>
      </c>
      <c r="AW630" s="13" t="s">
        <v>32</v>
      </c>
      <c r="AX630" s="13" t="s">
        <v>71</v>
      </c>
      <c r="AY630" s="244" t="s">
        <v>139</v>
      </c>
    </row>
    <row r="631" s="14" customFormat="1">
      <c r="A631" s="14"/>
      <c r="B631" s="245"/>
      <c r="C631" s="246"/>
      <c r="D631" s="235" t="s">
        <v>148</v>
      </c>
      <c r="E631" s="247" t="s">
        <v>19</v>
      </c>
      <c r="F631" s="248" t="s">
        <v>176</v>
      </c>
      <c r="G631" s="246"/>
      <c r="H631" s="249">
        <v>1256.404</v>
      </c>
      <c r="I631" s="250"/>
      <c r="J631" s="246"/>
      <c r="K631" s="246"/>
      <c r="L631" s="251"/>
      <c r="M631" s="252"/>
      <c r="N631" s="253"/>
      <c r="O631" s="253"/>
      <c r="P631" s="253"/>
      <c r="Q631" s="253"/>
      <c r="R631" s="253"/>
      <c r="S631" s="253"/>
      <c r="T631" s="254"/>
      <c r="U631" s="14"/>
      <c r="V631" s="14"/>
      <c r="W631" s="14"/>
      <c r="X631" s="14"/>
      <c r="Y631" s="14"/>
      <c r="Z631" s="14"/>
      <c r="AA631" s="14"/>
      <c r="AB631" s="14"/>
      <c r="AC631" s="14"/>
      <c r="AD631" s="14"/>
      <c r="AE631" s="14"/>
      <c r="AT631" s="255" t="s">
        <v>148</v>
      </c>
      <c r="AU631" s="255" t="s">
        <v>83</v>
      </c>
      <c r="AV631" s="14" t="s">
        <v>87</v>
      </c>
      <c r="AW631" s="14" t="s">
        <v>32</v>
      </c>
      <c r="AX631" s="14" t="s">
        <v>71</v>
      </c>
      <c r="AY631" s="255" t="s">
        <v>139</v>
      </c>
    </row>
    <row r="632" s="13" customFormat="1">
      <c r="A632" s="13"/>
      <c r="B632" s="233"/>
      <c r="C632" s="234"/>
      <c r="D632" s="235" t="s">
        <v>148</v>
      </c>
      <c r="E632" s="236" t="s">
        <v>19</v>
      </c>
      <c r="F632" s="237" t="s">
        <v>662</v>
      </c>
      <c r="G632" s="234"/>
      <c r="H632" s="238">
        <v>-35.329000000000001</v>
      </c>
      <c r="I632" s="239"/>
      <c r="J632" s="234"/>
      <c r="K632" s="234"/>
      <c r="L632" s="240"/>
      <c r="M632" s="241"/>
      <c r="N632" s="242"/>
      <c r="O632" s="242"/>
      <c r="P632" s="242"/>
      <c r="Q632" s="242"/>
      <c r="R632" s="242"/>
      <c r="S632" s="242"/>
      <c r="T632" s="243"/>
      <c r="U632" s="13"/>
      <c r="V632" s="13"/>
      <c r="W632" s="13"/>
      <c r="X632" s="13"/>
      <c r="Y632" s="13"/>
      <c r="Z632" s="13"/>
      <c r="AA632" s="13"/>
      <c r="AB632" s="13"/>
      <c r="AC632" s="13"/>
      <c r="AD632" s="13"/>
      <c r="AE632" s="13"/>
      <c r="AT632" s="244" t="s">
        <v>148</v>
      </c>
      <c r="AU632" s="244" t="s">
        <v>83</v>
      </c>
      <c r="AV632" s="13" t="s">
        <v>83</v>
      </c>
      <c r="AW632" s="13" t="s">
        <v>32</v>
      </c>
      <c r="AX632" s="13" t="s">
        <v>71</v>
      </c>
      <c r="AY632" s="244" t="s">
        <v>139</v>
      </c>
    </row>
    <row r="633" s="15" customFormat="1">
      <c r="A633" s="15"/>
      <c r="B633" s="256"/>
      <c r="C633" s="257"/>
      <c r="D633" s="235" t="s">
        <v>148</v>
      </c>
      <c r="E633" s="258" t="s">
        <v>19</v>
      </c>
      <c r="F633" s="259" t="s">
        <v>163</v>
      </c>
      <c r="G633" s="257"/>
      <c r="H633" s="260">
        <v>1221.0750000000001</v>
      </c>
      <c r="I633" s="261"/>
      <c r="J633" s="257"/>
      <c r="K633" s="257"/>
      <c r="L633" s="262"/>
      <c r="M633" s="263"/>
      <c r="N633" s="264"/>
      <c r="O633" s="264"/>
      <c r="P633" s="264"/>
      <c r="Q633" s="264"/>
      <c r="R633" s="264"/>
      <c r="S633" s="264"/>
      <c r="T633" s="265"/>
      <c r="U633" s="15"/>
      <c r="V633" s="15"/>
      <c r="W633" s="15"/>
      <c r="X633" s="15"/>
      <c r="Y633" s="15"/>
      <c r="Z633" s="15"/>
      <c r="AA633" s="15"/>
      <c r="AB633" s="15"/>
      <c r="AC633" s="15"/>
      <c r="AD633" s="15"/>
      <c r="AE633" s="15"/>
      <c r="AT633" s="266" t="s">
        <v>148</v>
      </c>
      <c r="AU633" s="266" t="s">
        <v>83</v>
      </c>
      <c r="AV633" s="15" t="s">
        <v>90</v>
      </c>
      <c r="AW633" s="15" t="s">
        <v>32</v>
      </c>
      <c r="AX633" s="15" t="s">
        <v>78</v>
      </c>
      <c r="AY633" s="266" t="s">
        <v>139</v>
      </c>
    </row>
    <row r="634" s="2" customFormat="1" ht="24.15" customHeight="1">
      <c r="A634" s="41"/>
      <c r="B634" s="42"/>
      <c r="C634" s="215" t="s">
        <v>663</v>
      </c>
      <c r="D634" s="215" t="s">
        <v>141</v>
      </c>
      <c r="E634" s="216" t="s">
        <v>664</v>
      </c>
      <c r="F634" s="217" t="s">
        <v>665</v>
      </c>
      <c r="G634" s="218" t="s">
        <v>167</v>
      </c>
      <c r="H634" s="219">
        <v>54.560000000000002</v>
      </c>
      <c r="I634" s="220"/>
      <c r="J634" s="221">
        <f>ROUND(I634*H634,2)</f>
        <v>0</v>
      </c>
      <c r="K634" s="217" t="s">
        <v>145</v>
      </c>
      <c r="L634" s="47"/>
      <c r="M634" s="222" t="s">
        <v>19</v>
      </c>
      <c r="N634" s="223" t="s">
        <v>43</v>
      </c>
      <c r="O634" s="87"/>
      <c r="P634" s="224">
        <f>O634*H634</f>
        <v>0</v>
      </c>
      <c r="Q634" s="224">
        <v>0</v>
      </c>
      <c r="R634" s="224">
        <f>Q634*H634</f>
        <v>0</v>
      </c>
      <c r="S634" s="224">
        <v>0.058999999999999997</v>
      </c>
      <c r="T634" s="225">
        <f>S634*H634</f>
        <v>3.2190400000000001</v>
      </c>
      <c r="U634" s="41"/>
      <c r="V634" s="41"/>
      <c r="W634" s="41"/>
      <c r="X634" s="41"/>
      <c r="Y634" s="41"/>
      <c r="Z634" s="41"/>
      <c r="AA634" s="41"/>
      <c r="AB634" s="41"/>
      <c r="AC634" s="41"/>
      <c r="AD634" s="41"/>
      <c r="AE634" s="41"/>
      <c r="AR634" s="226" t="s">
        <v>90</v>
      </c>
      <c r="AT634" s="226" t="s">
        <v>141</v>
      </c>
      <c r="AU634" s="226" t="s">
        <v>83</v>
      </c>
      <c r="AY634" s="20" t="s">
        <v>139</v>
      </c>
      <c r="BE634" s="227">
        <f>IF(N634="základní",J634,0)</f>
        <v>0</v>
      </c>
      <c r="BF634" s="227">
        <f>IF(N634="snížená",J634,0)</f>
        <v>0</v>
      </c>
      <c r="BG634" s="227">
        <f>IF(N634="zákl. přenesená",J634,0)</f>
        <v>0</v>
      </c>
      <c r="BH634" s="227">
        <f>IF(N634="sníž. přenesená",J634,0)</f>
        <v>0</v>
      </c>
      <c r="BI634" s="227">
        <f>IF(N634="nulová",J634,0)</f>
        <v>0</v>
      </c>
      <c r="BJ634" s="20" t="s">
        <v>83</v>
      </c>
      <c r="BK634" s="227">
        <f>ROUND(I634*H634,2)</f>
        <v>0</v>
      </c>
      <c r="BL634" s="20" t="s">
        <v>90</v>
      </c>
      <c r="BM634" s="226" t="s">
        <v>666</v>
      </c>
    </row>
    <row r="635" s="2" customFormat="1">
      <c r="A635" s="41"/>
      <c r="B635" s="42"/>
      <c r="C635" s="43"/>
      <c r="D635" s="228" t="s">
        <v>146</v>
      </c>
      <c r="E635" s="43"/>
      <c r="F635" s="229" t="s">
        <v>667</v>
      </c>
      <c r="G635" s="43"/>
      <c r="H635" s="43"/>
      <c r="I635" s="230"/>
      <c r="J635" s="43"/>
      <c r="K635" s="43"/>
      <c r="L635" s="47"/>
      <c r="M635" s="231"/>
      <c r="N635" s="232"/>
      <c r="O635" s="87"/>
      <c r="P635" s="87"/>
      <c r="Q635" s="87"/>
      <c r="R635" s="87"/>
      <c r="S635" s="87"/>
      <c r="T635" s="88"/>
      <c r="U635" s="41"/>
      <c r="V635" s="41"/>
      <c r="W635" s="41"/>
      <c r="X635" s="41"/>
      <c r="Y635" s="41"/>
      <c r="Z635" s="41"/>
      <c r="AA635" s="41"/>
      <c r="AB635" s="41"/>
      <c r="AC635" s="41"/>
      <c r="AD635" s="41"/>
      <c r="AE635" s="41"/>
      <c r="AT635" s="20" t="s">
        <v>146</v>
      </c>
      <c r="AU635" s="20" t="s">
        <v>83</v>
      </c>
    </row>
    <row r="636" s="13" customFormat="1">
      <c r="A636" s="13"/>
      <c r="B636" s="233"/>
      <c r="C636" s="234"/>
      <c r="D636" s="235" t="s">
        <v>148</v>
      </c>
      <c r="E636" s="236" t="s">
        <v>19</v>
      </c>
      <c r="F636" s="237" t="s">
        <v>668</v>
      </c>
      <c r="G636" s="234"/>
      <c r="H636" s="238">
        <v>22.670000000000002</v>
      </c>
      <c r="I636" s="239"/>
      <c r="J636" s="234"/>
      <c r="K636" s="234"/>
      <c r="L636" s="240"/>
      <c r="M636" s="241"/>
      <c r="N636" s="242"/>
      <c r="O636" s="242"/>
      <c r="P636" s="242"/>
      <c r="Q636" s="242"/>
      <c r="R636" s="242"/>
      <c r="S636" s="242"/>
      <c r="T636" s="243"/>
      <c r="U636" s="13"/>
      <c r="V636" s="13"/>
      <c r="W636" s="13"/>
      <c r="X636" s="13"/>
      <c r="Y636" s="13"/>
      <c r="Z636" s="13"/>
      <c r="AA636" s="13"/>
      <c r="AB636" s="13"/>
      <c r="AC636" s="13"/>
      <c r="AD636" s="13"/>
      <c r="AE636" s="13"/>
      <c r="AT636" s="244" t="s">
        <v>148</v>
      </c>
      <c r="AU636" s="244" t="s">
        <v>83</v>
      </c>
      <c r="AV636" s="13" t="s">
        <v>83</v>
      </c>
      <c r="AW636" s="13" t="s">
        <v>32</v>
      </c>
      <c r="AX636" s="13" t="s">
        <v>71</v>
      </c>
      <c r="AY636" s="244" t="s">
        <v>139</v>
      </c>
    </row>
    <row r="637" s="13" customFormat="1">
      <c r="A637" s="13"/>
      <c r="B637" s="233"/>
      <c r="C637" s="234"/>
      <c r="D637" s="235" t="s">
        <v>148</v>
      </c>
      <c r="E637" s="236" t="s">
        <v>19</v>
      </c>
      <c r="F637" s="237" t="s">
        <v>669</v>
      </c>
      <c r="G637" s="234"/>
      <c r="H637" s="238">
        <v>31.890000000000001</v>
      </c>
      <c r="I637" s="239"/>
      <c r="J637" s="234"/>
      <c r="K637" s="234"/>
      <c r="L637" s="240"/>
      <c r="M637" s="241"/>
      <c r="N637" s="242"/>
      <c r="O637" s="242"/>
      <c r="P637" s="242"/>
      <c r="Q637" s="242"/>
      <c r="R637" s="242"/>
      <c r="S637" s="242"/>
      <c r="T637" s="243"/>
      <c r="U637" s="13"/>
      <c r="V637" s="13"/>
      <c r="W637" s="13"/>
      <c r="X637" s="13"/>
      <c r="Y637" s="13"/>
      <c r="Z637" s="13"/>
      <c r="AA637" s="13"/>
      <c r="AB637" s="13"/>
      <c r="AC637" s="13"/>
      <c r="AD637" s="13"/>
      <c r="AE637" s="13"/>
      <c r="AT637" s="244" t="s">
        <v>148</v>
      </c>
      <c r="AU637" s="244" t="s">
        <v>83</v>
      </c>
      <c r="AV637" s="13" t="s">
        <v>83</v>
      </c>
      <c r="AW637" s="13" t="s">
        <v>32</v>
      </c>
      <c r="AX637" s="13" t="s">
        <v>71</v>
      </c>
      <c r="AY637" s="244" t="s">
        <v>139</v>
      </c>
    </row>
    <row r="638" s="15" customFormat="1">
      <c r="A638" s="15"/>
      <c r="B638" s="256"/>
      <c r="C638" s="257"/>
      <c r="D638" s="235" t="s">
        <v>148</v>
      </c>
      <c r="E638" s="258" t="s">
        <v>19</v>
      </c>
      <c r="F638" s="259" t="s">
        <v>163</v>
      </c>
      <c r="G638" s="257"/>
      <c r="H638" s="260">
        <v>54.560000000000002</v>
      </c>
      <c r="I638" s="261"/>
      <c r="J638" s="257"/>
      <c r="K638" s="257"/>
      <c r="L638" s="262"/>
      <c r="M638" s="263"/>
      <c r="N638" s="264"/>
      <c r="O638" s="264"/>
      <c r="P638" s="264"/>
      <c r="Q638" s="264"/>
      <c r="R638" s="264"/>
      <c r="S638" s="264"/>
      <c r="T638" s="265"/>
      <c r="U638" s="15"/>
      <c r="V638" s="15"/>
      <c r="W638" s="15"/>
      <c r="X638" s="15"/>
      <c r="Y638" s="15"/>
      <c r="Z638" s="15"/>
      <c r="AA638" s="15"/>
      <c r="AB638" s="15"/>
      <c r="AC638" s="15"/>
      <c r="AD638" s="15"/>
      <c r="AE638" s="15"/>
      <c r="AT638" s="266" t="s">
        <v>148</v>
      </c>
      <c r="AU638" s="266" t="s">
        <v>83</v>
      </c>
      <c r="AV638" s="15" t="s">
        <v>90</v>
      </c>
      <c r="AW638" s="15" t="s">
        <v>32</v>
      </c>
      <c r="AX638" s="15" t="s">
        <v>78</v>
      </c>
      <c r="AY638" s="266" t="s">
        <v>139</v>
      </c>
    </row>
    <row r="639" s="2" customFormat="1" ht="24.15" customHeight="1">
      <c r="A639" s="41"/>
      <c r="B639" s="42"/>
      <c r="C639" s="215" t="s">
        <v>670</v>
      </c>
      <c r="D639" s="215" t="s">
        <v>141</v>
      </c>
      <c r="E639" s="216" t="s">
        <v>671</v>
      </c>
      <c r="F639" s="217" t="s">
        <v>672</v>
      </c>
      <c r="G639" s="218" t="s">
        <v>167</v>
      </c>
      <c r="H639" s="219">
        <v>34.299999999999997</v>
      </c>
      <c r="I639" s="220"/>
      <c r="J639" s="221">
        <f>ROUND(I639*H639,2)</f>
        <v>0</v>
      </c>
      <c r="K639" s="217" t="s">
        <v>145</v>
      </c>
      <c r="L639" s="47"/>
      <c r="M639" s="222" t="s">
        <v>19</v>
      </c>
      <c r="N639" s="223" t="s">
        <v>43</v>
      </c>
      <c r="O639" s="87"/>
      <c r="P639" s="224">
        <f>O639*H639</f>
        <v>0</v>
      </c>
      <c r="Q639" s="224">
        <v>0</v>
      </c>
      <c r="R639" s="224">
        <f>Q639*H639</f>
        <v>0</v>
      </c>
      <c r="S639" s="224">
        <v>0.088999999999999996</v>
      </c>
      <c r="T639" s="225">
        <f>S639*H639</f>
        <v>3.0526999999999997</v>
      </c>
      <c r="U639" s="41"/>
      <c r="V639" s="41"/>
      <c r="W639" s="41"/>
      <c r="X639" s="41"/>
      <c r="Y639" s="41"/>
      <c r="Z639" s="41"/>
      <c r="AA639" s="41"/>
      <c r="AB639" s="41"/>
      <c r="AC639" s="41"/>
      <c r="AD639" s="41"/>
      <c r="AE639" s="41"/>
      <c r="AR639" s="226" t="s">
        <v>90</v>
      </c>
      <c r="AT639" s="226" t="s">
        <v>141</v>
      </c>
      <c r="AU639" s="226" t="s">
        <v>83</v>
      </c>
      <c r="AY639" s="20" t="s">
        <v>139</v>
      </c>
      <c r="BE639" s="227">
        <f>IF(N639="základní",J639,0)</f>
        <v>0</v>
      </c>
      <c r="BF639" s="227">
        <f>IF(N639="snížená",J639,0)</f>
        <v>0</v>
      </c>
      <c r="BG639" s="227">
        <f>IF(N639="zákl. přenesená",J639,0)</f>
        <v>0</v>
      </c>
      <c r="BH639" s="227">
        <f>IF(N639="sníž. přenesená",J639,0)</f>
        <v>0</v>
      </c>
      <c r="BI639" s="227">
        <f>IF(N639="nulová",J639,0)</f>
        <v>0</v>
      </c>
      <c r="BJ639" s="20" t="s">
        <v>83</v>
      </c>
      <c r="BK639" s="227">
        <f>ROUND(I639*H639,2)</f>
        <v>0</v>
      </c>
      <c r="BL639" s="20" t="s">
        <v>90</v>
      </c>
      <c r="BM639" s="226" t="s">
        <v>673</v>
      </c>
    </row>
    <row r="640" s="2" customFormat="1">
      <c r="A640" s="41"/>
      <c r="B640" s="42"/>
      <c r="C640" s="43"/>
      <c r="D640" s="228" t="s">
        <v>146</v>
      </c>
      <c r="E640" s="43"/>
      <c r="F640" s="229" t="s">
        <v>674</v>
      </c>
      <c r="G640" s="43"/>
      <c r="H640" s="43"/>
      <c r="I640" s="230"/>
      <c r="J640" s="43"/>
      <c r="K640" s="43"/>
      <c r="L640" s="47"/>
      <c r="M640" s="231"/>
      <c r="N640" s="232"/>
      <c r="O640" s="87"/>
      <c r="P640" s="87"/>
      <c r="Q640" s="87"/>
      <c r="R640" s="87"/>
      <c r="S640" s="87"/>
      <c r="T640" s="88"/>
      <c r="U640" s="41"/>
      <c r="V640" s="41"/>
      <c r="W640" s="41"/>
      <c r="X640" s="41"/>
      <c r="Y640" s="41"/>
      <c r="Z640" s="41"/>
      <c r="AA640" s="41"/>
      <c r="AB640" s="41"/>
      <c r="AC640" s="41"/>
      <c r="AD640" s="41"/>
      <c r="AE640" s="41"/>
      <c r="AT640" s="20" t="s">
        <v>146</v>
      </c>
      <c r="AU640" s="20" t="s">
        <v>83</v>
      </c>
    </row>
    <row r="641" s="2" customFormat="1">
      <c r="A641" s="41"/>
      <c r="B641" s="42"/>
      <c r="C641" s="43"/>
      <c r="D641" s="235" t="s">
        <v>231</v>
      </c>
      <c r="E641" s="43"/>
      <c r="F641" s="277" t="s">
        <v>612</v>
      </c>
      <c r="G641" s="43"/>
      <c r="H641" s="43"/>
      <c r="I641" s="230"/>
      <c r="J641" s="43"/>
      <c r="K641" s="43"/>
      <c r="L641" s="47"/>
      <c r="M641" s="231"/>
      <c r="N641" s="232"/>
      <c r="O641" s="87"/>
      <c r="P641" s="87"/>
      <c r="Q641" s="87"/>
      <c r="R641" s="87"/>
      <c r="S641" s="87"/>
      <c r="T641" s="88"/>
      <c r="U641" s="41"/>
      <c r="V641" s="41"/>
      <c r="W641" s="41"/>
      <c r="X641" s="41"/>
      <c r="Y641" s="41"/>
      <c r="Z641" s="41"/>
      <c r="AA641" s="41"/>
      <c r="AB641" s="41"/>
      <c r="AC641" s="41"/>
      <c r="AD641" s="41"/>
      <c r="AE641" s="41"/>
      <c r="AT641" s="20" t="s">
        <v>231</v>
      </c>
      <c r="AU641" s="20" t="s">
        <v>83</v>
      </c>
    </row>
    <row r="642" s="13" customFormat="1">
      <c r="A642" s="13"/>
      <c r="B642" s="233"/>
      <c r="C642" s="234"/>
      <c r="D642" s="235" t="s">
        <v>148</v>
      </c>
      <c r="E642" s="236" t="s">
        <v>19</v>
      </c>
      <c r="F642" s="237" t="s">
        <v>675</v>
      </c>
      <c r="G642" s="234"/>
      <c r="H642" s="238">
        <v>34.277999999999999</v>
      </c>
      <c r="I642" s="239"/>
      <c r="J642" s="234"/>
      <c r="K642" s="234"/>
      <c r="L642" s="240"/>
      <c r="M642" s="241"/>
      <c r="N642" s="242"/>
      <c r="O642" s="242"/>
      <c r="P642" s="242"/>
      <c r="Q642" s="242"/>
      <c r="R642" s="242"/>
      <c r="S642" s="242"/>
      <c r="T642" s="243"/>
      <c r="U642" s="13"/>
      <c r="V642" s="13"/>
      <c r="W642" s="13"/>
      <c r="X642" s="13"/>
      <c r="Y642" s="13"/>
      <c r="Z642" s="13"/>
      <c r="AA642" s="13"/>
      <c r="AB642" s="13"/>
      <c r="AC642" s="13"/>
      <c r="AD642" s="13"/>
      <c r="AE642" s="13"/>
      <c r="AT642" s="244" t="s">
        <v>148</v>
      </c>
      <c r="AU642" s="244" t="s">
        <v>83</v>
      </c>
      <c r="AV642" s="13" t="s">
        <v>83</v>
      </c>
      <c r="AW642" s="13" t="s">
        <v>32</v>
      </c>
      <c r="AX642" s="13" t="s">
        <v>71</v>
      </c>
      <c r="AY642" s="244" t="s">
        <v>139</v>
      </c>
    </row>
    <row r="643" s="15" customFormat="1">
      <c r="A643" s="15"/>
      <c r="B643" s="256"/>
      <c r="C643" s="257"/>
      <c r="D643" s="235" t="s">
        <v>148</v>
      </c>
      <c r="E643" s="258" t="s">
        <v>19</v>
      </c>
      <c r="F643" s="259" t="s">
        <v>163</v>
      </c>
      <c r="G643" s="257"/>
      <c r="H643" s="260">
        <v>34.277999999999999</v>
      </c>
      <c r="I643" s="261"/>
      <c r="J643" s="257"/>
      <c r="K643" s="257"/>
      <c r="L643" s="262"/>
      <c r="M643" s="263"/>
      <c r="N643" s="264"/>
      <c r="O643" s="264"/>
      <c r="P643" s="264"/>
      <c r="Q643" s="264"/>
      <c r="R643" s="264"/>
      <c r="S643" s="264"/>
      <c r="T643" s="265"/>
      <c r="U643" s="15"/>
      <c r="V643" s="15"/>
      <c r="W643" s="15"/>
      <c r="X643" s="15"/>
      <c r="Y643" s="15"/>
      <c r="Z643" s="15"/>
      <c r="AA643" s="15"/>
      <c r="AB643" s="15"/>
      <c r="AC643" s="15"/>
      <c r="AD643" s="15"/>
      <c r="AE643" s="15"/>
      <c r="AT643" s="266" t="s">
        <v>148</v>
      </c>
      <c r="AU643" s="266" t="s">
        <v>83</v>
      </c>
      <c r="AV643" s="15" t="s">
        <v>90</v>
      </c>
      <c r="AW643" s="15" t="s">
        <v>32</v>
      </c>
      <c r="AX643" s="15" t="s">
        <v>71</v>
      </c>
      <c r="AY643" s="266" t="s">
        <v>139</v>
      </c>
    </row>
    <row r="644" s="13" customFormat="1">
      <c r="A644" s="13"/>
      <c r="B644" s="233"/>
      <c r="C644" s="234"/>
      <c r="D644" s="235" t="s">
        <v>148</v>
      </c>
      <c r="E644" s="236" t="s">
        <v>19</v>
      </c>
      <c r="F644" s="237" t="s">
        <v>676</v>
      </c>
      <c r="G644" s="234"/>
      <c r="H644" s="238">
        <v>34.299999999999997</v>
      </c>
      <c r="I644" s="239"/>
      <c r="J644" s="234"/>
      <c r="K644" s="234"/>
      <c r="L644" s="240"/>
      <c r="M644" s="241"/>
      <c r="N644" s="242"/>
      <c r="O644" s="242"/>
      <c r="P644" s="242"/>
      <c r="Q644" s="242"/>
      <c r="R644" s="242"/>
      <c r="S644" s="242"/>
      <c r="T644" s="243"/>
      <c r="U644" s="13"/>
      <c r="V644" s="13"/>
      <c r="W644" s="13"/>
      <c r="X644" s="13"/>
      <c r="Y644" s="13"/>
      <c r="Z644" s="13"/>
      <c r="AA644" s="13"/>
      <c r="AB644" s="13"/>
      <c r="AC644" s="13"/>
      <c r="AD644" s="13"/>
      <c r="AE644" s="13"/>
      <c r="AT644" s="244" t="s">
        <v>148</v>
      </c>
      <c r="AU644" s="244" t="s">
        <v>83</v>
      </c>
      <c r="AV644" s="13" t="s">
        <v>83</v>
      </c>
      <c r="AW644" s="13" t="s">
        <v>32</v>
      </c>
      <c r="AX644" s="13" t="s">
        <v>71</v>
      </c>
      <c r="AY644" s="244" t="s">
        <v>139</v>
      </c>
    </row>
    <row r="645" s="15" customFormat="1">
      <c r="A645" s="15"/>
      <c r="B645" s="256"/>
      <c r="C645" s="257"/>
      <c r="D645" s="235" t="s">
        <v>148</v>
      </c>
      <c r="E645" s="258" t="s">
        <v>19</v>
      </c>
      <c r="F645" s="259" t="s">
        <v>163</v>
      </c>
      <c r="G645" s="257"/>
      <c r="H645" s="260">
        <v>34.299999999999997</v>
      </c>
      <c r="I645" s="261"/>
      <c r="J645" s="257"/>
      <c r="K645" s="257"/>
      <c r="L645" s="262"/>
      <c r="M645" s="263"/>
      <c r="N645" s="264"/>
      <c r="O645" s="264"/>
      <c r="P645" s="264"/>
      <c r="Q645" s="264"/>
      <c r="R645" s="264"/>
      <c r="S645" s="264"/>
      <c r="T645" s="265"/>
      <c r="U645" s="15"/>
      <c r="V645" s="15"/>
      <c r="W645" s="15"/>
      <c r="X645" s="15"/>
      <c r="Y645" s="15"/>
      <c r="Z645" s="15"/>
      <c r="AA645" s="15"/>
      <c r="AB645" s="15"/>
      <c r="AC645" s="15"/>
      <c r="AD645" s="15"/>
      <c r="AE645" s="15"/>
      <c r="AT645" s="266" t="s">
        <v>148</v>
      </c>
      <c r="AU645" s="266" t="s">
        <v>83</v>
      </c>
      <c r="AV645" s="15" t="s">
        <v>90</v>
      </c>
      <c r="AW645" s="15" t="s">
        <v>32</v>
      </c>
      <c r="AX645" s="15" t="s">
        <v>78</v>
      </c>
      <c r="AY645" s="266" t="s">
        <v>139</v>
      </c>
    </row>
    <row r="646" s="2" customFormat="1" ht="16.5" customHeight="1">
      <c r="A646" s="41"/>
      <c r="B646" s="42"/>
      <c r="C646" s="215" t="s">
        <v>677</v>
      </c>
      <c r="D646" s="215" t="s">
        <v>141</v>
      </c>
      <c r="E646" s="216" t="s">
        <v>678</v>
      </c>
      <c r="F646" s="217" t="s">
        <v>679</v>
      </c>
      <c r="G646" s="218" t="s">
        <v>167</v>
      </c>
      <c r="H646" s="219">
        <v>11.214</v>
      </c>
      <c r="I646" s="220"/>
      <c r="J646" s="221">
        <f>ROUND(I646*H646,2)</f>
        <v>0</v>
      </c>
      <c r="K646" s="217" t="s">
        <v>145</v>
      </c>
      <c r="L646" s="47"/>
      <c r="M646" s="222" t="s">
        <v>19</v>
      </c>
      <c r="N646" s="223" t="s">
        <v>43</v>
      </c>
      <c r="O646" s="87"/>
      <c r="P646" s="224">
        <f>O646*H646</f>
        <v>0</v>
      </c>
      <c r="Q646" s="224">
        <v>0</v>
      </c>
      <c r="R646" s="224">
        <f>Q646*H646</f>
        <v>0</v>
      </c>
      <c r="S646" s="224">
        <v>0.066000000000000003</v>
      </c>
      <c r="T646" s="225">
        <f>S646*H646</f>
        <v>0.74012400000000012</v>
      </c>
      <c r="U646" s="41"/>
      <c r="V646" s="41"/>
      <c r="W646" s="41"/>
      <c r="X646" s="41"/>
      <c r="Y646" s="41"/>
      <c r="Z646" s="41"/>
      <c r="AA646" s="41"/>
      <c r="AB646" s="41"/>
      <c r="AC646" s="41"/>
      <c r="AD646" s="41"/>
      <c r="AE646" s="41"/>
      <c r="AR646" s="226" t="s">
        <v>90</v>
      </c>
      <c r="AT646" s="226" t="s">
        <v>141</v>
      </c>
      <c r="AU646" s="226" t="s">
        <v>83</v>
      </c>
      <c r="AY646" s="20" t="s">
        <v>139</v>
      </c>
      <c r="BE646" s="227">
        <f>IF(N646="základní",J646,0)</f>
        <v>0</v>
      </c>
      <c r="BF646" s="227">
        <f>IF(N646="snížená",J646,0)</f>
        <v>0</v>
      </c>
      <c r="BG646" s="227">
        <f>IF(N646="zákl. přenesená",J646,0)</f>
        <v>0</v>
      </c>
      <c r="BH646" s="227">
        <f>IF(N646="sníž. přenesená",J646,0)</f>
        <v>0</v>
      </c>
      <c r="BI646" s="227">
        <f>IF(N646="nulová",J646,0)</f>
        <v>0</v>
      </c>
      <c r="BJ646" s="20" t="s">
        <v>83</v>
      </c>
      <c r="BK646" s="227">
        <f>ROUND(I646*H646,2)</f>
        <v>0</v>
      </c>
      <c r="BL646" s="20" t="s">
        <v>90</v>
      </c>
      <c r="BM646" s="226" t="s">
        <v>680</v>
      </c>
    </row>
    <row r="647" s="2" customFormat="1">
      <c r="A647" s="41"/>
      <c r="B647" s="42"/>
      <c r="C647" s="43"/>
      <c r="D647" s="228" t="s">
        <v>146</v>
      </c>
      <c r="E647" s="43"/>
      <c r="F647" s="229" t="s">
        <v>681</v>
      </c>
      <c r="G647" s="43"/>
      <c r="H647" s="43"/>
      <c r="I647" s="230"/>
      <c r="J647" s="43"/>
      <c r="K647" s="43"/>
      <c r="L647" s="47"/>
      <c r="M647" s="231"/>
      <c r="N647" s="232"/>
      <c r="O647" s="87"/>
      <c r="P647" s="87"/>
      <c r="Q647" s="87"/>
      <c r="R647" s="87"/>
      <c r="S647" s="87"/>
      <c r="T647" s="88"/>
      <c r="U647" s="41"/>
      <c r="V647" s="41"/>
      <c r="W647" s="41"/>
      <c r="X647" s="41"/>
      <c r="Y647" s="41"/>
      <c r="Z647" s="41"/>
      <c r="AA647" s="41"/>
      <c r="AB647" s="41"/>
      <c r="AC647" s="41"/>
      <c r="AD647" s="41"/>
      <c r="AE647" s="41"/>
      <c r="AT647" s="20" t="s">
        <v>146</v>
      </c>
      <c r="AU647" s="20" t="s">
        <v>83</v>
      </c>
    </row>
    <row r="648" s="2" customFormat="1">
      <c r="A648" s="41"/>
      <c r="B648" s="42"/>
      <c r="C648" s="43"/>
      <c r="D648" s="235" t="s">
        <v>231</v>
      </c>
      <c r="E648" s="43"/>
      <c r="F648" s="277" t="s">
        <v>682</v>
      </c>
      <c r="G648" s="43"/>
      <c r="H648" s="43"/>
      <c r="I648" s="230"/>
      <c r="J648" s="43"/>
      <c r="K648" s="43"/>
      <c r="L648" s="47"/>
      <c r="M648" s="231"/>
      <c r="N648" s="232"/>
      <c r="O648" s="87"/>
      <c r="P648" s="87"/>
      <c r="Q648" s="87"/>
      <c r="R648" s="87"/>
      <c r="S648" s="87"/>
      <c r="T648" s="88"/>
      <c r="U648" s="41"/>
      <c r="V648" s="41"/>
      <c r="W648" s="41"/>
      <c r="X648" s="41"/>
      <c r="Y648" s="41"/>
      <c r="Z648" s="41"/>
      <c r="AA648" s="41"/>
      <c r="AB648" s="41"/>
      <c r="AC648" s="41"/>
      <c r="AD648" s="41"/>
      <c r="AE648" s="41"/>
      <c r="AT648" s="20" t="s">
        <v>231</v>
      </c>
      <c r="AU648" s="20" t="s">
        <v>83</v>
      </c>
    </row>
    <row r="649" s="16" customFormat="1">
      <c r="A649" s="16"/>
      <c r="B649" s="267"/>
      <c r="C649" s="268"/>
      <c r="D649" s="235" t="s">
        <v>148</v>
      </c>
      <c r="E649" s="269" t="s">
        <v>19</v>
      </c>
      <c r="F649" s="270" t="s">
        <v>683</v>
      </c>
      <c r="G649" s="268"/>
      <c r="H649" s="269" t="s">
        <v>19</v>
      </c>
      <c r="I649" s="271"/>
      <c r="J649" s="268"/>
      <c r="K649" s="268"/>
      <c r="L649" s="272"/>
      <c r="M649" s="273"/>
      <c r="N649" s="274"/>
      <c r="O649" s="274"/>
      <c r="P649" s="274"/>
      <c r="Q649" s="274"/>
      <c r="R649" s="274"/>
      <c r="S649" s="274"/>
      <c r="T649" s="275"/>
      <c r="U649" s="16"/>
      <c r="V649" s="16"/>
      <c r="W649" s="16"/>
      <c r="X649" s="16"/>
      <c r="Y649" s="16"/>
      <c r="Z649" s="16"/>
      <c r="AA649" s="16"/>
      <c r="AB649" s="16"/>
      <c r="AC649" s="16"/>
      <c r="AD649" s="16"/>
      <c r="AE649" s="16"/>
      <c r="AT649" s="276" t="s">
        <v>148</v>
      </c>
      <c r="AU649" s="276" t="s">
        <v>83</v>
      </c>
      <c r="AV649" s="16" t="s">
        <v>78</v>
      </c>
      <c r="AW649" s="16" t="s">
        <v>32</v>
      </c>
      <c r="AX649" s="16" t="s">
        <v>71</v>
      </c>
      <c r="AY649" s="276" t="s">
        <v>139</v>
      </c>
    </row>
    <row r="650" s="13" customFormat="1">
      <c r="A650" s="13"/>
      <c r="B650" s="233"/>
      <c r="C650" s="234"/>
      <c r="D650" s="235" t="s">
        <v>148</v>
      </c>
      <c r="E650" s="236" t="s">
        <v>19</v>
      </c>
      <c r="F650" s="237" t="s">
        <v>684</v>
      </c>
      <c r="G650" s="234"/>
      <c r="H650" s="238">
        <v>11.214</v>
      </c>
      <c r="I650" s="239"/>
      <c r="J650" s="234"/>
      <c r="K650" s="234"/>
      <c r="L650" s="240"/>
      <c r="M650" s="241"/>
      <c r="N650" s="242"/>
      <c r="O650" s="242"/>
      <c r="P650" s="242"/>
      <c r="Q650" s="242"/>
      <c r="R650" s="242"/>
      <c r="S650" s="242"/>
      <c r="T650" s="243"/>
      <c r="U650" s="13"/>
      <c r="V650" s="13"/>
      <c r="W650" s="13"/>
      <c r="X650" s="13"/>
      <c r="Y650" s="13"/>
      <c r="Z650" s="13"/>
      <c r="AA650" s="13"/>
      <c r="AB650" s="13"/>
      <c r="AC650" s="13"/>
      <c r="AD650" s="13"/>
      <c r="AE650" s="13"/>
      <c r="AT650" s="244" t="s">
        <v>148</v>
      </c>
      <c r="AU650" s="244" t="s">
        <v>83</v>
      </c>
      <c r="AV650" s="13" t="s">
        <v>83</v>
      </c>
      <c r="AW650" s="13" t="s">
        <v>32</v>
      </c>
      <c r="AX650" s="13" t="s">
        <v>78</v>
      </c>
      <c r="AY650" s="244" t="s">
        <v>139</v>
      </c>
    </row>
    <row r="651" s="2" customFormat="1" ht="16.5" customHeight="1">
      <c r="A651" s="41"/>
      <c r="B651" s="42"/>
      <c r="C651" s="215" t="s">
        <v>685</v>
      </c>
      <c r="D651" s="215" t="s">
        <v>141</v>
      </c>
      <c r="E651" s="216" t="s">
        <v>686</v>
      </c>
      <c r="F651" s="217" t="s">
        <v>687</v>
      </c>
      <c r="G651" s="218" t="s">
        <v>167</v>
      </c>
      <c r="H651" s="219">
        <v>11.214</v>
      </c>
      <c r="I651" s="220"/>
      <c r="J651" s="221">
        <f>ROUND(I651*H651,2)</f>
        <v>0</v>
      </c>
      <c r="K651" s="217" t="s">
        <v>145</v>
      </c>
      <c r="L651" s="47"/>
      <c r="M651" s="222" t="s">
        <v>19</v>
      </c>
      <c r="N651" s="223" t="s">
        <v>43</v>
      </c>
      <c r="O651" s="87"/>
      <c r="P651" s="224">
        <f>O651*H651</f>
        <v>0</v>
      </c>
      <c r="Q651" s="224">
        <v>0</v>
      </c>
      <c r="R651" s="224">
        <f>Q651*H651</f>
        <v>0</v>
      </c>
      <c r="S651" s="224">
        <v>0</v>
      </c>
      <c r="T651" s="225">
        <f>S651*H651</f>
        <v>0</v>
      </c>
      <c r="U651" s="41"/>
      <c r="V651" s="41"/>
      <c r="W651" s="41"/>
      <c r="X651" s="41"/>
      <c r="Y651" s="41"/>
      <c r="Z651" s="41"/>
      <c r="AA651" s="41"/>
      <c r="AB651" s="41"/>
      <c r="AC651" s="41"/>
      <c r="AD651" s="41"/>
      <c r="AE651" s="41"/>
      <c r="AR651" s="226" t="s">
        <v>90</v>
      </c>
      <c r="AT651" s="226" t="s">
        <v>141</v>
      </c>
      <c r="AU651" s="226" t="s">
        <v>83</v>
      </c>
      <c r="AY651" s="20" t="s">
        <v>139</v>
      </c>
      <c r="BE651" s="227">
        <f>IF(N651="základní",J651,0)</f>
        <v>0</v>
      </c>
      <c r="BF651" s="227">
        <f>IF(N651="snížená",J651,0)</f>
        <v>0</v>
      </c>
      <c r="BG651" s="227">
        <f>IF(N651="zákl. přenesená",J651,0)</f>
        <v>0</v>
      </c>
      <c r="BH651" s="227">
        <f>IF(N651="sníž. přenesená",J651,0)</f>
        <v>0</v>
      </c>
      <c r="BI651" s="227">
        <f>IF(N651="nulová",J651,0)</f>
        <v>0</v>
      </c>
      <c r="BJ651" s="20" t="s">
        <v>83</v>
      </c>
      <c r="BK651" s="227">
        <f>ROUND(I651*H651,2)</f>
        <v>0</v>
      </c>
      <c r="BL651" s="20" t="s">
        <v>90</v>
      </c>
      <c r="BM651" s="226" t="s">
        <v>688</v>
      </c>
    </row>
    <row r="652" s="2" customFormat="1">
      <c r="A652" s="41"/>
      <c r="B652" s="42"/>
      <c r="C652" s="43"/>
      <c r="D652" s="228" t="s">
        <v>146</v>
      </c>
      <c r="E652" s="43"/>
      <c r="F652" s="229" t="s">
        <v>689</v>
      </c>
      <c r="G652" s="43"/>
      <c r="H652" s="43"/>
      <c r="I652" s="230"/>
      <c r="J652" s="43"/>
      <c r="K652" s="43"/>
      <c r="L652" s="47"/>
      <c r="M652" s="231"/>
      <c r="N652" s="232"/>
      <c r="O652" s="87"/>
      <c r="P652" s="87"/>
      <c r="Q652" s="87"/>
      <c r="R652" s="87"/>
      <c r="S652" s="87"/>
      <c r="T652" s="88"/>
      <c r="U652" s="41"/>
      <c r="V652" s="41"/>
      <c r="W652" s="41"/>
      <c r="X652" s="41"/>
      <c r="Y652" s="41"/>
      <c r="Z652" s="41"/>
      <c r="AA652" s="41"/>
      <c r="AB652" s="41"/>
      <c r="AC652" s="41"/>
      <c r="AD652" s="41"/>
      <c r="AE652" s="41"/>
      <c r="AT652" s="20" t="s">
        <v>146</v>
      </c>
      <c r="AU652" s="20" t="s">
        <v>83</v>
      </c>
    </row>
    <row r="653" s="2" customFormat="1">
      <c r="A653" s="41"/>
      <c r="B653" s="42"/>
      <c r="C653" s="43"/>
      <c r="D653" s="235" t="s">
        <v>231</v>
      </c>
      <c r="E653" s="43"/>
      <c r="F653" s="277" t="s">
        <v>682</v>
      </c>
      <c r="G653" s="43"/>
      <c r="H653" s="43"/>
      <c r="I653" s="230"/>
      <c r="J653" s="43"/>
      <c r="K653" s="43"/>
      <c r="L653" s="47"/>
      <c r="M653" s="231"/>
      <c r="N653" s="232"/>
      <c r="O653" s="87"/>
      <c r="P653" s="87"/>
      <c r="Q653" s="87"/>
      <c r="R653" s="87"/>
      <c r="S653" s="87"/>
      <c r="T653" s="88"/>
      <c r="U653" s="41"/>
      <c r="V653" s="41"/>
      <c r="W653" s="41"/>
      <c r="X653" s="41"/>
      <c r="Y653" s="41"/>
      <c r="Z653" s="41"/>
      <c r="AA653" s="41"/>
      <c r="AB653" s="41"/>
      <c r="AC653" s="41"/>
      <c r="AD653" s="41"/>
      <c r="AE653" s="41"/>
      <c r="AT653" s="20" t="s">
        <v>231</v>
      </c>
      <c r="AU653" s="20" t="s">
        <v>83</v>
      </c>
    </row>
    <row r="654" s="13" customFormat="1">
      <c r="A654" s="13"/>
      <c r="B654" s="233"/>
      <c r="C654" s="234"/>
      <c r="D654" s="235" t="s">
        <v>148</v>
      </c>
      <c r="E654" s="236" t="s">
        <v>19</v>
      </c>
      <c r="F654" s="237" t="s">
        <v>684</v>
      </c>
      <c r="G654" s="234"/>
      <c r="H654" s="238">
        <v>11.214</v>
      </c>
      <c r="I654" s="239"/>
      <c r="J654" s="234"/>
      <c r="K654" s="234"/>
      <c r="L654" s="240"/>
      <c r="M654" s="241"/>
      <c r="N654" s="242"/>
      <c r="O654" s="242"/>
      <c r="P654" s="242"/>
      <c r="Q654" s="242"/>
      <c r="R654" s="242"/>
      <c r="S654" s="242"/>
      <c r="T654" s="243"/>
      <c r="U654" s="13"/>
      <c r="V654" s="13"/>
      <c r="W654" s="13"/>
      <c r="X654" s="13"/>
      <c r="Y654" s="13"/>
      <c r="Z654" s="13"/>
      <c r="AA654" s="13"/>
      <c r="AB654" s="13"/>
      <c r="AC654" s="13"/>
      <c r="AD654" s="13"/>
      <c r="AE654" s="13"/>
      <c r="AT654" s="244" t="s">
        <v>148</v>
      </c>
      <c r="AU654" s="244" t="s">
        <v>83</v>
      </c>
      <c r="AV654" s="13" t="s">
        <v>83</v>
      </c>
      <c r="AW654" s="13" t="s">
        <v>32</v>
      </c>
      <c r="AX654" s="13" t="s">
        <v>78</v>
      </c>
      <c r="AY654" s="244" t="s">
        <v>139</v>
      </c>
    </row>
    <row r="655" s="2" customFormat="1" ht="16.5" customHeight="1">
      <c r="A655" s="41"/>
      <c r="B655" s="42"/>
      <c r="C655" s="215" t="s">
        <v>431</v>
      </c>
      <c r="D655" s="215" t="s">
        <v>141</v>
      </c>
      <c r="E655" s="216" t="s">
        <v>690</v>
      </c>
      <c r="F655" s="217" t="s">
        <v>691</v>
      </c>
      <c r="G655" s="218" t="s">
        <v>167</v>
      </c>
      <c r="H655" s="219">
        <v>11.214</v>
      </c>
      <c r="I655" s="220"/>
      <c r="J655" s="221">
        <f>ROUND(I655*H655,2)</f>
        <v>0</v>
      </c>
      <c r="K655" s="217" t="s">
        <v>145</v>
      </c>
      <c r="L655" s="47"/>
      <c r="M655" s="222" t="s">
        <v>19</v>
      </c>
      <c r="N655" s="223" t="s">
        <v>43</v>
      </c>
      <c r="O655" s="87"/>
      <c r="P655" s="224">
        <f>O655*H655</f>
        <v>0</v>
      </c>
      <c r="Q655" s="224">
        <v>0.070999999999999994</v>
      </c>
      <c r="R655" s="224">
        <f>Q655*H655</f>
        <v>0.79619399999999996</v>
      </c>
      <c r="S655" s="224">
        <v>0.13600000000000001</v>
      </c>
      <c r="T655" s="225">
        <f>S655*H655</f>
        <v>1.5251040000000002</v>
      </c>
      <c r="U655" s="41"/>
      <c r="V655" s="41"/>
      <c r="W655" s="41"/>
      <c r="X655" s="41"/>
      <c r="Y655" s="41"/>
      <c r="Z655" s="41"/>
      <c r="AA655" s="41"/>
      <c r="AB655" s="41"/>
      <c r="AC655" s="41"/>
      <c r="AD655" s="41"/>
      <c r="AE655" s="41"/>
      <c r="AR655" s="226" t="s">
        <v>90</v>
      </c>
      <c r="AT655" s="226" t="s">
        <v>141</v>
      </c>
      <c r="AU655" s="226" t="s">
        <v>83</v>
      </c>
      <c r="AY655" s="20" t="s">
        <v>139</v>
      </c>
      <c r="BE655" s="227">
        <f>IF(N655="základní",J655,0)</f>
        <v>0</v>
      </c>
      <c r="BF655" s="227">
        <f>IF(N655="snížená",J655,0)</f>
        <v>0</v>
      </c>
      <c r="BG655" s="227">
        <f>IF(N655="zákl. přenesená",J655,0)</f>
        <v>0</v>
      </c>
      <c r="BH655" s="227">
        <f>IF(N655="sníž. přenesená",J655,0)</f>
        <v>0</v>
      </c>
      <c r="BI655" s="227">
        <f>IF(N655="nulová",J655,0)</f>
        <v>0</v>
      </c>
      <c r="BJ655" s="20" t="s">
        <v>83</v>
      </c>
      <c r="BK655" s="227">
        <f>ROUND(I655*H655,2)</f>
        <v>0</v>
      </c>
      <c r="BL655" s="20" t="s">
        <v>90</v>
      </c>
      <c r="BM655" s="226" t="s">
        <v>692</v>
      </c>
    </row>
    <row r="656" s="2" customFormat="1">
      <c r="A656" s="41"/>
      <c r="B656" s="42"/>
      <c r="C656" s="43"/>
      <c r="D656" s="228" t="s">
        <v>146</v>
      </c>
      <c r="E656" s="43"/>
      <c r="F656" s="229" t="s">
        <v>693</v>
      </c>
      <c r="G656" s="43"/>
      <c r="H656" s="43"/>
      <c r="I656" s="230"/>
      <c r="J656" s="43"/>
      <c r="K656" s="43"/>
      <c r="L656" s="47"/>
      <c r="M656" s="231"/>
      <c r="N656" s="232"/>
      <c r="O656" s="87"/>
      <c r="P656" s="87"/>
      <c r="Q656" s="87"/>
      <c r="R656" s="87"/>
      <c r="S656" s="87"/>
      <c r="T656" s="88"/>
      <c r="U656" s="41"/>
      <c r="V656" s="41"/>
      <c r="W656" s="41"/>
      <c r="X656" s="41"/>
      <c r="Y656" s="41"/>
      <c r="Z656" s="41"/>
      <c r="AA656" s="41"/>
      <c r="AB656" s="41"/>
      <c r="AC656" s="41"/>
      <c r="AD656" s="41"/>
      <c r="AE656" s="41"/>
      <c r="AT656" s="20" t="s">
        <v>146</v>
      </c>
      <c r="AU656" s="20" t="s">
        <v>83</v>
      </c>
    </row>
    <row r="657" s="2" customFormat="1">
      <c r="A657" s="41"/>
      <c r="B657" s="42"/>
      <c r="C657" s="43"/>
      <c r="D657" s="235" t="s">
        <v>231</v>
      </c>
      <c r="E657" s="43"/>
      <c r="F657" s="277" t="s">
        <v>694</v>
      </c>
      <c r="G657" s="43"/>
      <c r="H657" s="43"/>
      <c r="I657" s="230"/>
      <c r="J657" s="43"/>
      <c r="K657" s="43"/>
      <c r="L657" s="47"/>
      <c r="M657" s="231"/>
      <c r="N657" s="232"/>
      <c r="O657" s="87"/>
      <c r="P657" s="87"/>
      <c r="Q657" s="87"/>
      <c r="R657" s="87"/>
      <c r="S657" s="87"/>
      <c r="T657" s="88"/>
      <c r="U657" s="41"/>
      <c r="V657" s="41"/>
      <c r="W657" s="41"/>
      <c r="X657" s="41"/>
      <c r="Y657" s="41"/>
      <c r="Z657" s="41"/>
      <c r="AA657" s="41"/>
      <c r="AB657" s="41"/>
      <c r="AC657" s="41"/>
      <c r="AD657" s="41"/>
      <c r="AE657" s="41"/>
      <c r="AT657" s="20" t="s">
        <v>231</v>
      </c>
      <c r="AU657" s="20" t="s">
        <v>83</v>
      </c>
    </row>
    <row r="658" s="13" customFormat="1">
      <c r="A658" s="13"/>
      <c r="B658" s="233"/>
      <c r="C658" s="234"/>
      <c r="D658" s="235" t="s">
        <v>148</v>
      </c>
      <c r="E658" s="236" t="s">
        <v>19</v>
      </c>
      <c r="F658" s="237" t="s">
        <v>684</v>
      </c>
      <c r="G658" s="234"/>
      <c r="H658" s="238">
        <v>11.214</v>
      </c>
      <c r="I658" s="239"/>
      <c r="J658" s="234"/>
      <c r="K658" s="234"/>
      <c r="L658" s="240"/>
      <c r="M658" s="241"/>
      <c r="N658" s="242"/>
      <c r="O658" s="242"/>
      <c r="P658" s="242"/>
      <c r="Q658" s="242"/>
      <c r="R658" s="242"/>
      <c r="S658" s="242"/>
      <c r="T658" s="243"/>
      <c r="U658" s="13"/>
      <c r="V658" s="13"/>
      <c r="W658" s="13"/>
      <c r="X658" s="13"/>
      <c r="Y658" s="13"/>
      <c r="Z658" s="13"/>
      <c r="AA658" s="13"/>
      <c r="AB658" s="13"/>
      <c r="AC658" s="13"/>
      <c r="AD658" s="13"/>
      <c r="AE658" s="13"/>
      <c r="AT658" s="244" t="s">
        <v>148</v>
      </c>
      <c r="AU658" s="244" t="s">
        <v>83</v>
      </c>
      <c r="AV658" s="13" t="s">
        <v>83</v>
      </c>
      <c r="AW658" s="13" t="s">
        <v>32</v>
      </c>
      <c r="AX658" s="13" t="s">
        <v>78</v>
      </c>
      <c r="AY658" s="244" t="s">
        <v>139</v>
      </c>
    </row>
    <row r="659" s="2" customFormat="1" ht="16.5" customHeight="1">
      <c r="A659" s="41"/>
      <c r="B659" s="42"/>
      <c r="C659" s="215" t="s">
        <v>695</v>
      </c>
      <c r="D659" s="215" t="s">
        <v>141</v>
      </c>
      <c r="E659" s="216" t="s">
        <v>696</v>
      </c>
      <c r="F659" s="217" t="s">
        <v>697</v>
      </c>
      <c r="G659" s="218" t="s">
        <v>167</v>
      </c>
      <c r="H659" s="219">
        <v>11.214</v>
      </c>
      <c r="I659" s="220"/>
      <c r="J659" s="221">
        <f>ROUND(I659*H659,2)</f>
        <v>0</v>
      </c>
      <c r="K659" s="217" t="s">
        <v>145</v>
      </c>
      <c r="L659" s="47"/>
      <c r="M659" s="222" t="s">
        <v>19</v>
      </c>
      <c r="N659" s="223" t="s">
        <v>43</v>
      </c>
      <c r="O659" s="87"/>
      <c r="P659" s="224">
        <f>O659*H659</f>
        <v>0</v>
      </c>
      <c r="Q659" s="224">
        <v>0</v>
      </c>
      <c r="R659" s="224">
        <f>Q659*H659</f>
        <v>0</v>
      </c>
      <c r="S659" s="224">
        <v>0</v>
      </c>
      <c r="T659" s="225">
        <f>S659*H659</f>
        <v>0</v>
      </c>
      <c r="U659" s="41"/>
      <c r="V659" s="41"/>
      <c r="W659" s="41"/>
      <c r="X659" s="41"/>
      <c r="Y659" s="41"/>
      <c r="Z659" s="41"/>
      <c r="AA659" s="41"/>
      <c r="AB659" s="41"/>
      <c r="AC659" s="41"/>
      <c r="AD659" s="41"/>
      <c r="AE659" s="41"/>
      <c r="AR659" s="226" t="s">
        <v>90</v>
      </c>
      <c r="AT659" s="226" t="s">
        <v>141</v>
      </c>
      <c r="AU659" s="226" t="s">
        <v>83</v>
      </c>
      <c r="AY659" s="20" t="s">
        <v>139</v>
      </c>
      <c r="BE659" s="227">
        <f>IF(N659="základní",J659,0)</f>
        <v>0</v>
      </c>
      <c r="BF659" s="227">
        <f>IF(N659="snížená",J659,0)</f>
        <v>0</v>
      </c>
      <c r="BG659" s="227">
        <f>IF(N659="zákl. přenesená",J659,0)</f>
        <v>0</v>
      </c>
      <c r="BH659" s="227">
        <f>IF(N659="sníž. přenesená",J659,0)</f>
        <v>0</v>
      </c>
      <c r="BI659" s="227">
        <f>IF(N659="nulová",J659,0)</f>
        <v>0</v>
      </c>
      <c r="BJ659" s="20" t="s">
        <v>83</v>
      </c>
      <c r="BK659" s="227">
        <f>ROUND(I659*H659,2)</f>
        <v>0</v>
      </c>
      <c r="BL659" s="20" t="s">
        <v>90</v>
      </c>
      <c r="BM659" s="226" t="s">
        <v>698</v>
      </c>
    </row>
    <row r="660" s="2" customFormat="1">
      <c r="A660" s="41"/>
      <c r="B660" s="42"/>
      <c r="C660" s="43"/>
      <c r="D660" s="228" t="s">
        <v>146</v>
      </c>
      <c r="E660" s="43"/>
      <c r="F660" s="229" t="s">
        <v>699</v>
      </c>
      <c r="G660" s="43"/>
      <c r="H660" s="43"/>
      <c r="I660" s="230"/>
      <c r="J660" s="43"/>
      <c r="K660" s="43"/>
      <c r="L660" s="47"/>
      <c r="M660" s="231"/>
      <c r="N660" s="232"/>
      <c r="O660" s="87"/>
      <c r="P660" s="87"/>
      <c r="Q660" s="87"/>
      <c r="R660" s="87"/>
      <c r="S660" s="87"/>
      <c r="T660" s="88"/>
      <c r="U660" s="41"/>
      <c r="V660" s="41"/>
      <c r="W660" s="41"/>
      <c r="X660" s="41"/>
      <c r="Y660" s="41"/>
      <c r="Z660" s="41"/>
      <c r="AA660" s="41"/>
      <c r="AB660" s="41"/>
      <c r="AC660" s="41"/>
      <c r="AD660" s="41"/>
      <c r="AE660" s="41"/>
      <c r="AT660" s="20" t="s">
        <v>146</v>
      </c>
      <c r="AU660" s="20" t="s">
        <v>83</v>
      </c>
    </row>
    <row r="661" s="2" customFormat="1">
      <c r="A661" s="41"/>
      <c r="B661" s="42"/>
      <c r="C661" s="43"/>
      <c r="D661" s="235" t="s">
        <v>231</v>
      </c>
      <c r="E661" s="43"/>
      <c r="F661" s="277" t="s">
        <v>694</v>
      </c>
      <c r="G661" s="43"/>
      <c r="H661" s="43"/>
      <c r="I661" s="230"/>
      <c r="J661" s="43"/>
      <c r="K661" s="43"/>
      <c r="L661" s="47"/>
      <c r="M661" s="231"/>
      <c r="N661" s="232"/>
      <c r="O661" s="87"/>
      <c r="P661" s="87"/>
      <c r="Q661" s="87"/>
      <c r="R661" s="87"/>
      <c r="S661" s="87"/>
      <c r="T661" s="88"/>
      <c r="U661" s="41"/>
      <c r="V661" s="41"/>
      <c r="W661" s="41"/>
      <c r="X661" s="41"/>
      <c r="Y661" s="41"/>
      <c r="Z661" s="41"/>
      <c r="AA661" s="41"/>
      <c r="AB661" s="41"/>
      <c r="AC661" s="41"/>
      <c r="AD661" s="41"/>
      <c r="AE661" s="41"/>
      <c r="AT661" s="20" t="s">
        <v>231</v>
      </c>
      <c r="AU661" s="20" t="s">
        <v>83</v>
      </c>
    </row>
    <row r="662" s="13" customFormat="1">
      <c r="A662" s="13"/>
      <c r="B662" s="233"/>
      <c r="C662" s="234"/>
      <c r="D662" s="235" t="s">
        <v>148</v>
      </c>
      <c r="E662" s="236" t="s">
        <v>19</v>
      </c>
      <c r="F662" s="237" t="s">
        <v>684</v>
      </c>
      <c r="G662" s="234"/>
      <c r="H662" s="238">
        <v>11.214</v>
      </c>
      <c r="I662" s="239"/>
      <c r="J662" s="234"/>
      <c r="K662" s="234"/>
      <c r="L662" s="240"/>
      <c r="M662" s="241"/>
      <c r="N662" s="242"/>
      <c r="O662" s="242"/>
      <c r="P662" s="242"/>
      <c r="Q662" s="242"/>
      <c r="R662" s="242"/>
      <c r="S662" s="242"/>
      <c r="T662" s="243"/>
      <c r="U662" s="13"/>
      <c r="V662" s="13"/>
      <c r="W662" s="13"/>
      <c r="X662" s="13"/>
      <c r="Y662" s="13"/>
      <c r="Z662" s="13"/>
      <c r="AA662" s="13"/>
      <c r="AB662" s="13"/>
      <c r="AC662" s="13"/>
      <c r="AD662" s="13"/>
      <c r="AE662" s="13"/>
      <c r="AT662" s="244" t="s">
        <v>148</v>
      </c>
      <c r="AU662" s="244" t="s">
        <v>83</v>
      </c>
      <c r="AV662" s="13" t="s">
        <v>83</v>
      </c>
      <c r="AW662" s="13" t="s">
        <v>32</v>
      </c>
      <c r="AX662" s="13" t="s">
        <v>78</v>
      </c>
      <c r="AY662" s="244" t="s">
        <v>139</v>
      </c>
    </row>
    <row r="663" s="2" customFormat="1" ht="16.5" customHeight="1">
      <c r="A663" s="41"/>
      <c r="B663" s="42"/>
      <c r="C663" s="215" t="s">
        <v>434</v>
      </c>
      <c r="D663" s="215" t="s">
        <v>141</v>
      </c>
      <c r="E663" s="216" t="s">
        <v>700</v>
      </c>
      <c r="F663" s="217" t="s">
        <v>701</v>
      </c>
      <c r="G663" s="218" t="s">
        <v>167</v>
      </c>
      <c r="H663" s="219">
        <v>11.214</v>
      </c>
      <c r="I663" s="220"/>
      <c r="J663" s="221">
        <f>ROUND(I663*H663,2)</f>
        <v>0</v>
      </c>
      <c r="K663" s="217" t="s">
        <v>19</v>
      </c>
      <c r="L663" s="47"/>
      <c r="M663" s="222" t="s">
        <v>19</v>
      </c>
      <c r="N663" s="223" t="s">
        <v>43</v>
      </c>
      <c r="O663" s="87"/>
      <c r="P663" s="224">
        <f>O663*H663</f>
        <v>0</v>
      </c>
      <c r="Q663" s="224">
        <v>0</v>
      </c>
      <c r="R663" s="224">
        <f>Q663*H663</f>
        <v>0</v>
      </c>
      <c r="S663" s="224">
        <v>0</v>
      </c>
      <c r="T663" s="225">
        <f>S663*H663</f>
        <v>0</v>
      </c>
      <c r="U663" s="41"/>
      <c r="V663" s="41"/>
      <c r="W663" s="41"/>
      <c r="X663" s="41"/>
      <c r="Y663" s="41"/>
      <c r="Z663" s="41"/>
      <c r="AA663" s="41"/>
      <c r="AB663" s="41"/>
      <c r="AC663" s="41"/>
      <c r="AD663" s="41"/>
      <c r="AE663" s="41"/>
      <c r="AR663" s="226" t="s">
        <v>90</v>
      </c>
      <c r="AT663" s="226" t="s">
        <v>141</v>
      </c>
      <c r="AU663" s="226" t="s">
        <v>83</v>
      </c>
      <c r="AY663" s="20" t="s">
        <v>139</v>
      </c>
      <c r="BE663" s="227">
        <f>IF(N663="základní",J663,0)</f>
        <v>0</v>
      </c>
      <c r="BF663" s="227">
        <f>IF(N663="snížená",J663,0)</f>
        <v>0</v>
      </c>
      <c r="BG663" s="227">
        <f>IF(N663="zákl. přenesená",J663,0)</f>
        <v>0</v>
      </c>
      <c r="BH663" s="227">
        <f>IF(N663="sníž. přenesená",J663,0)</f>
        <v>0</v>
      </c>
      <c r="BI663" s="227">
        <f>IF(N663="nulová",J663,0)</f>
        <v>0</v>
      </c>
      <c r="BJ663" s="20" t="s">
        <v>83</v>
      </c>
      <c r="BK663" s="227">
        <f>ROUND(I663*H663,2)</f>
        <v>0</v>
      </c>
      <c r="BL663" s="20" t="s">
        <v>90</v>
      </c>
      <c r="BM663" s="226" t="s">
        <v>702</v>
      </c>
    </row>
    <row r="664" s="2" customFormat="1">
      <c r="A664" s="41"/>
      <c r="B664" s="42"/>
      <c r="C664" s="43"/>
      <c r="D664" s="235" t="s">
        <v>231</v>
      </c>
      <c r="E664" s="43"/>
      <c r="F664" s="277" t="s">
        <v>703</v>
      </c>
      <c r="G664" s="43"/>
      <c r="H664" s="43"/>
      <c r="I664" s="230"/>
      <c r="J664" s="43"/>
      <c r="K664" s="43"/>
      <c r="L664" s="47"/>
      <c r="M664" s="231"/>
      <c r="N664" s="232"/>
      <c r="O664" s="87"/>
      <c r="P664" s="87"/>
      <c r="Q664" s="87"/>
      <c r="R664" s="87"/>
      <c r="S664" s="87"/>
      <c r="T664" s="88"/>
      <c r="U664" s="41"/>
      <c r="V664" s="41"/>
      <c r="W664" s="41"/>
      <c r="X664" s="41"/>
      <c r="Y664" s="41"/>
      <c r="Z664" s="41"/>
      <c r="AA664" s="41"/>
      <c r="AB664" s="41"/>
      <c r="AC664" s="41"/>
      <c r="AD664" s="41"/>
      <c r="AE664" s="41"/>
      <c r="AT664" s="20" t="s">
        <v>231</v>
      </c>
      <c r="AU664" s="20" t="s">
        <v>83</v>
      </c>
    </row>
    <row r="665" s="13" customFormat="1">
      <c r="A665" s="13"/>
      <c r="B665" s="233"/>
      <c r="C665" s="234"/>
      <c r="D665" s="235" t="s">
        <v>148</v>
      </c>
      <c r="E665" s="236" t="s">
        <v>19</v>
      </c>
      <c r="F665" s="237" t="s">
        <v>684</v>
      </c>
      <c r="G665" s="234"/>
      <c r="H665" s="238">
        <v>11.214</v>
      </c>
      <c r="I665" s="239"/>
      <c r="J665" s="234"/>
      <c r="K665" s="234"/>
      <c r="L665" s="240"/>
      <c r="M665" s="241"/>
      <c r="N665" s="242"/>
      <c r="O665" s="242"/>
      <c r="P665" s="242"/>
      <c r="Q665" s="242"/>
      <c r="R665" s="242"/>
      <c r="S665" s="242"/>
      <c r="T665" s="243"/>
      <c r="U665" s="13"/>
      <c r="V665" s="13"/>
      <c r="W665" s="13"/>
      <c r="X665" s="13"/>
      <c r="Y665" s="13"/>
      <c r="Z665" s="13"/>
      <c r="AA665" s="13"/>
      <c r="AB665" s="13"/>
      <c r="AC665" s="13"/>
      <c r="AD665" s="13"/>
      <c r="AE665" s="13"/>
      <c r="AT665" s="244" t="s">
        <v>148</v>
      </c>
      <c r="AU665" s="244" t="s">
        <v>83</v>
      </c>
      <c r="AV665" s="13" t="s">
        <v>83</v>
      </c>
      <c r="AW665" s="13" t="s">
        <v>32</v>
      </c>
      <c r="AX665" s="13" t="s">
        <v>78</v>
      </c>
      <c r="AY665" s="244" t="s">
        <v>139</v>
      </c>
    </row>
    <row r="666" s="2" customFormat="1" ht="16.5" customHeight="1">
      <c r="A666" s="41"/>
      <c r="B666" s="42"/>
      <c r="C666" s="215" t="s">
        <v>704</v>
      </c>
      <c r="D666" s="215" t="s">
        <v>141</v>
      </c>
      <c r="E666" s="216" t="s">
        <v>705</v>
      </c>
      <c r="F666" s="217" t="s">
        <v>706</v>
      </c>
      <c r="G666" s="218" t="s">
        <v>167</v>
      </c>
      <c r="H666" s="219">
        <v>11.214</v>
      </c>
      <c r="I666" s="220"/>
      <c r="J666" s="221">
        <f>ROUND(I666*H666,2)</f>
        <v>0</v>
      </c>
      <c r="K666" s="217" t="s">
        <v>145</v>
      </c>
      <c r="L666" s="47"/>
      <c r="M666" s="222" t="s">
        <v>19</v>
      </c>
      <c r="N666" s="223" t="s">
        <v>43</v>
      </c>
      <c r="O666" s="87"/>
      <c r="P666" s="224">
        <f>O666*H666</f>
        <v>0</v>
      </c>
      <c r="Q666" s="224">
        <v>0</v>
      </c>
      <c r="R666" s="224">
        <f>Q666*H666</f>
        <v>0</v>
      </c>
      <c r="S666" s="224">
        <v>0</v>
      </c>
      <c r="T666" s="225">
        <f>S666*H666</f>
        <v>0</v>
      </c>
      <c r="U666" s="41"/>
      <c r="V666" s="41"/>
      <c r="W666" s="41"/>
      <c r="X666" s="41"/>
      <c r="Y666" s="41"/>
      <c r="Z666" s="41"/>
      <c r="AA666" s="41"/>
      <c r="AB666" s="41"/>
      <c r="AC666" s="41"/>
      <c r="AD666" s="41"/>
      <c r="AE666" s="41"/>
      <c r="AR666" s="226" t="s">
        <v>90</v>
      </c>
      <c r="AT666" s="226" t="s">
        <v>141</v>
      </c>
      <c r="AU666" s="226" t="s">
        <v>83</v>
      </c>
      <c r="AY666" s="20" t="s">
        <v>139</v>
      </c>
      <c r="BE666" s="227">
        <f>IF(N666="základní",J666,0)</f>
        <v>0</v>
      </c>
      <c r="BF666" s="227">
        <f>IF(N666="snížená",J666,0)</f>
        <v>0</v>
      </c>
      <c r="BG666" s="227">
        <f>IF(N666="zákl. přenesená",J666,0)</f>
        <v>0</v>
      </c>
      <c r="BH666" s="227">
        <f>IF(N666="sníž. přenesená",J666,0)</f>
        <v>0</v>
      </c>
      <c r="BI666" s="227">
        <f>IF(N666="nulová",J666,0)</f>
        <v>0</v>
      </c>
      <c r="BJ666" s="20" t="s">
        <v>83</v>
      </c>
      <c r="BK666" s="227">
        <f>ROUND(I666*H666,2)</f>
        <v>0</v>
      </c>
      <c r="BL666" s="20" t="s">
        <v>90</v>
      </c>
      <c r="BM666" s="226" t="s">
        <v>707</v>
      </c>
    </row>
    <row r="667" s="2" customFormat="1">
      <c r="A667" s="41"/>
      <c r="B667" s="42"/>
      <c r="C667" s="43"/>
      <c r="D667" s="228" t="s">
        <v>146</v>
      </c>
      <c r="E667" s="43"/>
      <c r="F667" s="229" t="s">
        <v>708</v>
      </c>
      <c r="G667" s="43"/>
      <c r="H667" s="43"/>
      <c r="I667" s="230"/>
      <c r="J667" s="43"/>
      <c r="K667" s="43"/>
      <c r="L667" s="47"/>
      <c r="M667" s="231"/>
      <c r="N667" s="232"/>
      <c r="O667" s="87"/>
      <c r="P667" s="87"/>
      <c r="Q667" s="87"/>
      <c r="R667" s="87"/>
      <c r="S667" s="87"/>
      <c r="T667" s="88"/>
      <c r="U667" s="41"/>
      <c r="V667" s="41"/>
      <c r="W667" s="41"/>
      <c r="X667" s="41"/>
      <c r="Y667" s="41"/>
      <c r="Z667" s="41"/>
      <c r="AA667" s="41"/>
      <c r="AB667" s="41"/>
      <c r="AC667" s="41"/>
      <c r="AD667" s="41"/>
      <c r="AE667" s="41"/>
      <c r="AT667" s="20" t="s">
        <v>146</v>
      </c>
      <c r="AU667" s="20" t="s">
        <v>83</v>
      </c>
    </row>
    <row r="668" s="2" customFormat="1">
      <c r="A668" s="41"/>
      <c r="B668" s="42"/>
      <c r="C668" s="43"/>
      <c r="D668" s="235" t="s">
        <v>231</v>
      </c>
      <c r="E668" s="43"/>
      <c r="F668" s="277" t="s">
        <v>703</v>
      </c>
      <c r="G668" s="43"/>
      <c r="H668" s="43"/>
      <c r="I668" s="230"/>
      <c r="J668" s="43"/>
      <c r="K668" s="43"/>
      <c r="L668" s="47"/>
      <c r="M668" s="231"/>
      <c r="N668" s="232"/>
      <c r="O668" s="87"/>
      <c r="P668" s="87"/>
      <c r="Q668" s="87"/>
      <c r="R668" s="87"/>
      <c r="S668" s="87"/>
      <c r="T668" s="88"/>
      <c r="U668" s="41"/>
      <c r="V668" s="41"/>
      <c r="W668" s="41"/>
      <c r="X668" s="41"/>
      <c r="Y668" s="41"/>
      <c r="Z668" s="41"/>
      <c r="AA668" s="41"/>
      <c r="AB668" s="41"/>
      <c r="AC668" s="41"/>
      <c r="AD668" s="41"/>
      <c r="AE668" s="41"/>
      <c r="AT668" s="20" t="s">
        <v>231</v>
      </c>
      <c r="AU668" s="20" t="s">
        <v>83</v>
      </c>
    </row>
    <row r="669" s="13" customFormat="1">
      <c r="A669" s="13"/>
      <c r="B669" s="233"/>
      <c r="C669" s="234"/>
      <c r="D669" s="235" t="s">
        <v>148</v>
      </c>
      <c r="E669" s="236" t="s">
        <v>19</v>
      </c>
      <c r="F669" s="237" t="s">
        <v>684</v>
      </c>
      <c r="G669" s="234"/>
      <c r="H669" s="238">
        <v>11.214</v>
      </c>
      <c r="I669" s="239"/>
      <c r="J669" s="234"/>
      <c r="K669" s="234"/>
      <c r="L669" s="240"/>
      <c r="M669" s="241"/>
      <c r="N669" s="242"/>
      <c r="O669" s="242"/>
      <c r="P669" s="242"/>
      <c r="Q669" s="242"/>
      <c r="R669" s="242"/>
      <c r="S669" s="242"/>
      <c r="T669" s="243"/>
      <c r="U669" s="13"/>
      <c r="V669" s="13"/>
      <c r="W669" s="13"/>
      <c r="X669" s="13"/>
      <c r="Y669" s="13"/>
      <c r="Z669" s="13"/>
      <c r="AA669" s="13"/>
      <c r="AB669" s="13"/>
      <c r="AC669" s="13"/>
      <c r="AD669" s="13"/>
      <c r="AE669" s="13"/>
      <c r="AT669" s="244" t="s">
        <v>148</v>
      </c>
      <c r="AU669" s="244" t="s">
        <v>83</v>
      </c>
      <c r="AV669" s="13" t="s">
        <v>83</v>
      </c>
      <c r="AW669" s="13" t="s">
        <v>32</v>
      </c>
      <c r="AX669" s="13" t="s">
        <v>78</v>
      </c>
      <c r="AY669" s="244" t="s">
        <v>139</v>
      </c>
    </row>
    <row r="670" s="2" customFormat="1" ht="16.5" customHeight="1">
      <c r="A670" s="41"/>
      <c r="B670" s="42"/>
      <c r="C670" s="215" t="s">
        <v>709</v>
      </c>
      <c r="D670" s="215" t="s">
        <v>141</v>
      </c>
      <c r="E670" s="216" t="s">
        <v>710</v>
      </c>
      <c r="F670" s="217" t="s">
        <v>711</v>
      </c>
      <c r="G670" s="218" t="s">
        <v>167</v>
      </c>
      <c r="H670" s="219">
        <v>3.738</v>
      </c>
      <c r="I670" s="220"/>
      <c r="J670" s="221">
        <f>ROUND(I670*H670,2)</f>
        <v>0</v>
      </c>
      <c r="K670" s="217" t="s">
        <v>19</v>
      </c>
      <c r="L670" s="47"/>
      <c r="M670" s="222" t="s">
        <v>19</v>
      </c>
      <c r="N670" s="223" t="s">
        <v>43</v>
      </c>
      <c r="O670" s="87"/>
      <c r="P670" s="224">
        <f>O670*H670</f>
        <v>0</v>
      </c>
      <c r="Q670" s="224">
        <v>0.039079999999999997</v>
      </c>
      <c r="R670" s="224">
        <f>Q670*H670</f>
        <v>0.14608104</v>
      </c>
      <c r="S670" s="224">
        <v>0</v>
      </c>
      <c r="T670" s="225">
        <f>S670*H670</f>
        <v>0</v>
      </c>
      <c r="U670" s="41"/>
      <c r="V670" s="41"/>
      <c r="W670" s="41"/>
      <c r="X670" s="41"/>
      <c r="Y670" s="41"/>
      <c r="Z670" s="41"/>
      <c r="AA670" s="41"/>
      <c r="AB670" s="41"/>
      <c r="AC670" s="41"/>
      <c r="AD670" s="41"/>
      <c r="AE670" s="41"/>
      <c r="AR670" s="226" t="s">
        <v>90</v>
      </c>
      <c r="AT670" s="226" t="s">
        <v>141</v>
      </c>
      <c r="AU670" s="226" t="s">
        <v>83</v>
      </c>
      <c r="AY670" s="20" t="s">
        <v>139</v>
      </c>
      <c r="BE670" s="227">
        <f>IF(N670="základní",J670,0)</f>
        <v>0</v>
      </c>
      <c r="BF670" s="227">
        <f>IF(N670="snížená",J670,0)</f>
        <v>0</v>
      </c>
      <c r="BG670" s="227">
        <f>IF(N670="zákl. přenesená",J670,0)</f>
        <v>0</v>
      </c>
      <c r="BH670" s="227">
        <f>IF(N670="sníž. přenesená",J670,0)</f>
        <v>0</v>
      </c>
      <c r="BI670" s="227">
        <f>IF(N670="nulová",J670,0)</f>
        <v>0</v>
      </c>
      <c r="BJ670" s="20" t="s">
        <v>83</v>
      </c>
      <c r="BK670" s="227">
        <f>ROUND(I670*H670,2)</f>
        <v>0</v>
      </c>
      <c r="BL670" s="20" t="s">
        <v>90</v>
      </c>
      <c r="BM670" s="226" t="s">
        <v>712</v>
      </c>
    </row>
    <row r="671" s="2" customFormat="1">
      <c r="A671" s="41"/>
      <c r="B671" s="42"/>
      <c r="C671" s="43"/>
      <c r="D671" s="235" t="s">
        <v>231</v>
      </c>
      <c r="E671" s="43"/>
      <c r="F671" s="277" t="s">
        <v>713</v>
      </c>
      <c r="G671" s="43"/>
      <c r="H671" s="43"/>
      <c r="I671" s="230"/>
      <c r="J671" s="43"/>
      <c r="K671" s="43"/>
      <c r="L671" s="47"/>
      <c r="M671" s="231"/>
      <c r="N671" s="232"/>
      <c r="O671" s="87"/>
      <c r="P671" s="87"/>
      <c r="Q671" s="87"/>
      <c r="R671" s="87"/>
      <c r="S671" s="87"/>
      <c r="T671" s="88"/>
      <c r="U671" s="41"/>
      <c r="V671" s="41"/>
      <c r="W671" s="41"/>
      <c r="X671" s="41"/>
      <c r="Y671" s="41"/>
      <c r="Z671" s="41"/>
      <c r="AA671" s="41"/>
      <c r="AB671" s="41"/>
      <c r="AC671" s="41"/>
      <c r="AD671" s="41"/>
      <c r="AE671" s="41"/>
      <c r="AT671" s="20" t="s">
        <v>231</v>
      </c>
      <c r="AU671" s="20" t="s">
        <v>83</v>
      </c>
    </row>
    <row r="672" s="16" customFormat="1">
      <c r="A672" s="16"/>
      <c r="B672" s="267"/>
      <c r="C672" s="268"/>
      <c r="D672" s="235" t="s">
        <v>148</v>
      </c>
      <c r="E672" s="269" t="s">
        <v>19</v>
      </c>
      <c r="F672" s="270" t="s">
        <v>714</v>
      </c>
      <c r="G672" s="268"/>
      <c r="H672" s="269" t="s">
        <v>19</v>
      </c>
      <c r="I672" s="271"/>
      <c r="J672" s="268"/>
      <c r="K672" s="268"/>
      <c r="L672" s="272"/>
      <c r="M672" s="273"/>
      <c r="N672" s="274"/>
      <c r="O672" s="274"/>
      <c r="P672" s="274"/>
      <c r="Q672" s="274"/>
      <c r="R672" s="274"/>
      <c r="S672" s="274"/>
      <c r="T672" s="275"/>
      <c r="U672" s="16"/>
      <c r="V672" s="16"/>
      <c r="W672" s="16"/>
      <c r="X672" s="16"/>
      <c r="Y672" s="16"/>
      <c r="Z672" s="16"/>
      <c r="AA672" s="16"/>
      <c r="AB672" s="16"/>
      <c r="AC672" s="16"/>
      <c r="AD672" s="16"/>
      <c r="AE672" s="16"/>
      <c r="AT672" s="276" t="s">
        <v>148</v>
      </c>
      <c r="AU672" s="276" t="s">
        <v>83</v>
      </c>
      <c r="AV672" s="16" t="s">
        <v>78</v>
      </c>
      <c r="AW672" s="16" t="s">
        <v>32</v>
      </c>
      <c r="AX672" s="16" t="s">
        <v>71</v>
      </c>
      <c r="AY672" s="276" t="s">
        <v>139</v>
      </c>
    </row>
    <row r="673" s="13" customFormat="1">
      <c r="A673" s="13"/>
      <c r="B673" s="233"/>
      <c r="C673" s="234"/>
      <c r="D673" s="235" t="s">
        <v>148</v>
      </c>
      <c r="E673" s="236" t="s">
        <v>19</v>
      </c>
      <c r="F673" s="237" t="s">
        <v>715</v>
      </c>
      <c r="G673" s="234"/>
      <c r="H673" s="238">
        <v>3.738</v>
      </c>
      <c r="I673" s="239"/>
      <c r="J673" s="234"/>
      <c r="K673" s="234"/>
      <c r="L673" s="240"/>
      <c r="M673" s="241"/>
      <c r="N673" s="242"/>
      <c r="O673" s="242"/>
      <c r="P673" s="242"/>
      <c r="Q673" s="242"/>
      <c r="R673" s="242"/>
      <c r="S673" s="242"/>
      <c r="T673" s="243"/>
      <c r="U673" s="13"/>
      <c r="V673" s="13"/>
      <c r="W673" s="13"/>
      <c r="X673" s="13"/>
      <c r="Y673" s="13"/>
      <c r="Z673" s="13"/>
      <c r="AA673" s="13"/>
      <c r="AB673" s="13"/>
      <c r="AC673" s="13"/>
      <c r="AD673" s="13"/>
      <c r="AE673" s="13"/>
      <c r="AT673" s="244" t="s">
        <v>148</v>
      </c>
      <c r="AU673" s="244" t="s">
        <v>83</v>
      </c>
      <c r="AV673" s="13" t="s">
        <v>83</v>
      </c>
      <c r="AW673" s="13" t="s">
        <v>32</v>
      </c>
      <c r="AX673" s="13" t="s">
        <v>78</v>
      </c>
      <c r="AY673" s="244" t="s">
        <v>139</v>
      </c>
    </row>
    <row r="674" s="2" customFormat="1" ht="24.15" customHeight="1">
      <c r="A674" s="41"/>
      <c r="B674" s="42"/>
      <c r="C674" s="215" t="s">
        <v>716</v>
      </c>
      <c r="D674" s="215" t="s">
        <v>141</v>
      </c>
      <c r="E674" s="216" t="s">
        <v>717</v>
      </c>
      <c r="F674" s="217" t="s">
        <v>718</v>
      </c>
      <c r="G674" s="218" t="s">
        <v>167</v>
      </c>
      <c r="H674" s="219">
        <v>11.214</v>
      </c>
      <c r="I674" s="220"/>
      <c r="J674" s="221">
        <f>ROUND(I674*H674,2)</f>
        <v>0</v>
      </c>
      <c r="K674" s="217" t="s">
        <v>19</v>
      </c>
      <c r="L674" s="47"/>
      <c r="M674" s="222" t="s">
        <v>19</v>
      </c>
      <c r="N674" s="223" t="s">
        <v>43</v>
      </c>
      <c r="O674" s="87"/>
      <c r="P674" s="224">
        <f>O674*H674</f>
        <v>0</v>
      </c>
      <c r="Q674" s="224">
        <v>0.058279999999999998</v>
      </c>
      <c r="R674" s="224">
        <f>Q674*H674</f>
        <v>0.65355191999999995</v>
      </c>
      <c r="S674" s="224">
        <v>0</v>
      </c>
      <c r="T674" s="225">
        <f>S674*H674</f>
        <v>0</v>
      </c>
      <c r="U674" s="41"/>
      <c r="V674" s="41"/>
      <c r="W674" s="41"/>
      <c r="X674" s="41"/>
      <c r="Y674" s="41"/>
      <c r="Z674" s="41"/>
      <c r="AA674" s="41"/>
      <c r="AB674" s="41"/>
      <c r="AC674" s="41"/>
      <c r="AD674" s="41"/>
      <c r="AE674" s="41"/>
      <c r="AR674" s="226" t="s">
        <v>90</v>
      </c>
      <c r="AT674" s="226" t="s">
        <v>141</v>
      </c>
      <c r="AU674" s="226" t="s">
        <v>83</v>
      </c>
      <c r="AY674" s="20" t="s">
        <v>139</v>
      </c>
      <c r="BE674" s="227">
        <f>IF(N674="základní",J674,0)</f>
        <v>0</v>
      </c>
      <c r="BF674" s="227">
        <f>IF(N674="snížená",J674,0)</f>
        <v>0</v>
      </c>
      <c r="BG674" s="227">
        <f>IF(N674="zákl. přenesená",J674,0)</f>
        <v>0</v>
      </c>
      <c r="BH674" s="227">
        <f>IF(N674="sníž. přenesená",J674,0)</f>
        <v>0</v>
      </c>
      <c r="BI674" s="227">
        <f>IF(N674="nulová",J674,0)</f>
        <v>0</v>
      </c>
      <c r="BJ674" s="20" t="s">
        <v>83</v>
      </c>
      <c r="BK674" s="227">
        <f>ROUND(I674*H674,2)</f>
        <v>0</v>
      </c>
      <c r="BL674" s="20" t="s">
        <v>90</v>
      </c>
      <c r="BM674" s="226" t="s">
        <v>719</v>
      </c>
    </row>
    <row r="675" s="2" customFormat="1">
      <c r="A675" s="41"/>
      <c r="B675" s="42"/>
      <c r="C675" s="43"/>
      <c r="D675" s="235" t="s">
        <v>231</v>
      </c>
      <c r="E675" s="43"/>
      <c r="F675" s="277" t="s">
        <v>720</v>
      </c>
      <c r="G675" s="43"/>
      <c r="H675" s="43"/>
      <c r="I675" s="230"/>
      <c r="J675" s="43"/>
      <c r="K675" s="43"/>
      <c r="L675" s="47"/>
      <c r="M675" s="231"/>
      <c r="N675" s="232"/>
      <c r="O675" s="87"/>
      <c r="P675" s="87"/>
      <c r="Q675" s="87"/>
      <c r="R675" s="87"/>
      <c r="S675" s="87"/>
      <c r="T675" s="88"/>
      <c r="U675" s="41"/>
      <c r="V675" s="41"/>
      <c r="W675" s="41"/>
      <c r="X675" s="41"/>
      <c r="Y675" s="41"/>
      <c r="Z675" s="41"/>
      <c r="AA675" s="41"/>
      <c r="AB675" s="41"/>
      <c r="AC675" s="41"/>
      <c r="AD675" s="41"/>
      <c r="AE675" s="41"/>
      <c r="AT675" s="20" t="s">
        <v>231</v>
      </c>
      <c r="AU675" s="20" t="s">
        <v>83</v>
      </c>
    </row>
    <row r="676" s="13" customFormat="1">
      <c r="A676" s="13"/>
      <c r="B676" s="233"/>
      <c r="C676" s="234"/>
      <c r="D676" s="235" t="s">
        <v>148</v>
      </c>
      <c r="E676" s="236" t="s">
        <v>19</v>
      </c>
      <c r="F676" s="237" t="s">
        <v>684</v>
      </c>
      <c r="G676" s="234"/>
      <c r="H676" s="238">
        <v>11.214</v>
      </c>
      <c r="I676" s="239"/>
      <c r="J676" s="234"/>
      <c r="K676" s="234"/>
      <c r="L676" s="240"/>
      <c r="M676" s="241"/>
      <c r="N676" s="242"/>
      <c r="O676" s="242"/>
      <c r="P676" s="242"/>
      <c r="Q676" s="242"/>
      <c r="R676" s="242"/>
      <c r="S676" s="242"/>
      <c r="T676" s="243"/>
      <c r="U676" s="13"/>
      <c r="V676" s="13"/>
      <c r="W676" s="13"/>
      <c r="X676" s="13"/>
      <c r="Y676" s="13"/>
      <c r="Z676" s="13"/>
      <c r="AA676" s="13"/>
      <c r="AB676" s="13"/>
      <c r="AC676" s="13"/>
      <c r="AD676" s="13"/>
      <c r="AE676" s="13"/>
      <c r="AT676" s="244" t="s">
        <v>148</v>
      </c>
      <c r="AU676" s="244" t="s">
        <v>83</v>
      </c>
      <c r="AV676" s="13" t="s">
        <v>83</v>
      </c>
      <c r="AW676" s="13" t="s">
        <v>32</v>
      </c>
      <c r="AX676" s="13" t="s">
        <v>78</v>
      </c>
      <c r="AY676" s="244" t="s">
        <v>139</v>
      </c>
    </row>
    <row r="677" s="2" customFormat="1" ht="24.15" customHeight="1">
      <c r="A677" s="41"/>
      <c r="B677" s="42"/>
      <c r="C677" s="215" t="s">
        <v>443</v>
      </c>
      <c r="D677" s="215" t="s">
        <v>141</v>
      </c>
      <c r="E677" s="216" t="s">
        <v>721</v>
      </c>
      <c r="F677" s="217" t="s">
        <v>722</v>
      </c>
      <c r="G677" s="218" t="s">
        <v>167</v>
      </c>
      <c r="H677" s="219">
        <v>11.214</v>
      </c>
      <c r="I677" s="220"/>
      <c r="J677" s="221">
        <f>ROUND(I677*H677,2)</f>
        <v>0</v>
      </c>
      <c r="K677" s="217" t="s">
        <v>145</v>
      </c>
      <c r="L677" s="47"/>
      <c r="M677" s="222" t="s">
        <v>19</v>
      </c>
      <c r="N677" s="223" t="s">
        <v>43</v>
      </c>
      <c r="O677" s="87"/>
      <c r="P677" s="224">
        <f>O677*H677</f>
        <v>0</v>
      </c>
      <c r="Q677" s="224">
        <v>0</v>
      </c>
      <c r="R677" s="224">
        <f>Q677*H677</f>
        <v>0</v>
      </c>
      <c r="S677" s="224">
        <v>0</v>
      </c>
      <c r="T677" s="225">
        <f>S677*H677</f>
        <v>0</v>
      </c>
      <c r="U677" s="41"/>
      <c r="V677" s="41"/>
      <c r="W677" s="41"/>
      <c r="X677" s="41"/>
      <c r="Y677" s="41"/>
      <c r="Z677" s="41"/>
      <c r="AA677" s="41"/>
      <c r="AB677" s="41"/>
      <c r="AC677" s="41"/>
      <c r="AD677" s="41"/>
      <c r="AE677" s="41"/>
      <c r="AR677" s="226" t="s">
        <v>90</v>
      </c>
      <c r="AT677" s="226" t="s">
        <v>141</v>
      </c>
      <c r="AU677" s="226" t="s">
        <v>83</v>
      </c>
      <c r="AY677" s="20" t="s">
        <v>139</v>
      </c>
      <c r="BE677" s="227">
        <f>IF(N677="základní",J677,0)</f>
        <v>0</v>
      </c>
      <c r="BF677" s="227">
        <f>IF(N677="snížená",J677,0)</f>
        <v>0</v>
      </c>
      <c r="BG677" s="227">
        <f>IF(N677="zákl. přenesená",J677,0)</f>
        <v>0</v>
      </c>
      <c r="BH677" s="227">
        <f>IF(N677="sníž. přenesená",J677,0)</f>
        <v>0</v>
      </c>
      <c r="BI677" s="227">
        <f>IF(N677="nulová",J677,0)</f>
        <v>0</v>
      </c>
      <c r="BJ677" s="20" t="s">
        <v>83</v>
      </c>
      <c r="BK677" s="227">
        <f>ROUND(I677*H677,2)</f>
        <v>0</v>
      </c>
      <c r="BL677" s="20" t="s">
        <v>90</v>
      </c>
      <c r="BM677" s="226" t="s">
        <v>723</v>
      </c>
    </row>
    <row r="678" s="2" customFormat="1">
      <c r="A678" s="41"/>
      <c r="B678" s="42"/>
      <c r="C678" s="43"/>
      <c r="D678" s="228" t="s">
        <v>146</v>
      </c>
      <c r="E678" s="43"/>
      <c r="F678" s="229" t="s">
        <v>724</v>
      </c>
      <c r="G678" s="43"/>
      <c r="H678" s="43"/>
      <c r="I678" s="230"/>
      <c r="J678" s="43"/>
      <c r="K678" s="43"/>
      <c r="L678" s="47"/>
      <c r="M678" s="231"/>
      <c r="N678" s="232"/>
      <c r="O678" s="87"/>
      <c r="P678" s="87"/>
      <c r="Q678" s="87"/>
      <c r="R678" s="87"/>
      <c r="S678" s="87"/>
      <c r="T678" s="88"/>
      <c r="U678" s="41"/>
      <c r="V678" s="41"/>
      <c r="W678" s="41"/>
      <c r="X678" s="41"/>
      <c r="Y678" s="41"/>
      <c r="Z678" s="41"/>
      <c r="AA678" s="41"/>
      <c r="AB678" s="41"/>
      <c r="AC678" s="41"/>
      <c r="AD678" s="41"/>
      <c r="AE678" s="41"/>
      <c r="AT678" s="20" t="s">
        <v>146</v>
      </c>
      <c r="AU678" s="20" t="s">
        <v>83</v>
      </c>
    </row>
    <row r="679" s="2" customFormat="1">
      <c r="A679" s="41"/>
      <c r="B679" s="42"/>
      <c r="C679" s="43"/>
      <c r="D679" s="235" t="s">
        <v>231</v>
      </c>
      <c r="E679" s="43"/>
      <c r="F679" s="277" t="s">
        <v>720</v>
      </c>
      <c r="G679" s="43"/>
      <c r="H679" s="43"/>
      <c r="I679" s="230"/>
      <c r="J679" s="43"/>
      <c r="K679" s="43"/>
      <c r="L679" s="47"/>
      <c r="M679" s="231"/>
      <c r="N679" s="232"/>
      <c r="O679" s="87"/>
      <c r="P679" s="87"/>
      <c r="Q679" s="87"/>
      <c r="R679" s="87"/>
      <c r="S679" s="87"/>
      <c r="T679" s="88"/>
      <c r="U679" s="41"/>
      <c r="V679" s="41"/>
      <c r="W679" s="41"/>
      <c r="X679" s="41"/>
      <c r="Y679" s="41"/>
      <c r="Z679" s="41"/>
      <c r="AA679" s="41"/>
      <c r="AB679" s="41"/>
      <c r="AC679" s="41"/>
      <c r="AD679" s="41"/>
      <c r="AE679" s="41"/>
      <c r="AT679" s="20" t="s">
        <v>231</v>
      </c>
      <c r="AU679" s="20" t="s">
        <v>83</v>
      </c>
    </row>
    <row r="680" s="13" customFormat="1">
      <c r="A680" s="13"/>
      <c r="B680" s="233"/>
      <c r="C680" s="234"/>
      <c r="D680" s="235" t="s">
        <v>148</v>
      </c>
      <c r="E680" s="236" t="s">
        <v>19</v>
      </c>
      <c r="F680" s="237" t="s">
        <v>684</v>
      </c>
      <c r="G680" s="234"/>
      <c r="H680" s="238">
        <v>11.214</v>
      </c>
      <c r="I680" s="239"/>
      <c r="J680" s="234"/>
      <c r="K680" s="234"/>
      <c r="L680" s="240"/>
      <c r="M680" s="241"/>
      <c r="N680" s="242"/>
      <c r="O680" s="242"/>
      <c r="P680" s="242"/>
      <c r="Q680" s="242"/>
      <c r="R680" s="242"/>
      <c r="S680" s="242"/>
      <c r="T680" s="243"/>
      <c r="U680" s="13"/>
      <c r="V680" s="13"/>
      <c r="W680" s="13"/>
      <c r="X680" s="13"/>
      <c r="Y680" s="13"/>
      <c r="Z680" s="13"/>
      <c r="AA680" s="13"/>
      <c r="AB680" s="13"/>
      <c r="AC680" s="13"/>
      <c r="AD680" s="13"/>
      <c r="AE680" s="13"/>
      <c r="AT680" s="244" t="s">
        <v>148</v>
      </c>
      <c r="AU680" s="244" t="s">
        <v>83</v>
      </c>
      <c r="AV680" s="13" t="s">
        <v>83</v>
      </c>
      <c r="AW680" s="13" t="s">
        <v>32</v>
      </c>
      <c r="AX680" s="13" t="s">
        <v>78</v>
      </c>
      <c r="AY680" s="244" t="s">
        <v>139</v>
      </c>
    </row>
    <row r="681" s="2" customFormat="1" ht="16.5" customHeight="1">
      <c r="A681" s="41"/>
      <c r="B681" s="42"/>
      <c r="C681" s="215" t="s">
        <v>725</v>
      </c>
      <c r="D681" s="215" t="s">
        <v>141</v>
      </c>
      <c r="E681" s="216" t="s">
        <v>726</v>
      </c>
      <c r="F681" s="217" t="s">
        <v>727</v>
      </c>
      <c r="G681" s="218" t="s">
        <v>167</v>
      </c>
      <c r="H681" s="219">
        <v>11.214</v>
      </c>
      <c r="I681" s="220"/>
      <c r="J681" s="221">
        <f>ROUND(I681*H681,2)</f>
        <v>0</v>
      </c>
      <c r="K681" s="217" t="s">
        <v>145</v>
      </c>
      <c r="L681" s="47"/>
      <c r="M681" s="222" t="s">
        <v>19</v>
      </c>
      <c r="N681" s="223" t="s">
        <v>43</v>
      </c>
      <c r="O681" s="87"/>
      <c r="P681" s="224">
        <f>O681*H681</f>
        <v>0</v>
      </c>
      <c r="Q681" s="224">
        <v>0.0039699999999999996</v>
      </c>
      <c r="R681" s="224">
        <f>Q681*H681</f>
        <v>0.044519579999999996</v>
      </c>
      <c r="S681" s="224">
        <v>0</v>
      </c>
      <c r="T681" s="225">
        <f>S681*H681</f>
        <v>0</v>
      </c>
      <c r="U681" s="41"/>
      <c r="V681" s="41"/>
      <c r="W681" s="41"/>
      <c r="X681" s="41"/>
      <c r="Y681" s="41"/>
      <c r="Z681" s="41"/>
      <c r="AA681" s="41"/>
      <c r="AB681" s="41"/>
      <c r="AC681" s="41"/>
      <c r="AD681" s="41"/>
      <c r="AE681" s="41"/>
      <c r="AR681" s="226" t="s">
        <v>90</v>
      </c>
      <c r="AT681" s="226" t="s">
        <v>141</v>
      </c>
      <c r="AU681" s="226" t="s">
        <v>83</v>
      </c>
      <c r="AY681" s="20" t="s">
        <v>139</v>
      </c>
      <c r="BE681" s="227">
        <f>IF(N681="základní",J681,0)</f>
        <v>0</v>
      </c>
      <c r="BF681" s="227">
        <f>IF(N681="snížená",J681,0)</f>
        <v>0</v>
      </c>
      <c r="BG681" s="227">
        <f>IF(N681="zákl. přenesená",J681,0)</f>
        <v>0</v>
      </c>
      <c r="BH681" s="227">
        <f>IF(N681="sníž. přenesená",J681,0)</f>
        <v>0</v>
      </c>
      <c r="BI681" s="227">
        <f>IF(N681="nulová",J681,0)</f>
        <v>0</v>
      </c>
      <c r="BJ681" s="20" t="s">
        <v>83</v>
      </c>
      <c r="BK681" s="227">
        <f>ROUND(I681*H681,2)</f>
        <v>0</v>
      </c>
      <c r="BL681" s="20" t="s">
        <v>90</v>
      </c>
      <c r="BM681" s="226" t="s">
        <v>728</v>
      </c>
    </row>
    <row r="682" s="2" customFormat="1">
      <c r="A682" s="41"/>
      <c r="B682" s="42"/>
      <c r="C682" s="43"/>
      <c r="D682" s="228" t="s">
        <v>146</v>
      </c>
      <c r="E682" s="43"/>
      <c r="F682" s="229" t="s">
        <v>729</v>
      </c>
      <c r="G682" s="43"/>
      <c r="H682" s="43"/>
      <c r="I682" s="230"/>
      <c r="J682" s="43"/>
      <c r="K682" s="43"/>
      <c r="L682" s="47"/>
      <c r="M682" s="231"/>
      <c r="N682" s="232"/>
      <c r="O682" s="87"/>
      <c r="P682" s="87"/>
      <c r="Q682" s="87"/>
      <c r="R682" s="87"/>
      <c r="S682" s="87"/>
      <c r="T682" s="88"/>
      <c r="U682" s="41"/>
      <c r="V682" s="41"/>
      <c r="W682" s="41"/>
      <c r="X682" s="41"/>
      <c r="Y682" s="41"/>
      <c r="Z682" s="41"/>
      <c r="AA682" s="41"/>
      <c r="AB682" s="41"/>
      <c r="AC682" s="41"/>
      <c r="AD682" s="41"/>
      <c r="AE682" s="41"/>
      <c r="AT682" s="20" t="s">
        <v>146</v>
      </c>
      <c r="AU682" s="20" t="s">
        <v>83</v>
      </c>
    </row>
    <row r="683" s="2" customFormat="1">
      <c r="A683" s="41"/>
      <c r="B683" s="42"/>
      <c r="C683" s="43"/>
      <c r="D683" s="235" t="s">
        <v>231</v>
      </c>
      <c r="E683" s="43"/>
      <c r="F683" s="277" t="s">
        <v>730</v>
      </c>
      <c r="G683" s="43"/>
      <c r="H683" s="43"/>
      <c r="I683" s="230"/>
      <c r="J683" s="43"/>
      <c r="K683" s="43"/>
      <c r="L683" s="47"/>
      <c r="M683" s="231"/>
      <c r="N683" s="232"/>
      <c r="O683" s="87"/>
      <c r="P683" s="87"/>
      <c r="Q683" s="87"/>
      <c r="R683" s="87"/>
      <c r="S683" s="87"/>
      <c r="T683" s="88"/>
      <c r="U683" s="41"/>
      <c r="V683" s="41"/>
      <c r="W683" s="41"/>
      <c r="X683" s="41"/>
      <c r="Y683" s="41"/>
      <c r="Z683" s="41"/>
      <c r="AA683" s="41"/>
      <c r="AB683" s="41"/>
      <c r="AC683" s="41"/>
      <c r="AD683" s="41"/>
      <c r="AE683" s="41"/>
      <c r="AT683" s="20" t="s">
        <v>231</v>
      </c>
      <c r="AU683" s="20" t="s">
        <v>83</v>
      </c>
    </row>
    <row r="684" s="13" customFormat="1">
      <c r="A684" s="13"/>
      <c r="B684" s="233"/>
      <c r="C684" s="234"/>
      <c r="D684" s="235" t="s">
        <v>148</v>
      </c>
      <c r="E684" s="236" t="s">
        <v>19</v>
      </c>
      <c r="F684" s="237" t="s">
        <v>684</v>
      </c>
      <c r="G684" s="234"/>
      <c r="H684" s="238">
        <v>11.214</v>
      </c>
      <c r="I684" s="239"/>
      <c r="J684" s="234"/>
      <c r="K684" s="234"/>
      <c r="L684" s="240"/>
      <c r="M684" s="241"/>
      <c r="N684" s="242"/>
      <c r="O684" s="242"/>
      <c r="P684" s="242"/>
      <c r="Q684" s="242"/>
      <c r="R684" s="242"/>
      <c r="S684" s="242"/>
      <c r="T684" s="243"/>
      <c r="U684" s="13"/>
      <c r="V684" s="13"/>
      <c r="W684" s="13"/>
      <c r="X684" s="13"/>
      <c r="Y684" s="13"/>
      <c r="Z684" s="13"/>
      <c r="AA684" s="13"/>
      <c r="AB684" s="13"/>
      <c r="AC684" s="13"/>
      <c r="AD684" s="13"/>
      <c r="AE684" s="13"/>
      <c r="AT684" s="244" t="s">
        <v>148</v>
      </c>
      <c r="AU684" s="244" t="s">
        <v>83</v>
      </c>
      <c r="AV684" s="13" t="s">
        <v>83</v>
      </c>
      <c r="AW684" s="13" t="s">
        <v>32</v>
      </c>
      <c r="AX684" s="13" t="s">
        <v>78</v>
      </c>
      <c r="AY684" s="244" t="s">
        <v>139</v>
      </c>
    </row>
    <row r="685" s="2" customFormat="1" ht="21.75" customHeight="1">
      <c r="A685" s="41"/>
      <c r="B685" s="42"/>
      <c r="C685" s="215" t="s">
        <v>450</v>
      </c>
      <c r="D685" s="215" t="s">
        <v>141</v>
      </c>
      <c r="E685" s="216" t="s">
        <v>731</v>
      </c>
      <c r="F685" s="217" t="s">
        <v>732</v>
      </c>
      <c r="G685" s="218" t="s">
        <v>167</v>
      </c>
      <c r="H685" s="219">
        <v>11.214</v>
      </c>
      <c r="I685" s="220"/>
      <c r="J685" s="221">
        <f>ROUND(I685*H685,2)</f>
        <v>0</v>
      </c>
      <c r="K685" s="217" t="s">
        <v>145</v>
      </c>
      <c r="L685" s="47"/>
      <c r="M685" s="222" t="s">
        <v>19</v>
      </c>
      <c r="N685" s="223" t="s">
        <v>43</v>
      </c>
      <c r="O685" s="87"/>
      <c r="P685" s="224">
        <f>O685*H685</f>
        <v>0</v>
      </c>
      <c r="Q685" s="224">
        <v>0</v>
      </c>
      <c r="R685" s="224">
        <f>Q685*H685</f>
        <v>0</v>
      </c>
      <c r="S685" s="224">
        <v>0</v>
      </c>
      <c r="T685" s="225">
        <f>S685*H685</f>
        <v>0</v>
      </c>
      <c r="U685" s="41"/>
      <c r="V685" s="41"/>
      <c r="W685" s="41"/>
      <c r="X685" s="41"/>
      <c r="Y685" s="41"/>
      <c r="Z685" s="41"/>
      <c r="AA685" s="41"/>
      <c r="AB685" s="41"/>
      <c r="AC685" s="41"/>
      <c r="AD685" s="41"/>
      <c r="AE685" s="41"/>
      <c r="AR685" s="226" t="s">
        <v>90</v>
      </c>
      <c r="AT685" s="226" t="s">
        <v>141</v>
      </c>
      <c r="AU685" s="226" t="s">
        <v>83</v>
      </c>
      <c r="AY685" s="20" t="s">
        <v>139</v>
      </c>
      <c r="BE685" s="227">
        <f>IF(N685="základní",J685,0)</f>
        <v>0</v>
      </c>
      <c r="BF685" s="227">
        <f>IF(N685="snížená",J685,0)</f>
        <v>0</v>
      </c>
      <c r="BG685" s="227">
        <f>IF(N685="zákl. přenesená",J685,0)</f>
        <v>0</v>
      </c>
      <c r="BH685" s="227">
        <f>IF(N685="sníž. přenesená",J685,0)</f>
        <v>0</v>
      </c>
      <c r="BI685" s="227">
        <f>IF(N685="nulová",J685,0)</f>
        <v>0</v>
      </c>
      <c r="BJ685" s="20" t="s">
        <v>83</v>
      </c>
      <c r="BK685" s="227">
        <f>ROUND(I685*H685,2)</f>
        <v>0</v>
      </c>
      <c r="BL685" s="20" t="s">
        <v>90</v>
      </c>
      <c r="BM685" s="226" t="s">
        <v>733</v>
      </c>
    </row>
    <row r="686" s="2" customFormat="1">
      <c r="A686" s="41"/>
      <c r="B686" s="42"/>
      <c r="C686" s="43"/>
      <c r="D686" s="228" t="s">
        <v>146</v>
      </c>
      <c r="E686" s="43"/>
      <c r="F686" s="229" t="s">
        <v>734</v>
      </c>
      <c r="G686" s="43"/>
      <c r="H686" s="43"/>
      <c r="I686" s="230"/>
      <c r="J686" s="43"/>
      <c r="K686" s="43"/>
      <c r="L686" s="47"/>
      <c r="M686" s="231"/>
      <c r="N686" s="232"/>
      <c r="O686" s="87"/>
      <c r="P686" s="87"/>
      <c r="Q686" s="87"/>
      <c r="R686" s="87"/>
      <c r="S686" s="87"/>
      <c r="T686" s="88"/>
      <c r="U686" s="41"/>
      <c r="V686" s="41"/>
      <c r="W686" s="41"/>
      <c r="X686" s="41"/>
      <c r="Y686" s="41"/>
      <c r="Z686" s="41"/>
      <c r="AA686" s="41"/>
      <c r="AB686" s="41"/>
      <c r="AC686" s="41"/>
      <c r="AD686" s="41"/>
      <c r="AE686" s="41"/>
      <c r="AT686" s="20" t="s">
        <v>146</v>
      </c>
      <c r="AU686" s="20" t="s">
        <v>83</v>
      </c>
    </row>
    <row r="687" s="2" customFormat="1">
      <c r="A687" s="41"/>
      <c r="B687" s="42"/>
      <c r="C687" s="43"/>
      <c r="D687" s="235" t="s">
        <v>231</v>
      </c>
      <c r="E687" s="43"/>
      <c r="F687" s="277" t="s">
        <v>730</v>
      </c>
      <c r="G687" s="43"/>
      <c r="H687" s="43"/>
      <c r="I687" s="230"/>
      <c r="J687" s="43"/>
      <c r="K687" s="43"/>
      <c r="L687" s="47"/>
      <c r="M687" s="231"/>
      <c r="N687" s="232"/>
      <c r="O687" s="87"/>
      <c r="P687" s="87"/>
      <c r="Q687" s="87"/>
      <c r="R687" s="87"/>
      <c r="S687" s="87"/>
      <c r="T687" s="88"/>
      <c r="U687" s="41"/>
      <c r="V687" s="41"/>
      <c r="W687" s="41"/>
      <c r="X687" s="41"/>
      <c r="Y687" s="41"/>
      <c r="Z687" s="41"/>
      <c r="AA687" s="41"/>
      <c r="AB687" s="41"/>
      <c r="AC687" s="41"/>
      <c r="AD687" s="41"/>
      <c r="AE687" s="41"/>
      <c r="AT687" s="20" t="s">
        <v>231</v>
      </c>
      <c r="AU687" s="20" t="s">
        <v>83</v>
      </c>
    </row>
    <row r="688" s="13" customFormat="1">
      <c r="A688" s="13"/>
      <c r="B688" s="233"/>
      <c r="C688" s="234"/>
      <c r="D688" s="235" t="s">
        <v>148</v>
      </c>
      <c r="E688" s="236" t="s">
        <v>19</v>
      </c>
      <c r="F688" s="237" t="s">
        <v>684</v>
      </c>
      <c r="G688" s="234"/>
      <c r="H688" s="238">
        <v>11.214</v>
      </c>
      <c r="I688" s="239"/>
      <c r="J688" s="234"/>
      <c r="K688" s="234"/>
      <c r="L688" s="240"/>
      <c r="M688" s="241"/>
      <c r="N688" s="242"/>
      <c r="O688" s="242"/>
      <c r="P688" s="242"/>
      <c r="Q688" s="242"/>
      <c r="R688" s="242"/>
      <c r="S688" s="242"/>
      <c r="T688" s="243"/>
      <c r="U688" s="13"/>
      <c r="V688" s="13"/>
      <c r="W688" s="13"/>
      <c r="X688" s="13"/>
      <c r="Y688" s="13"/>
      <c r="Z688" s="13"/>
      <c r="AA688" s="13"/>
      <c r="AB688" s="13"/>
      <c r="AC688" s="13"/>
      <c r="AD688" s="13"/>
      <c r="AE688" s="13"/>
      <c r="AT688" s="244" t="s">
        <v>148</v>
      </c>
      <c r="AU688" s="244" t="s">
        <v>83</v>
      </c>
      <c r="AV688" s="13" t="s">
        <v>83</v>
      </c>
      <c r="AW688" s="13" t="s">
        <v>32</v>
      </c>
      <c r="AX688" s="13" t="s">
        <v>78</v>
      </c>
      <c r="AY688" s="244" t="s">
        <v>139</v>
      </c>
    </row>
    <row r="689" s="2" customFormat="1" ht="21.75" customHeight="1">
      <c r="A689" s="41"/>
      <c r="B689" s="42"/>
      <c r="C689" s="215" t="s">
        <v>735</v>
      </c>
      <c r="D689" s="215" t="s">
        <v>141</v>
      </c>
      <c r="E689" s="216" t="s">
        <v>736</v>
      </c>
      <c r="F689" s="217" t="s">
        <v>737</v>
      </c>
      <c r="G689" s="218" t="s">
        <v>167</v>
      </c>
      <c r="H689" s="219">
        <v>11.214</v>
      </c>
      <c r="I689" s="220"/>
      <c r="J689" s="221">
        <f>ROUND(I689*H689,2)</f>
        <v>0</v>
      </c>
      <c r="K689" s="217" t="s">
        <v>145</v>
      </c>
      <c r="L689" s="47"/>
      <c r="M689" s="222" t="s">
        <v>19</v>
      </c>
      <c r="N689" s="223" t="s">
        <v>43</v>
      </c>
      <c r="O689" s="87"/>
      <c r="P689" s="224">
        <f>O689*H689</f>
        <v>0</v>
      </c>
      <c r="Q689" s="224">
        <v>0.0015299999999999999</v>
      </c>
      <c r="R689" s="224">
        <f>Q689*H689</f>
        <v>0.01715742</v>
      </c>
      <c r="S689" s="224">
        <v>0</v>
      </c>
      <c r="T689" s="225">
        <f>S689*H689</f>
        <v>0</v>
      </c>
      <c r="U689" s="41"/>
      <c r="V689" s="41"/>
      <c r="W689" s="41"/>
      <c r="X689" s="41"/>
      <c r="Y689" s="41"/>
      <c r="Z689" s="41"/>
      <c r="AA689" s="41"/>
      <c r="AB689" s="41"/>
      <c r="AC689" s="41"/>
      <c r="AD689" s="41"/>
      <c r="AE689" s="41"/>
      <c r="AR689" s="226" t="s">
        <v>90</v>
      </c>
      <c r="AT689" s="226" t="s">
        <v>141</v>
      </c>
      <c r="AU689" s="226" t="s">
        <v>83</v>
      </c>
      <c r="AY689" s="20" t="s">
        <v>139</v>
      </c>
      <c r="BE689" s="227">
        <f>IF(N689="základní",J689,0)</f>
        <v>0</v>
      </c>
      <c r="BF689" s="227">
        <f>IF(N689="snížená",J689,0)</f>
        <v>0</v>
      </c>
      <c r="BG689" s="227">
        <f>IF(N689="zákl. přenesená",J689,0)</f>
        <v>0</v>
      </c>
      <c r="BH689" s="227">
        <f>IF(N689="sníž. přenesená",J689,0)</f>
        <v>0</v>
      </c>
      <c r="BI689" s="227">
        <f>IF(N689="nulová",J689,0)</f>
        <v>0</v>
      </c>
      <c r="BJ689" s="20" t="s">
        <v>83</v>
      </c>
      <c r="BK689" s="227">
        <f>ROUND(I689*H689,2)</f>
        <v>0</v>
      </c>
      <c r="BL689" s="20" t="s">
        <v>90</v>
      </c>
      <c r="BM689" s="226" t="s">
        <v>738</v>
      </c>
    </row>
    <row r="690" s="2" customFormat="1">
      <c r="A690" s="41"/>
      <c r="B690" s="42"/>
      <c r="C690" s="43"/>
      <c r="D690" s="228" t="s">
        <v>146</v>
      </c>
      <c r="E690" s="43"/>
      <c r="F690" s="229" t="s">
        <v>739</v>
      </c>
      <c r="G690" s="43"/>
      <c r="H690" s="43"/>
      <c r="I690" s="230"/>
      <c r="J690" s="43"/>
      <c r="K690" s="43"/>
      <c r="L690" s="47"/>
      <c r="M690" s="231"/>
      <c r="N690" s="232"/>
      <c r="O690" s="87"/>
      <c r="P690" s="87"/>
      <c r="Q690" s="87"/>
      <c r="R690" s="87"/>
      <c r="S690" s="87"/>
      <c r="T690" s="88"/>
      <c r="U690" s="41"/>
      <c r="V690" s="41"/>
      <c r="W690" s="41"/>
      <c r="X690" s="41"/>
      <c r="Y690" s="41"/>
      <c r="Z690" s="41"/>
      <c r="AA690" s="41"/>
      <c r="AB690" s="41"/>
      <c r="AC690" s="41"/>
      <c r="AD690" s="41"/>
      <c r="AE690" s="41"/>
      <c r="AT690" s="20" t="s">
        <v>146</v>
      </c>
      <c r="AU690" s="20" t="s">
        <v>83</v>
      </c>
    </row>
    <row r="691" s="2" customFormat="1">
      <c r="A691" s="41"/>
      <c r="B691" s="42"/>
      <c r="C691" s="43"/>
      <c r="D691" s="235" t="s">
        <v>231</v>
      </c>
      <c r="E691" s="43"/>
      <c r="F691" s="277" t="s">
        <v>740</v>
      </c>
      <c r="G691" s="43"/>
      <c r="H691" s="43"/>
      <c r="I691" s="230"/>
      <c r="J691" s="43"/>
      <c r="K691" s="43"/>
      <c r="L691" s="47"/>
      <c r="M691" s="231"/>
      <c r="N691" s="232"/>
      <c r="O691" s="87"/>
      <c r="P691" s="87"/>
      <c r="Q691" s="87"/>
      <c r="R691" s="87"/>
      <c r="S691" s="87"/>
      <c r="T691" s="88"/>
      <c r="U691" s="41"/>
      <c r="V691" s="41"/>
      <c r="W691" s="41"/>
      <c r="X691" s="41"/>
      <c r="Y691" s="41"/>
      <c r="Z691" s="41"/>
      <c r="AA691" s="41"/>
      <c r="AB691" s="41"/>
      <c r="AC691" s="41"/>
      <c r="AD691" s="41"/>
      <c r="AE691" s="41"/>
      <c r="AT691" s="20" t="s">
        <v>231</v>
      </c>
      <c r="AU691" s="20" t="s">
        <v>83</v>
      </c>
    </row>
    <row r="692" s="13" customFormat="1">
      <c r="A692" s="13"/>
      <c r="B692" s="233"/>
      <c r="C692" s="234"/>
      <c r="D692" s="235" t="s">
        <v>148</v>
      </c>
      <c r="E692" s="236" t="s">
        <v>19</v>
      </c>
      <c r="F692" s="237" t="s">
        <v>684</v>
      </c>
      <c r="G692" s="234"/>
      <c r="H692" s="238">
        <v>11.214</v>
      </c>
      <c r="I692" s="239"/>
      <c r="J692" s="234"/>
      <c r="K692" s="234"/>
      <c r="L692" s="240"/>
      <c r="M692" s="241"/>
      <c r="N692" s="242"/>
      <c r="O692" s="242"/>
      <c r="P692" s="242"/>
      <c r="Q692" s="242"/>
      <c r="R692" s="242"/>
      <c r="S692" s="242"/>
      <c r="T692" s="243"/>
      <c r="U692" s="13"/>
      <c r="V692" s="13"/>
      <c r="W692" s="13"/>
      <c r="X692" s="13"/>
      <c r="Y692" s="13"/>
      <c r="Z692" s="13"/>
      <c r="AA692" s="13"/>
      <c r="AB692" s="13"/>
      <c r="AC692" s="13"/>
      <c r="AD692" s="13"/>
      <c r="AE692" s="13"/>
      <c r="AT692" s="244" t="s">
        <v>148</v>
      </c>
      <c r="AU692" s="244" t="s">
        <v>83</v>
      </c>
      <c r="AV692" s="13" t="s">
        <v>83</v>
      </c>
      <c r="AW692" s="13" t="s">
        <v>32</v>
      </c>
      <c r="AX692" s="13" t="s">
        <v>78</v>
      </c>
      <c r="AY692" s="244" t="s">
        <v>139</v>
      </c>
    </row>
    <row r="693" s="2" customFormat="1" ht="16.5" customHeight="1">
      <c r="A693" s="41"/>
      <c r="B693" s="42"/>
      <c r="C693" s="215" t="s">
        <v>456</v>
      </c>
      <c r="D693" s="215" t="s">
        <v>141</v>
      </c>
      <c r="E693" s="216" t="s">
        <v>741</v>
      </c>
      <c r="F693" s="217" t="s">
        <v>742</v>
      </c>
      <c r="G693" s="218" t="s">
        <v>167</v>
      </c>
      <c r="H693" s="219">
        <v>11.214</v>
      </c>
      <c r="I693" s="220"/>
      <c r="J693" s="221">
        <f>ROUND(I693*H693,2)</f>
        <v>0</v>
      </c>
      <c r="K693" s="217" t="s">
        <v>145</v>
      </c>
      <c r="L693" s="47"/>
      <c r="M693" s="222" t="s">
        <v>19</v>
      </c>
      <c r="N693" s="223" t="s">
        <v>43</v>
      </c>
      <c r="O693" s="87"/>
      <c r="P693" s="224">
        <f>O693*H693</f>
        <v>0</v>
      </c>
      <c r="Q693" s="224">
        <v>0</v>
      </c>
      <c r="R693" s="224">
        <f>Q693*H693</f>
        <v>0</v>
      </c>
      <c r="S693" s="224">
        <v>0</v>
      </c>
      <c r="T693" s="225">
        <f>S693*H693</f>
        <v>0</v>
      </c>
      <c r="U693" s="41"/>
      <c r="V693" s="41"/>
      <c r="W693" s="41"/>
      <c r="X693" s="41"/>
      <c r="Y693" s="41"/>
      <c r="Z693" s="41"/>
      <c r="AA693" s="41"/>
      <c r="AB693" s="41"/>
      <c r="AC693" s="41"/>
      <c r="AD693" s="41"/>
      <c r="AE693" s="41"/>
      <c r="AR693" s="226" t="s">
        <v>90</v>
      </c>
      <c r="AT693" s="226" t="s">
        <v>141</v>
      </c>
      <c r="AU693" s="226" t="s">
        <v>83</v>
      </c>
      <c r="AY693" s="20" t="s">
        <v>139</v>
      </c>
      <c r="BE693" s="227">
        <f>IF(N693="základní",J693,0)</f>
        <v>0</v>
      </c>
      <c r="BF693" s="227">
        <f>IF(N693="snížená",J693,0)</f>
        <v>0</v>
      </c>
      <c r="BG693" s="227">
        <f>IF(N693="zákl. přenesená",J693,0)</f>
        <v>0</v>
      </c>
      <c r="BH693" s="227">
        <f>IF(N693="sníž. přenesená",J693,0)</f>
        <v>0</v>
      </c>
      <c r="BI693" s="227">
        <f>IF(N693="nulová",J693,0)</f>
        <v>0</v>
      </c>
      <c r="BJ693" s="20" t="s">
        <v>83</v>
      </c>
      <c r="BK693" s="227">
        <f>ROUND(I693*H693,2)</f>
        <v>0</v>
      </c>
      <c r="BL693" s="20" t="s">
        <v>90</v>
      </c>
      <c r="BM693" s="226" t="s">
        <v>743</v>
      </c>
    </row>
    <row r="694" s="2" customFormat="1">
      <c r="A694" s="41"/>
      <c r="B694" s="42"/>
      <c r="C694" s="43"/>
      <c r="D694" s="228" t="s">
        <v>146</v>
      </c>
      <c r="E694" s="43"/>
      <c r="F694" s="229" t="s">
        <v>744</v>
      </c>
      <c r="G694" s="43"/>
      <c r="H694" s="43"/>
      <c r="I694" s="230"/>
      <c r="J694" s="43"/>
      <c r="K694" s="43"/>
      <c r="L694" s="47"/>
      <c r="M694" s="231"/>
      <c r="N694" s="232"/>
      <c r="O694" s="87"/>
      <c r="P694" s="87"/>
      <c r="Q694" s="87"/>
      <c r="R694" s="87"/>
      <c r="S694" s="87"/>
      <c r="T694" s="88"/>
      <c r="U694" s="41"/>
      <c r="V694" s="41"/>
      <c r="W694" s="41"/>
      <c r="X694" s="41"/>
      <c r="Y694" s="41"/>
      <c r="Z694" s="41"/>
      <c r="AA694" s="41"/>
      <c r="AB694" s="41"/>
      <c r="AC694" s="41"/>
      <c r="AD694" s="41"/>
      <c r="AE694" s="41"/>
      <c r="AT694" s="20" t="s">
        <v>146</v>
      </c>
      <c r="AU694" s="20" t="s">
        <v>83</v>
      </c>
    </row>
    <row r="695" s="2" customFormat="1">
      <c r="A695" s="41"/>
      <c r="B695" s="42"/>
      <c r="C695" s="43"/>
      <c r="D695" s="235" t="s">
        <v>231</v>
      </c>
      <c r="E695" s="43"/>
      <c r="F695" s="277" t="s">
        <v>740</v>
      </c>
      <c r="G695" s="43"/>
      <c r="H695" s="43"/>
      <c r="I695" s="230"/>
      <c r="J695" s="43"/>
      <c r="K695" s="43"/>
      <c r="L695" s="47"/>
      <c r="M695" s="231"/>
      <c r="N695" s="232"/>
      <c r="O695" s="87"/>
      <c r="P695" s="87"/>
      <c r="Q695" s="87"/>
      <c r="R695" s="87"/>
      <c r="S695" s="87"/>
      <c r="T695" s="88"/>
      <c r="U695" s="41"/>
      <c r="V695" s="41"/>
      <c r="W695" s="41"/>
      <c r="X695" s="41"/>
      <c r="Y695" s="41"/>
      <c r="Z695" s="41"/>
      <c r="AA695" s="41"/>
      <c r="AB695" s="41"/>
      <c r="AC695" s="41"/>
      <c r="AD695" s="41"/>
      <c r="AE695" s="41"/>
      <c r="AT695" s="20" t="s">
        <v>231</v>
      </c>
      <c r="AU695" s="20" t="s">
        <v>83</v>
      </c>
    </row>
    <row r="696" s="13" customFormat="1">
      <c r="A696" s="13"/>
      <c r="B696" s="233"/>
      <c r="C696" s="234"/>
      <c r="D696" s="235" t="s">
        <v>148</v>
      </c>
      <c r="E696" s="236" t="s">
        <v>19</v>
      </c>
      <c r="F696" s="237" t="s">
        <v>684</v>
      </c>
      <c r="G696" s="234"/>
      <c r="H696" s="238">
        <v>11.214</v>
      </c>
      <c r="I696" s="239"/>
      <c r="J696" s="234"/>
      <c r="K696" s="234"/>
      <c r="L696" s="240"/>
      <c r="M696" s="241"/>
      <c r="N696" s="242"/>
      <c r="O696" s="242"/>
      <c r="P696" s="242"/>
      <c r="Q696" s="242"/>
      <c r="R696" s="242"/>
      <c r="S696" s="242"/>
      <c r="T696" s="243"/>
      <c r="U696" s="13"/>
      <c r="V696" s="13"/>
      <c r="W696" s="13"/>
      <c r="X696" s="13"/>
      <c r="Y696" s="13"/>
      <c r="Z696" s="13"/>
      <c r="AA696" s="13"/>
      <c r="AB696" s="13"/>
      <c r="AC696" s="13"/>
      <c r="AD696" s="13"/>
      <c r="AE696" s="13"/>
      <c r="AT696" s="244" t="s">
        <v>148</v>
      </c>
      <c r="AU696" s="244" t="s">
        <v>83</v>
      </c>
      <c r="AV696" s="13" t="s">
        <v>83</v>
      </c>
      <c r="AW696" s="13" t="s">
        <v>32</v>
      </c>
      <c r="AX696" s="13" t="s">
        <v>78</v>
      </c>
      <c r="AY696" s="244" t="s">
        <v>139</v>
      </c>
    </row>
    <row r="697" s="2" customFormat="1" ht="16.5" customHeight="1">
      <c r="A697" s="41"/>
      <c r="B697" s="42"/>
      <c r="C697" s="215" t="s">
        <v>745</v>
      </c>
      <c r="D697" s="215" t="s">
        <v>141</v>
      </c>
      <c r="E697" s="216" t="s">
        <v>746</v>
      </c>
      <c r="F697" s="217" t="s">
        <v>747</v>
      </c>
      <c r="G697" s="218" t="s">
        <v>167</v>
      </c>
      <c r="H697" s="219">
        <v>11.214</v>
      </c>
      <c r="I697" s="220"/>
      <c r="J697" s="221">
        <f>ROUND(I697*H697,2)</f>
        <v>0</v>
      </c>
      <c r="K697" s="217" t="s">
        <v>145</v>
      </c>
      <c r="L697" s="47"/>
      <c r="M697" s="222" t="s">
        <v>19</v>
      </c>
      <c r="N697" s="223" t="s">
        <v>43</v>
      </c>
      <c r="O697" s="87"/>
      <c r="P697" s="224">
        <f>O697*H697</f>
        <v>0</v>
      </c>
      <c r="Q697" s="224">
        <v>0.0020999999999999999</v>
      </c>
      <c r="R697" s="224">
        <f>Q697*H697</f>
        <v>0.023549399999999998</v>
      </c>
      <c r="S697" s="224">
        <v>0</v>
      </c>
      <c r="T697" s="225">
        <f>S697*H697</f>
        <v>0</v>
      </c>
      <c r="U697" s="41"/>
      <c r="V697" s="41"/>
      <c r="W697" s="41"/>
      <c r="X697" s="41"/>
      <c r="Y697" s="41"/>
      <c r="Z697" s="41"/>
      <c r="AA697" s="41"/>
      <c r="AB697" s="41"/>
      <c r="AC697" s="41"/>
      <c r="AD697" s="41"/>
      <c r="AE697" s="41"/>
      <c r="AR697" s="226" t="s">
        <v>90</v>
      </c>
      <c r="AT697" s="226" t="s">
        <v>141</v>
      </c>
      <c r="AU697" s="226" t="s">
        <v>83</v>
      </c>
      <c r="AY697" s="20" t="s">
        <v>139</v>
      </c>
      <c r="BE697" s="227">
        <f>IF(N697="základní",J697,0)</f>
        <v>0</v>
      </c>
      <c r="BF697" s="227">
        <f>IF(N697="snížená",J697,0)</f>
        <v>0</v>
      </c>
      <c r="BG697" s="227">
        <f>IF(N697="zákl. přenesená",J697,0)</f>
        <v>0</v>
      </c>
      <c r="BH697" s="227">
        <f>IF(N697="sníž. přenesená",J697,0)</f>
        <v>0</v>
      </c>
      <c r="BI697" s="227">
        <f>IF(N697="nulová",J697,0)</f>
        <v>0</v>
      </c>
      <c r="BJ697" s="20" t="s">
        <v>83</v>
      </c>
      <c r="BK697" s="227">
        <f>ROUND(I697*H697,2)</f>
        <v>0</v>
      </c>
      <c r="BL697" s="20" t="s">
        <v>90</v>
      </c>
      <c r="BM697" s="226" t="s">
        <v>748</v>
      </c>
    </row>
    <row r="698" s="2" customFormat="1">
      <c r="A698" s="41"/>
      <c r="B698" s="42"/>
      <c r="C698" s="43"/>
      <c r="D698" s="228" t="s">
        <v>146</v>
      </c>
      <c r="E698" s="43"/>
      <c r="F698" s="229" t="s">
        <v>749</v>
      </c>
      <c r="G698" s="43"/>
      <c r="H698" s="43"/>
      <c r="I698" s="230"/>
      <c r="J698" s="43"/>
      <c r="K698" s="43"/>
      <c r="L698" s="47"/>
      <c r="M698" s="231"/>
      <c r="N698" s="232"/>
      <c r="O698" s="87"/>
      <c r="P698" s="87"/>
      <c r="Q698" s="87"/>
      <c r="R698" s="87"/>
      <c r="S698" s="87"/>
      <c r="T698" s="88"/>
      <c r="U698" s="41"/>
      <c r="V698" s="41"/>
      <c r="W698" s="41"/>
      <c r="X698" s="41"/>
      <c r="Y698" s="41"/>
      <c r="Z698" s="41"/>
      <c r="AA698" s="41"/>
      <c r="AB698" s="41"/>
      <c r="AC698" s="41"/>
      <c r="AD698" s="41"/>
      <c r="AE698" s="41"/>
      <c r="AT698" s="20" t="s">
        <v>146</v>
      </c>
      <c r="AU698" s="20" t="s">
        <v>83</v>
      </c>
    </row>
    <row r="699" s="13" customFormat="1">
      <c r="A699" s="13"/>
      <c r="B699" s="233"/>
      <c r="C699" s="234"/>
      <c r="D699" s="235" t="s">
        <v>148</v>
      </c>
      <c r="E699" s="236" t="s">
        <v>19</v>
      </c>
      <c r="F699" s="237" t="s">
        <v>684</v>
      </c>
      <c r="G699" s="234"/>
      <c r="H699" s="238">
        <v>11.214</v>
      </c>
      <c r="I699" s="239"/>
      <c r="J699" s="234"/>
      <c r="K699" s="234"/>
      <c r="L699" s="240"/>
      <c r="M699" s="241"/>
      <c r="N699" s="242"/>
      <c r="O699" s="242"/>
      <c r="P699" s="242"/>
      <c r="Q699" s="242"/>
      <c r="R699" s="242"/>
      <c r="S699" s="242"/>
      <c r="T699" s="243"/>
      <c r="U699" s="13"/>
      <c r="V699" s="13"/>
      <c r="W699" s="13"/>
      <c r="X699" s="13"/>
      <c r="Y699" s="13"/>
      <c r="Z699" s="13"/>
      <c r="AA699" s="13"/>
      <c r="AB699" s="13"/>
      <c r="AC699" s="13"/>
      <c r="AD699" s="13"/>
      <c r="AE699" s="13"/>
      <c r="AT699" s="244" t="s">
        <v>148</v>
      </c>
      <c r="AU699" s="244" t="s">
        <v>83</v>
      </c>
      <c r="AV699" s="13" t="s">
        <v>83</v>
      </c>
      <c r="AW699" s="13" t="s">
        <v>32</v>
      </c>
      <c r="AX699" s="13" t="s">
        <v>78</v>
      </c>
      <c r="AY699" s="244" t="s">
        <v>139</v>
      </c>
    </row>
    <row r="700" s="2" customFormat="1" ht="16.5" customHeight="1">
      <c r="A700" s="41"/>
      <c r="B700" s="42"/>
      <c r="C700" s="215" t="s">
        <v>463</v>
      </c>
      <c r="D700" s="215" t="s">
        <v>141</v>
      </c>
      <c r="E700" s="216" t="s">
        <v>750</v>
      </c>
      <c r="F700" s="217" t="s">
        <v>751</v>
      </c>
      <c r="G700" s="218" t="s">
        <v>167</v>
      </c>
      <c r="H700" s="219">
        <v>11.214</v>
      </c>
      <c r="I700" s="220"/>
      <c r="J700" s="221">
        <f>ROUND(I700*H700,2)</f>
        <v>0</v>
      </c>
      <c r="K700" s="217" t="s">
        <v>145</v>
      </c>
      <c r="L700" s="47"/>
      <c r="M700" s="222" t="s">
        <v>19</v>
      </c>
      <c r="N700" s="223" t="s">
        <v>43</v>
      </c>
      <c r="O700" s="87"/>
      <c r="P700" s="224">
        <f>O700*H700</f>
        <v>0</v>
      </c>
      <c r="Q700" s="224">
        <v>0</v>
      </c>
      <c r="R700" s="224">
        <f>Q700*H700</f>
        <v>0</v>
      </c>
      <c r="S700" s="224">
        <v>0</v>
      </c>
      <c r="T700" s="225">
        <f>S700*H700</f>
        <v>0</v>
      </c>
      <c r="U700" s="41"/>
      <c r="V700" s="41"/>
      <c r="W700" s="41"/>
      <c r="X700" s="41"/>
      <c r="Y700" s="41"/>
      <c r="Z700" s="41"/>
      <c r="AA700" s="41"/>
      <c r="AB700" s="41"/>
      <c r="AC700" s="41"/>
      <c r="AD700" s="41"/>
      <c r="AE700" s="41"/>
      <c r="AR700" s="226" t="s">
        <v>90</v>
      </c>
      <c r="AT700" s="226" t="s">
        <v>141</v>
      </c>
      <c r="AU700" s="226" t="s">
        <v>83</v>
      </c>
      <c r="AY700" s="20" t="s">
        <v>139</v>
      </c>
      <c r="BE700" s="227">
        <f>IF(N700="základní",J700,0)</f>
        <v>0</v>
      </c>
      <c r="BF700" s="227">
        <f>IF(N700="snížená",J700,0)</f>
        <v>0</v>
      </c>
      <c r="BG700" s="227">
        <f>IF(N700="zákl. přenesená",J700,0)</f>
        <v>0</v>
      </c>
      <c r="BH700" s="227">
        <f>IF(N700="sníž. přenesená",J700,0)</f>
        <v>0</v>
      </c>
      <c r="BI700" s="227">
        <f>IF(N700="nulová",J700,0)</f>
        <v>0</v>
      </c>
      <c r="BJ700" s="20" t="s">
        <v>83</v>
      </c>
      <c r="BK700" s="227">
        <f>ROUND(I700*H700,2)</f>
        <v>0</v>
      </c>
      <c r="BL700" s="20" t="s">
        <v>90</v>
      </c>
      <c r="BM700" s="226" t="s">
        <v>752</v>
      </c>
    </row>
    <row r="701" s="2" customFormat="1">
      <c r="A701" s="41"/>
      <c r="B701" s="42"/>
      <c r="C701" s="43"/>
      <c r="D701" s="228" t="s">
        <v>146</v>
      </c>
      <c r="E701" s="43"/>
      <c r="F701" s="229" t="s">
        <v>753</v>
      </c>
      <c r="G701" s="43"/>
      <c r="H701" s="43"/>
      <c r="I701" s="230"/>
      <c r="J701" s="43"/>
      <c r="K701" s="43"/>
      <c r="L701" s="47"/>
      <c r="M701" s="231"/>
      <c r="N701" s="232"/>
      <c r="O701" s="87"/>
      <c r="P701" s="87"/>
      <c r="Q701" s="87"/>
      <c r="R701" s="87"/>
      <c r="S701" s="87"/>
      <c r="T701" s="88"/>
      <c r="U701" s="41"/>
      <c r="V701" s="41"/>
      <c r="W701" s="41"/>
      <c r="X701" s="41"/>
      <c r="Y701" s="41"/>
      <c r="Z701" s="41"/>
      <c r="AA701" s="41"/>
      <c r="AB701" s="41"/>
      <c r="AC701" s="41"/>
      <c r="AD701" s="41"/>
      <c r="AE701" s="41"/>
      <c r="AT701" s="20" t="s">
        <v>146</v>
      </c>
      <c r="AU701" s="20" t="s">
        <v>83</v>
      </c>
    </row>
    <row r="702" s="13" customFormat="1">
      <c r="A702" s="13"/>
      <c r="B702" s="233"/>
      <c r="C702" s="234"/>
      <c r="D702" s="235" t="s">
        <v>148</v>
      </c>
      <c r="E702" s="236" t="s">
        <v>19</v>
      </c>
      <c r="F702" s="237" t="s">
        <v>684</v>
      </c>
      <c r="G702" s="234"/>
      <c r="H702" s="238">
        <v>11.214</v>
      </c>
      <c r="I702" s="239"/>
      <c r="J702" s="234"/>
      <c r="K702" s="234"/>
      <c r="L702" s="240"/>
      <c r="M702" s="241"/>
      <c r="N702" s="242"/>
      <c r="O702" s="242"/>
      <c r="P702" s="242"/>
      <c r="Q702" s="242"/>
      <c r="R702" s="242"/>
      <c r="S702" s="242"/>
      <c r="T702" s="243"/>
      <c r="U702" s="13"/>
      <c r="V702" s="13"/>
      <c r="W702" s="13"/>
      <c r="X702" s="13"/>
      <c r="Y702" s="13"/>
      <c r="Z702" s="13"/>
      <c r="AA702" s="13"/>
      <c r="AB702" s="13"/>
      <c r="AC702" s="13"/>
      <c r="AD702" s="13"/>
      <c r="AE702" s="13"/>
      <c r="AT702" s="244" t="s">
        <v>148</v>
      </c>
      <c r="AU702" s="244" t="s">
        <v>83</v>
      </c>
      <c r="AV702" s="13" t="s">
        <v>83</v>
      </c>
      <c r="AW702" s="13" t="s">
        <v>32</v>
      </c>
      <c r="AX702" s="13" t="s">
        <v>78</v>
      </c>
      <c r="AY702" s="244" t="s">
        <v>139</v>
      </c>
    </row>
    <row r="703" s="2" customFormat="1" ht="16.5" customHeight="1">
      <c r="A703" s="41"/>
      <c r="B703" s="42"/>
      <c r="C703" s="215" t="s">
        <v>754</v>
      </c>
      <c r="D703" s="215" t="s">
        <v>141</v>
      </c>
      <c r="E703" s="216" t="s">
        <v>755</v>
      </c>
      <c r="F703" s="217" t="s">
        <v>756</v>
      </c>
      <c r="G703" s="218" t="s">
        <v>167</v>
      </c>
      <c r="H703" s="219">
        <v>11.214</v>
      </c>
      <c r="I703" s="220"/>
      <c r="J703" s="221">
        <f>ROUND(I703*H703,2)</f>
        <v>0</v>
      </c>
      <c r="K703" s="217" t="s">
        <v>145</v>
      </c>
      <c r="L703" s="47"/>
      <c r="M703" s="222" t="s">
        <v>19</v>
      </c>
      <c r="N703" s="223" t="s">
        <v>43</v>
      </c>
      <c r="O703" s="87"/>
      <c r="P703" s="224">
        <f>O703*H703</f>
        <v>0</v>
      </c>
      <c r="Q703" s="224">
        <v>0.0030300000000000001</v>
      </c>
      <c r="R703" s="224">
        <f>Q703*H703</f>
        <v>0.033978420000000002</v>
      </c>
      <c r="S703" s="224">
        <v>0</v>
      </c>
      <c r="T703" s="225">
        <f>S703*H703</f>
        <v>0</v>
      </c>
      <c r="U703" s="41"/>
      <c r="V703" s="41"/>
      <c r="W703" s="41"/>
      <c r="X703" s="41"/>
      <c r="Y703" s="41"/>
      <c r="Z703" s="41"/>
      <c r="AA703" s="41"/>
      <c r="AB703" s="41"/>
      <c r="AC703" s="41"/>
      <c r="AD703" s="41"/>
      <c r="AE703" s="41"/>
      <c r="AR703" s="226" t="s">
        <v>90</v>
      </c>
      <c r="AT703" s="226" t="s">
        <v>141</v>
      </c>
      <c r="AU703" s="226" t="s">
        <v>83</v>
      </c>
      <c r="AY703" s="20" t="s">
        <v>139</v>
      </c>
      <c r="BE703" s="227">
        <f>IF(N703="základní",J703,0)</f>
        <v>0</v>
      </c>
      <c r="BF703" s="227">
        <f>IF(N703="snížená",J703,0)</f>
        <v>0</v>
      </c>
      <c r="BG703" s="227">
        <f>IF(N703="zákl. přenesená",J703,0)</f>
        <v>0</v>
      </c>
      <c r="BH703" s="227">
        <f>IF(N703="sníž. přenesená",J703,0)</f>
        <v>0</v>
      </c>
      <c r="BI703" s="227">
        <f>IF(N703="nulová",J703,0)</f>
        <v>0</v>
      </c>
      <c r="BJ703" s="20" t="s">
        <v>83</v>
      </c>
      <c r="BK703" s="227">
        <f>ROUND(I703*H703,2)</f>
        <v>0</v>
      </c>
      <c r="BL703" s="20" t="s">
        <v>90</v>
      </c>
      <c r="BM703" s="226" t="s">
        <v>757</v>
      </c>
    </row>
    <row r="704" s="2" customFormat="1">
      <c r="A704" s="41"/>
      <c r="B704" s="42"/>
      <c r="C704" s="43"/>
      <c r="D704" s="228" t="s">
        <v>146</v>
      </c>
      <c r="E704" s="43"/>
      <c r="F704" s="229" t="s">
        <v>758</v>
      </c>
      <c r="G704" s="43"/>
      <c r="H704" s="43"/>
      <c r="I704" s="230"/>
      <c r="J704" s="43"/>
      <c r="K704" s="43"/>
      <c r="L704" s="47"/>
      <c r="M704" s="231"/>
      <c r="N704" s="232"/>
      <c r="O704" s="87"/>
      <c r="P704" s="87"/>
      <c r="Q704" s="87"/>
      <c r="R704" s="87"/>
      <c r="S704" s="87"/>
      <c r="T704" s="88"/>
      <c r="U704" s="41"/>
      <c r="V704" s="41"/>
      <c r="W704" s="41"/>
      <c r="X704" s="41"/>
      <c r="Y704" s="41"/>
      <c r="Z704" s="41"/>
      <c r="AA704" s="41"/>
      <c r="AB704" s="41"/>
      <c r="AC704" s="41"/>
      <c r="AD704" s="41"/>
      <c r="AE704" s="41"/>
      <c r="AT704" s="20" t="s">
        <v>146</v>
      </c>
      <c r="AU704" s="20" t="s">
        <v>83</v>
      </c>
    </row>
    <row r="705" s="13" customFormat="1">
      <c r="A705" s="13"/>
      <c r="B705" s="233"/>
      <c r="C705" s="234"/>
      <c r="D705" s="235" t="s">
        <v>148</v>
      </c>
      <c r="E705" s="236" t="s">
        <v>19</v>
      </c>
      <c r="F705" s="237" t="s">
        <v>684</v>
      </c>
      <c r="G705" s="234"/>
      <c r="H705" s="238">
        <v>11.214</v>
      </c>
      <c r="I705" s="239"/>
      <c r="J705" s="234"/>
      <c r="K705" s="234"/>
      <c r="L705" s="240"/>
      <c r="M705" s="241"/>
      <c r="N705" s="242"/>
      <c r="O705" s="242"/>
      <c r="P705" s="242"/>
      <c r="Q705" s="242"/>
      <c r="R705" s="242"/>
      <c r="S705" s="242"/>
      <c r="T705" s="243"/>
      <c r="U705" s="13"/>
      <c r="V705" s="13"/>
      <c r="W705" s="13"/>
      <c r="X705" s="13"/>
      <c r="Y705" s="13"/>
      <c r="Z705" s="13"/>
      <c r="AA705" s="13"/>
      <c r="AB705" s="13"/>
      <c r="AC705" s="13"/>
      <c r="AD705" s="13"/>
      <c r="AE705" s="13"/>
      <c r="AT705" s="244" t="s">
        <v>148</v>
      </c>
      <c r="AU705" s="244" t="s">
        <v>83</v>
      </c>
      <c r="AV705" s="13" t="s">
        <v>83</v>
      </c>
      <c r="AW705" s="13" t="s">
        <v>32</v>
      </c>
      <c r="AX705" s="13" t="s">
        <v>78</v>
      </c>
      <c r="AY705" s="244" t="s">
        <v>139</v>
      </c>
    </row>
    <row r="706" s="2" customFormat="1" ht="16.5" customHeight="1">
      <c r="A706" s="41"/>
      <c r="B706" s="42"/>
      <c r="C706" s="215" t="s">
        <v>474</v>
      </c>
      <c r="D706" s="215" t="s">
        <v>141</v>
      </c>
      <c r="E706" s="216" t="s">
        <v>759</v>
      </c>
      <c r="F706" s="217" t="s">
        <v>760</v>
      </c>
      <c r="G706" s="218" t="s">
        <v>167</v>
      </c>
      <c r="H706" s="219">
        <v>11.214</v>
      </c>
      <c r="I706" s="220"/>
      <c r="J706" s="221">
        <f>ROUND(I706*H706,2)</f>
        <v>0</v>
      </c>
      <c r="K706" s="217" t="s">
        <v>145</v>
      </c>
      <c r="L706" s="47"/>
      <c r="M706" s="222" t="s">
        <v>19</v>
      </c>
      <c r="N706" s="223" t="s">
        <v>43</v>
      </c>
      <c r="O706" s="87"/>
      <c r="P706" s="224">
        <f>O706*H706</f>
        <v>0</v>
      </c>
      <c r="Q706" s="224">
        <v>0</v>
      </c>
      <c r="R706" s="224">
        <f>Q706*H706</f>
        <v>0</v>
      </c>
      <c r="S706" s="224">
        <v>0</v>
      </c>
      <c r="T706" s="225">
        <f>S706*H706</f>
        <v>0</v>
      </c>
      <c r="U706" s="41"/>
      <c r="V706" s="41"/>
      <c r="W706" s="41"/>
      <c r="X706" s="41"/>
      <c r="Y706" s="41"/>
      <c r="Z706" s="41"/>
      <c r="AA706" s="41"/>
      <c r="AB706" s="41"/>
      <c r="AC706" s="41"/>
      <c r="AD706" s="41"/>
      <c r="AE706" s="41"/>
      <c r="AR706" s="226" t="s">
        <v>90</v>
      </c>
      <c r="AT706" s="226" t="s">
        <v>141</v>
      </c>
      <c r="AU706" s="226" t="s">
        <v>83</v>
      </c>
      <c r="AY706" s="20" t="s">
        <v>139</v>
      </c>
      <c r="BE706" s="227">
        <f>IF(N706="základní",J706,0)</f>
        <v>0</v>
      </c>
      <c r="BF706" s="227">
        <f>IF(N706="snížená",J706,0)</f>
        <v>0</v>
      </c>
      <c r="BG706" s="227">
        <f>IF(N706="zákl. přenesená",J706,0)</f>
        <v>0</v>
      </c>
      <c r="BH706" s="227">
        <f>IF(N706="sníž. přenesená",J706,0)</f>
        <v>0</v>
      </c>
      <c r="BI706" s="227">
        <f>IF(N706="nulová",J706,0)</f>
        <v>0</v>
      </c>
      <c r="BJ706" s="20" t="s">
        <v>83</v>
      </c>
      <c r="BK706" s="227">
        <f>ROUND(I706*H706,2)</f>
        <v>0</v>
      </c>
      <c r="BL706" s="20" t="s">
        <v>90</v>
      </c>
      <c r="BM706" s="226" t="s">
        <v>761</v>
      </c>
    </row>
    <row r="707" s="2" customFormat="1">
      <c r="A707" s="41"/>
      <c r="B707" s="42"/>
      <c r="C707" s="43"/>
      <c r="D707" s="228" t="s">
        <v>146</v>
      </c>
      <c r="E707" s="43"/>
      <c r="F707" s="229" t="s">
        <v>762</v>
      </c>
      <c r="G707" s="43"/>
      <c r="H707" s="43"/>
      <c r="I707" s="230"/>
      <c r="J707" s="43"/>
      <c r="K707" s="43"/>
      <c r="L707" s="47"/>
      <c r="M707" s="231"/>
      <c r="N707" s="232"/>
      <c r="O707" s="87"/>
      <c r="P707" s="87"/>
      <c r="Q707" s="87"/>
      <c r="R707" s="87"/>
      <c r="S707" s="87"/>
      <c r="T707" s="88"/>
      <c r="U707" s="41"/>
      <c r="V707" s="41"/>
      <c r="W707" s="41"/>
      <c r="X707" s="41"/>
      <c r="Y707" s="41"/>
      <c r="Z707" s="41"/>
      <c r="AA707" s="41"/>
      <c r="AB707" s="41"/>
      <c r="AC707" s="41"/>
      <c r="AD707" s="41"/>
      <c r="AE707" s="41"/>
      <c r="AT707" s="20" t="s">
        <v>146</v>
      </c>
      <c r="AU707" s="20" t="s">
        <v>83</v>
      </c>
    </row>
    <row r="708" s="13" customFormat="1">
      <c r="A708" s="13"/>
      <c r="B708" s="233"/>
      <c r="C708" s="234"/>
      <c r="D708" s="235" t="s">
        <v>148</v>
      </c>
      <c r="E708" s="236" t="s">
        <v>19</v>
      </c>
      <c r="F708" s="237" t="s">
        <v>684</v>
      </c>
      <c r="G708" s="234"/>
      <c r="H708" s="238">
        <v>11.214</v>
      </c>
      <c r="I708" s="239"/>
      <c r="J708" s="234"/>
      <c r="K708" s="234"/>
      <c r="L708" s="240"/>
      <c r="M708" s="241"/>
      <c r="N708" s="242"/>
      <c r="O708" s="242"/>
      <c r="P708" s="242"/>
      <c r="Q708" s="242"/>
      <c r="R708" s="242"/>
      <c r="S708" s="242"/>
      <c r="T708" s="243"/>
      <c r="U708" s="13"/>
      <c r="V708" s="13"/>
      <c r="W708" s="13"/>
      <c r="X708" s="13"/>
      <c r="Y708" s="13"/>
      <c r="Z708" s="13"/>
      <c r="AA708" s="13"/>
      <c r="AB708" s="13"/>
      <c r="AC708" s="13"/>
      <c r="AD708" s="13"/>
      <c r="AE708" s="13"/>
      <c r="AT708" s="244" t="s">
        <v>148</v>
      </c>
      <c r="AU708" s="244" t="s">
        <v>83</v>
      </c>
      <c r="AV708" s="13" t="s">
        <v>83</v>
      </c>
      <c r="AW708" s="13" t="s">
        <v>32</v>
      </c>
      <c r="AX708" s="13" t="s">
        <v>78</v>
      </c>
      <c r="AY708" s="244" t="s">
        <v>139</v>
      </c>
    </row>
    <row r="709" s="12" customFormat="1" ht="22.8" customHeight="1">
      <c r="A709" s="12"/>
      <c r="B709" s="199"/>
      <c r="C709" s="200"/>
      <c r="D709" s="201" t="s">
        <v>70</v>
      </c>
      <c r="E709" s="213" t="s">
        <v>763</v>
      </c>
      <c r="F709" s="213" t="s">
        <v>764</v>
      </c>
      <c r="G709" s="200"/>
      <c r="H709" s="200"/>
      <c r="I709" s="203"/>
      <c r="J709" s="214">
        <f>BK709</f>
        <v>0</v>
      </c>
      <c r="K709" s="200"/>
      <c r="L709" s="205"/>
      <c r="M709" s="206"/>
      <c r="N709" s="207"/>
      <c r="O709" s="207"/>
      <c r="P709" s="208">
        <f>SUM(P710:P727)</f>
        <v>0</v>
      </c>
      <c r="Q709" s="207"/>
      <c r="R709" s="208">
        <f>SUM(R710:R727)</f>
        <v>0</v>
      </c>
      <c r="S709" s="207"/>
      <c r="T709" s="209">
        <f>SUM(T710:T727)</f>
        <v>0</v>
      </c>
      <c r="U709" s="12"/>
      <c r="V709" s="12"/>
      <c r="W709" s="12"/>
      <c r="X709" s="12"/>
      <c r="Y709" s="12"/>
      <c r="Z709" s="12"/>
      <c r="AA709" s="12"/>
      <c r="AB709" s="12"/>
      <c r="AC709" s="12"/>
      <c r="AD709" s="12"/>
      <c r="AE709" s="12"/>
      <c r="AR709" s="210" t="s">
        <v>78</v>
      </c>
      <c r="AT709" s="211" t="s">
        <v>70</v>
      </c>
      <c r="AU709" s="211" t="s">
        <v>78</v>
      </c>
      <c r="AY709" s="210" t="s">
        <v>139</v>
      </c>
      <c r="BK709" s="212">
        <f>SUM(BK710:BK727)</f>
        <v>0</v>
      </c>
    </row>
    <row r="710" s="2" customFormat="1" ht="24.15" customHeight="1">
      <c r="A710" s="41"/>
      <c r="B710" s="42"/>
      <c r="C710" s="215" t="s">
        <v>765</v>
      </c>
      <c r="D710" s="215" t="s">
        <v>141</v>
      </c>
      <c r="E710" s="216" t="s">
        <v>766</v>
      </c>
      <c r="F710" s="217" t="s">
        <v>767</v>
      </c>
      <c r="G710" s="218" t="s">
        <v>768</v>
      </c>
      <c r="H710" s="219">
        <v>62.512</v>
      </c>
      <c r="I710" s="220"/>
      <c r="J710" s="221">
        <f>ROUND(I710*H710,2)</f>
        <v>0</v>
      </c>
      <c r="K710" s="217" t="s">
        <v>145</v>
      </c>
      <c r="L710" s="47"/>
      <c r="M710" s="222" t="s">
        <v>19</v>
      </c>
      <c r="N710" s="223" t="s">
        <v>43</v>
      </c>
      <c r="O710" s="87"/>
      <c r="P710" s="224">
        <f>O710*H710</f>
        <v>0</v>
      </c>
      <c r="Q710" s="224">
        <v>0</v>
      </c>
      <c r="R710" s="224">
        <f>Q710*H710</f>
        <v>0</v>
      </c>
      <c r="S710" s="224">
        <v>0</v>
      </c>
      <c r="T710" s="225">
        <f>S710*H710</f>
        <v>0</v>
      </c>
      <c r="U710" s="41"/>
      <c r="V710" s="41"/>
      <c r="W710" s="41"/>
      <c r="X710" s="41"/>
      <c r="Y710" s="41"/>
      <c r="Z710" s="41"/>
      <c r="AA710" s="41"/>
      <c r="AB710" s="41"/>
      <c r="AC710" s="41"/>
      <c r="AD710" s="41"/>
      <c r="AE710" s="41"/>
      <c r="AR710" s="226" t="s">
        <v>90</v>
      </c>
      <c r="AT710" s="226" t="s">
        <v>141</v>
      </c>
      <c r="AU710" s="226" t="s">
        <v>83</v>
      </c>
      <c r="AY710" s="20" t="s">
        <v>139</v>
      </c>
      <c r="BE710" s="227">
        <f>IF(N710="základní",J710,0)</f>
        <v>0</v>
      </c>
      <c r="BF710" s="227">
        <f>IF(N710="snížená",J710,0)</f>
        <v>0</v>
      </c>
      <c r="BG710" s="227">
        <f>IF(N710="zákl. přenesená",J710,0)</f>
        <v>0</v>
      </c>
      <c r="BH710" s="227">
        <f>IF(N710="sníž. přenesená",J710,0)</f>
        <v>0</v>
      </c>
      <c r="BI710" s="227">
        <f>IF(N710="nulová",J710,0)</f>
        <v>0</v>
      </c>
      <c r="BJ710" s="20" t="s">
        <v>83</v>
      </c>
      <c r="BK710" s="227">
        <f>ROUND(I710*H710,2)</f>
        <v>0</v>
      </c>
      <c r="BL710" s="20" t="s">
        <v>90</v>
      </c>
      <c r="BM710" s="226" t="s">
        <v>769</v>
      </c>
    </row>
    <row r="711" s="2" customFormat="1">
      <c r="A711" s="41"/>
      <c r="B711" s="42"/>
      <c r="C711" s="43"/>
      <c r="D711" s="228" t="s">
        <v>146</v>
      </c>
      <c r="E711" s="43"/>
      <c r="F711" s="229" t="s">
        <v>770</v>
      </c>
      <c r="G711" s="43"/>
      <c r="H711" s="43"/>
      <c r="I711" s="230"/>
      <c r="J711" s="43"/>
      <c r="K711" s="43"/>
      <c r="L711" s="47"/>
      <c r="M711" s="231"/>
      <c r="N711" s="232"/>
      <c r="O711" s="87"/>
      <c r="P711" s="87"/>
      <c r="Q711" s="87"/>
      <c r="R711" s="87"/>
      <c r="S711" s="87"/>
      <c r="T711" s="88"/>
      <c r="U711" s="41"/>
      <c r="V711" s="41"/>
      <c r="W711" s="41"/>
      <c r="X711" s="41"/>
      <c r="Y711" s="41"/>
      <c r="Z711" s="41"/>
      <c r="AA711" s="41"/>
      <c r="AB711" s="41"/>
      <c r="AC711" s="41"/>
      <c r="AD711" s="41"/>
      <c r="AE711" s="41"/>
      <c r="AT711" s="20" t="s">
        <v>146</v>
      </c>
      <c r="AU711" s="20" t="s">
        <v>83</v>
      </c>
    </row>
    <row r="712" s="2" customFormat="1">
      <c r="A712" s="41"/>
      <c r="B712" s="42"/>
      <c r="C712" s="43"/>
      <c r="D712" s="235" t="s">
        <v>231</v>
      </c>
      <c r="E712" s="43"/>
      <c r="F712" s="277" t="s">
        <v>771</v>
      </c>
      <c r="G712" s="43"/>
      <c r="H712" s="43"/>
      <c r="I712" s="230"/>
      <c r="J712" s="43"/>
      <c r="K712" s="43"/>
      <c r="L712" s="47"/>
      <c r="M712" s="231"/>
      <c r="N712" s="232"/>
      <c r="O712" s="87"/>
      <c r="P712" s="87"/>
      <c r="Q712" s="87"/>
      <c r="R712" s="87"/>
      <c r="S712" s="87"/>
      <c r="T712" s="88"/>
      <c r="U712" s="41"/>
      <c r="V712" s="41"/>
      <c r="W712" s="41"/>
      <c r="X712" s="41"/>
      <c r="Y712" s="41"/>
      <c r="Z712" s="41"/>
      <c r="AA712" s="41"/>
      <c r="AB712" s="41"/>
      <c r="AC712" s="41"/>
      <c r="AD712" s="41"/>
      <c r="AE712" s="41"/>
      <c r="AT712" s="20" t="s">
        <v>231</v>
      </c>
      <c r="AU712" s="20" t="s">
        <v>83</v>
      </c>
    </row>
    <row r="713" s="2" customFormat="1" ht="16.5" customHeight="1">
      <c r="A713" s="41"/>
      <c r="B713" s="42"/>
      <c r="C713" s="215" t="s">
        <v>482</v>
      </c>
      <c r="D713" s="215" t="s">
        <v>141</v>
      </c>
      <c r="E713" s="216" t="s">
        <v>772</v>
      </c>
      <c r="F713" s="217" t="s">
        <v>773</v>
      </c>
      <c r="G713" s="218" t="s">
        <v>228</v>
      </c>
      <c r="H713" s="219">
        <v>27</v>
      </c>
      <c r="I713" s="220"/>
      <c r="J713" s="221">
        <f>ROUND(I713*H713,2)</f>
        <v>0</v>
      </c>
      <c r="K713" s="217" t="s">
        <v>145</v>
      </c>
      <c r="L713" s="47"/>
      <c r="M713" s="222" t="s">
        <v>19</v>
      </c>
      <c r="N713" s="223" t="s">
        <v>43</v>
      </c>
      <c r="O713" s="87"/>
      <c r="P713" s="224">
        <f>O713*H713</f>
        <v>0</v>
      </c>
      <c r="Q713" s="224">
        <v>0</v>
      </c>
      <c r="R713" s="224">
        <f>Q713*H713</f>
        <v>0</v>
      </c>
      <c r="S713" s="224">
        <v>0</v>
      </c>
      <c r="T713" s="225">
        <f>S713*H713</f>
        <v>0</v>
      </c>
      <c r="U713" s="41"/>
      <c r="V713" s="41"/>
      <c r="W713" s="41"/>
      <c r="X713" s="41"/>
      <c r="Y713" s="41"/>
      <c r="Z713" s="41"/>
      <c r="AA713" s="41"/>
      <c r="AB713" s="41"/>
      <c r="AC713" s="41"/>
      <c r="AD713" s="41"/>
      <c r="AE713" s="41"/>
      <c r="AR713" s="226" t="s">
        <v>90</v>
      </c>
      <c r="AT713" s="226" t="s">
        <v>141</v>
      </c>
      <c r="AU713" s="226" t="s">
        <v>83</v>
      </c>
      <c r="AY713" s="20" t="s">
        <v>139</v>
      </c>
      <c r="BE713" s="227">
        <f>IF(N713="základní",J713,0)</f>
        <v>0</v>
      </c>
      <c r="BF713" s="227">
        <f>IF(N713="snížená",J713,0)</f>
        <v>0</v>
      </c>
      <c r="BG713" s="227">
        <f>IF(N713="zákl. přenesená",J713,0)</f>
        <v>0</v>
      </c>
      <c r="BH713" s="227">
        <f>IF(N713="sníž. přenesená",J713,0)</f>
        <v>0</v>
      </c>
      <c r="BI713" s="227">
        <f>IF(N713="nulová",J713,0)</f>
        <v>0</v>
      </c>
      <c r="BJ713" s="20" t="s">
        <v>83</v>
      </c>
      <c r="BK713" s="227">
        <f>ROUND(I713*H713,2)</f>
        <v>0</v>
      </c>
      <c r="BL713" s="20" t="s">
        <v>90</v>
      </c>
      <c r="BM713" s="226" t="s">
        <v>774</v>
      </c>
    </row>
    <row r="714" s="2" customFormat="1">
      <c r="A714" s="41"/>
      <c r="B714" s="42"/>
      <c r="C714" s="43"/>
      <c r="D714" s="228" t="s">
        <v>146</v>
      </c>
      <c r="E714" s="43"/>
      <c r="F714" s="229" t="s">
        <v>775</v>
      </c>
      <c r="G714" s="43"/>
      <c r="H714" s="43"/>
      <c r="I714" s="230"/>
      <c r="J714" s="43"/>
      <c r="K714" s="43"/>
      <c r="L714" s="47"/>
      <c r="M714" s="231"/>
      <c r="N714" s="232"/>
      <c r="O714" s="87"/>
      <c r="P714" s="87"/>
      <c r="Q714" s="87"/>
      <c r="R714" s="87"/>
      <c r="S714" s="87"/>
      <c r="T714" s="88"/>
      <c r="U714" s="41"/>
      <c r="V714" s="41"/>
      <c r="W714" s="41"/>
      <c r="X714" s="41"/>
      <c r="Y714" s="41"/>
      <c r="Z714" s="41"/>
      <c r="AA714" s="41"/>
      <c r="AB714" s="41"/>
      <c r="AC714" s="41"/>
      <c r="AD714" s="41"/>
      <c r="AE714" s="41"/>
      <c r="AT714" s="20" t="s">
        <v>146</v>
      </c>
      <c r="AU714" s="20" t="s">
        <v>83</v>
      </c>
    </row>
    <row r="715" s="13" customFormat="1">
      <c r="A715" s="13"/>
      <c r="B715" s="233"/>
      <c r="C715" s="234"/>
      <c r="D715" s="235" t="s">
        <v>148</v>
      </c>
      <c r="E715" s="236" t="s">
        <v>19</v>
      </c>
      <c r="F715" s="237" t="s">
        <v>334</v>
      </c>
      <c r="G715" s="234"/>
      <c r="H715" s="238">
        <v>27</v>
      </c>
      <c r="I715" s="239"/>
      <c r="J715" s="234"/>
      <c r="K715" s="234"/>
      <c r="L715" s="240"/>
      <c r="M715" s="241"/>
      <c r="N715" s="242"/>
      <c r="O715" s="242"/>
      <c r="P715" s="242"/>
      <c r="Q715" s="242"/>
      <c r="R715" s="242"/>
      <c r="S715" s="242"/>
      <c r="T715" s="243"/>
      <c r="U715" s="13"/>
      <c r="V715" s="13"/>
      <c r="W715" s="13"/>
      <c r="X715" s="13"/>
      <c r="Y715" s="13"/>
      <c r="Z715" s="13"/>
      <c r="AA715" s="13"/>
      <c r="AB715" s="13"/>
      <c r="AC715" s="13"/>
      <c r="AD715" s="13"/>
      <c r="AE715" s="13"/>
      <c r="AT715" s="244" t="s">
        <v>148</v>
      </c>
      <c r="AU715" s="244" t="s">
        <v>83</v>
      </c>
      <c r="AV715" s="13" t="s">
        <v>83</v>
      </c>
      <c r="AW715" s="13" t="s">
        <v>32</v>
      </c>
      <c r="AX715" s="13" t="s">
        <v>71</v>
      </c>
      <c r="AY715" s="244" t="s">
        <v>139</v>
      </c>
    </row>
    <row r="716" s="15" customFormat="1">
      <c r="A716" s="15"/>
      <c r="B716" s="256"/>
      <c r="C716" s="257"/>
      <c r="D716" s="235" t="s">
        <v>148</v>
      </c>
      <c r="E716" s="258" t="s">
        <v>19</v>
      </c>
      <c r="F716" s="259" t="s">
        <v>163</v>
      </c>
      <c r="G716" s="257"/>
      <c r="H716" s="260">
        <v>27</v>
      </c>
      <c r="I716" s="261"/>
      <c r="J716" s="257"/>
      <c r="K716" s="257"/>
      <c r="L716" s="262"/>
      <c r="M716" s="263"/>
      <c r="N716" s="264"/>
      <c r="O716" s="264"/>
      <c r="P716" s="264"/>
      <c r="Q716" s="264"/>
      <c r="R716" s="264"/>
      <c r="S716" s="264"/>
      <c r="T716" s="265"/>
      <c r="U716" s="15"/>
      <c r="V716" s="15"/>
      <c r="W716" s="15"/>
      <c r="X716" s="15"/>
      <c r="Y716" s="15"/>
      <c r="Z716" s="15"/>
      <c r="AA716" s="15"/>
      <c r="AB716" s="15"/>
      <c r="AC716" s="15"/>
      <c r="AD716" s="15"/>
      <c r="AE716" s="15"/>
      <c r="AT716" s="266" t="s">
        <v>148</v>
      </c>
      <c r="AU716" s="266" t="s">
        <v>83</v>
      </c>
      <c r="AV716" s="15" t="s">
        <v>90</v>
      </c>
      <c r="AW716" s="15" t="s">
        <v>32</v>
      </c>
      <c r="AX716" s="15" t="s">
        <v>78</v>
      </c>
      <c r="AY716" s="266" t="s">
        <v>139</v>
      </c>
    </row>
    <row r="717" s="2" customFormat="1" ht="21.75" customHeight="1">
      <c r="A717" s="41"/>
      <c r="B717" s="42"/>
      <c r="C717" s="215" t="s">
        <v>776</v>
      </c>
      <c r="D717" s="215" t="s">
        <v>141</v>
      </c>
      <c r="E717" s="216" t="s">
        <v>777</v>
      </c>
      <c r="F717" s="217" t="s">
        <v>778</v>
      </c>
      <c r="G717" s="218" t="s">
        <v>768</v>
      </c>
      <c r="H717" s="219">
        <v>62.512</v>
      </c>
      <c r="I717" s="220"/>
      <c r="J717" s="221">
        <f>ROUND(I717*H717,2)</f>
        <v>0</v>
      </c>
      <c r="K717" s="217" t="s">
        <v>145</v>
      </c>
      <c r="L717" s="47"/>
      <c r="M717" s="222" t="s">
        <v>19</v>
      </c>
      <c r="N717" s="223" t="s">
        <v>43</v>
      </c>
      <c r="O717" s="87"/>
      <c r="P717" s="224">
        <f>O717*H717</f>
        <v>0</v>
      </c>
      <c r="Q717" s="224">
        <v>0</v>
      </c>
      <c r="R717" s="224">
        <f>Q717*H717</f>
        <v>0</v>
      </c>
      <c r="S717" s="224">
        <v>0</v>
      </c>
      <c r="T717" s="225">
        <f>S717*H717</f>
        <v>0</v>
      </c>
      <c r="U717" s="41"/>
      <c r="V717" s="41"/>
      <c r="W717" s="41"/>
      <c r="X717" s="41"/>
      <c r="Y717" s="41"/>
      <c r="Z717" s="41"/>
      <c r="AA717" s="41"/>
      <c r="AB717" s="41"/>
      <c r="AC717" s="41"/>
      <c r="AD717" s="41"/>
      <c r="AE717" s="41"/>
      <c r="AR717" s="226" t="s">
        <v>90</v>
      </c>
      <c r="AT717" s="226" t="s">
        <v>141</v>
      </c>
      <c r="AU717" s="226" t="s">
        <v>83</v>
      </c>
      <c r="AY717" s="20" t="s">
        <v>139</v>
      </c>
      <c r="BE717" s="227">
        <f>IF(N717="základní",J717,0)</f>
        <v>0</v>
      </c>
      <c r="BF717" s="227">
        <f>IF(N717="snížená",J717,0)</f>
        <v>0</v>
      </c>
      <c r="BG717" s="227">
        <f>IF(N717="zákl. přenesená",J717,0)</f>
        <v>0</v>
      </c>
      <c r="BH717" s="227">
        <f>IF(N717="sníž. přenesená",J717,0)</f>
        <v>0</v>
      </c>
      <c r="BI717" s="227">
        <f>IF(N717="nulová",J717,0)</f>
        <v>0</v>
      </c>
      <c r="BJ717" s="20" t="s">
        <v>83</v>
      </c>
      <c r="BK717" s="227">
        <f>ROUND(I717*H717,2)</f>
        <v>0</v>
      </c>
      <c r="BL717" s="20" t="s">
        <v>90</v>
      </c>
      <c r="BM717" s="226" t="s">
        <v>779</v>
      </c>
    </row>
    <row r="718" s="2" customFormat="1">
      <c r="A718" s="41"/>
      <c r="B718" s="42"/>
      <c r="C718" s="43"/>
      <c r="D718" s="228" t="s">
        <v>146</v>
      </c>
      <c r="E718" s="43"/>
      <c r="F718" s="229" t="s">
        <v>780</v>
      </c>
      <c r="G718" s="43"/>
      <c r="H718" s="43"/>
      <c r="I718" s="230"/>
      <c r="J718" s="43"/>
      <c r="K718" s="43"/>
      <c r="L718" s="47"/>
      <c r="M718" s="231"/>
      <c r="N718" s="232"/>
      <c r="O718" s="87"/>
      <c r="P718" s="87"/>
      <c r="Q718" s="87"/>
      <c r="R718" s="87"/>
      <c r="S718" s="87"/>
      <c r="T718" s="88"/>
      <c r="U718" s="41"/>
      <c r="V718" s="41"/>
      <c r="W718" s="41"/>
      <c r="X718" s="41"/>
      <c r="Y718" s="41"/>
      <c r="Z718" s="41"/>
      <c r="AA718" s="41"/>
      <c r="AB718" s="41"/>
      <c r="AC718" s="41"/>
      <c r="AD718" s="41"/>
      <c r="AE718" s="41"/>
      <c r="AT718" s="20" t="s">
        <v>146</v>
      </c>
      <c r="AU718" s="20" t="s">
        <v>83</v>
      </c>
    </row>
    <row r="719" s="2" customFormat="1">
      <c r="A719" s="41"/>
      <c r="B719" s="42"/>
      <c r="C719" s="43"/>
      <c r="D719" s="235" t="s">
        <v>231</v>
      </c>
      <c r="E719" s="43"/>
      <c r="F719" s="277" t="s">
        <v>781</v>
      </c>
      <c r="G719" s="43"/>
      <c r="H719" s="43"/>
      <c r="I719" s="230"/>
      <c r="J719" s="43"/>
      <c r="K719" s="43"/>
      <c r="L719" s="47"/>
      <c r="M719" s="231"/>
      <c r="N719" s="232"/>
      <c r="O719" s="87"/>
      <c r="P719" s="87"/>
      <c r="Q719" s="87"/>
      <c r="R719" s="87"/>
      <c r="S719" s="87"/>
      <c r="T719" s="88"/>
      <c r="U719" s="41"/>
      <c r="V719" s="41"/>
      <c r="W719" s="41"/>
      <c r="X719" s="41"/>
      <c r="Y719" s="41"/>
      <c r="Z719" s="41"/>
      <c r="AA719" s="41"/>
      <c r="AB719" s="41"/>
      <c r="AC719" s="41"/>
      <c r="AD719" s="41"/>
      <c r="AE719" s="41"/>
      <c r="AT719" s="20" t="s">
        <v>231</v>
      </c>
      <c r="AU719" s="20" t="s">
        <v>83</v>
      </c>
    </row>
    <row r="720" s="2" customFormat="1" ht="24.15" customHeight="1">
      <c r="A720" s="41"/>
      <c r="B720" s="42"/>
      <c r="C720" s="215" t="s">
        <v>487</v>
      </c>
      <c r="D720" s="215" t="s">
        <v>141</v>
      </c>
      <c r="E720" s="216" t="s">
        <v>782</v>
      </c>
      <c r="F720" s="217" t="s">
        <v>783</v>
      </c>
      <c r="G720" s="218" t="s">
        <v>768</v>
      </c>
      <c r="H720" s="219">
        <v>1187.7280000000001</v>
      </c>
      <c r="I720" s="220"/>
      <c r="J720" s="221">
        <f>ROUND(I720*H720,2)</f>
        <v>0</v>
      </c>
      <c r="K720" s="217" t="s">
        <v>145</v>
      </c>
      <c r="L720" s="47"/>
      <c r="M720" s="222" t="s">
        <v>19</v>
      </c>
      <c r="N720" s="223" t="s">
        <v>43</v>
      </c>
      <c r="O720" s="87"/>
      <c r="P720" s="224">
        <f>O720*H720</f>
        <v>0</v>
      </c>
      <c r="Q720" s="224">
        <v>0</v>
      </c>
      <c r="R720" s="224">
        <f>Q720*H720</f>
        <v>0</v>
      </c>
      <c r="S720" s="224">
        <v>0</v>
      </c>
      <c r="T720" s="225">
        <f>S720*H720</f>
        <v>0</v>
      </c>
      <c r="U720" s="41"/>
      <c r="V720" s="41"/>
      <c r="W720" s="41"/>
      <c r="X720" s="41"/>
      <c r="Y720" s="41"/>
      <c r="Z720" s="41"/>
      <c r="AA720" s="41"/>
      <c r="AB720" s="41"/>
      <c r="AC720" s="41"/>
      <c r="AD720" s="41"/>
      <c r="AE720" s="41"/>
      <c r="AR720" s="226" t="s">
        <v>90</v>
      </c>
      <c r="AT720" s="226" t="s">
        <v>141</v>
      </c>
      <c r="AU720" s="226" t="s">
        <v>83</v>
      </c>
      <c r="AY720" s="20" t="s">
        <v>139</v>
      </c>
      <c r="BE720" s="227">
        <f>IF(N720="základní",J720,0)</f>
        <v>0</v>
      </c>
      <c r="BF720" s="227">
        <f>IF(N720="snížená",J720,0)</f>
        <v>0</v>
      </c>
      <c r="BG720" s="227">
        <f>IF(N720="zákl. přenesená",J720,0)</f>
        <v>0</v>
      </c>
      <c r="BH720" s="227">
        <f>IF(N720="sníž. přenesená",J720,0)</f>
        <v>0</v>
      </c>
      <c r="BI720" s="227">
        <f>IF(N720="nulová",J720,0)</f>
        <v>0</v>
      </c>
      <c r="BJ720" s="20" t="s">
        <v>83</v>
      </c>
      <c r="BK720" s="227">
        <f>ROUND(I720*H720,2)</f>
        <v>0</v>
      </c>
      <c r="BL720" s="20" t="s">
        <v>90</v>
      </c>
      <c r="BM720" s="226" t="s">
        <v>784</v>
      </c>
    </row>
    <row r="721" s="2" customFormat="1">
      <c r="A721" s="41"/>
      <c r="B721" s="42"/>
      <c r="C721" s="43"/>
      <c r="D721" s="228" t="s">
        <v>146</v>
      </c>
      <c r="E721" s="43"/>
      <c r="F721" s="229" t="s">
        <v>785</v>
      </c>
      <c r="G721" s="43"/>
      <c r="H721" s="43"/>
      <c r="I721" s="230"/>
      <c r="J721" s="43"/>
      <c r="K721" s="43"/>
      <c r="L721" s="47"/>
      <c r="M721" s="231"/>
      <c r="N721" s="232"/>
      <c r="O721" s="87"/>
      <c r="P721" s="87"/>
      <c r="Q721" s="87"/>
      <c r="R721" s="87"/>
      <c r="S721" s="87"/>
      <c r="T721" s="88"/>
      <c r="U721" s="41"/>
      <c r="V721" s="41"/>
      <c r="W721" s="41"/>
      <c r="X721" s="41"/>
      <c r="Y721" s="41"/>
      <c r="Z721" s="41"/>
      <c r="AA721" s="41"/>
      <c r="AB721" s="41"/>
      <c r="AC721" s="41"/>
      <c r="AD721" s="41"/>
      <c r="AE721" s="41"/>
      <c r="AT721" s="20" t="s">
        <v>146</v>
      </c>
      <c r="AU721" s="20" t="s">
        <v>83</v>
      </c>
    </row>
    <row r="722" s="2" customFormat="1">
      <c r="A722" s="41"/>
      <c r="B722" s="42"/>
      <c r="C722" s="43"/>
      <c r="D722" s="235" t="s">
        <v>231</v>
      </c>
      <c r="E722" s="43"/>
      <c r="F722" s="277" t="s">
        <v>781</v>
      </c>
      <c r="G722" s="43"/>
      <c r="H722" s="43"/>
      <c r="I722" s="230"/>
      <c r="J722" s="43"/>
      <c r="K722" s="43"/>
      <c r="L722" s="47"/>
      <c r="M722" s="231"/>
      <c r="N722" s="232"/>
      <c r="O722" s="87"/>
      <c r="P722" s="87"/>
      <c r="Q722" s="87"/>
      <c r="R722" s="87"/>
      <c r="S722" s="87"/>
      <c r="T722" s="88"/>
      <c r="U722" s="41"/>
      <c r="V722" s="41"/>
      <c r="W722" s="41"/>
      <c r="X722" s="41"/>
      <c r="Y722" s="41"/>
      <c r="Z722" s="41"/>
      <c r="AA722" s="41"/>
      <c r="AB722" s="41"/>
      <c r="AC722" s="41"/>
      <c r="AD722" s="41"/>
      <c r="AE722" s="41"/>
      <c r="AT722" s="20" t="s">
        <v>231</v>
      </c>
      <c r="AU722" s="20" t="s">
        <v>83</v>
      </c>
    </row>
    <row r="723" s="13" customFormat="1">
      <c r="A723" s="13"/>
      <c r="B723" s="233"/>
      <c r="C723" s="234"/>
      <c r="D723" s="235" t="s">
        <v>148</v>
      </c>
      <c r="E723" s="236" t="s">
        <v>19</v>
      </c>
      <c r="F723" s="237" t="s">
        <v>786</v>
      </c>
      <c r="G723" s="234"/>
      <c r="H723" s="238">
        <v>1187.7280000000001</v>
      </c>
      <c r="I723" s="239"/>
      <c r="J723" s="234"/>
      <c r="K723" s="234"/>
      <c r="L723" s="240"/>
      <c r="M723" s="241"/>
      <c r="N723" s="242"/>
      <c r="O723" s="242"/>
      <c r="P723" s="242"/>
      <c r="Q723" s="242"/>
      <c r="R723" s="242"/>
      <c r="S723" s="242"/>
      <c r="T723" s="243"/>
      <c r="U723" s="13"/>
      <c r="V723" s="13"/>
      <c r="W723" s="13"/>
      <c r="X723" s="13"/>
      <c r="Y723" s="13"/>
      <c r="Z723" s="13"/>
      <c r="AA723" s="13"/>
      <c r="AB723" s="13"/>
      <c r="AC723" s="13"/>
      <c r="AD723" s="13"/>
      <c r="AE723" s="13"/>
      <c r="AT723" s="244" t="s">
        <v>148</v>
      </c>
      <c r="AU723" s="244" t="s">
        <v>83</v>
      </c>
      <c r="AV723" s="13" t="s">
        <v>83</v>
      </c>
      <c r="AW723" s="13" t="s">
        <v>32</v>
      </c>
      <c r="AX723" s="13" t="s">
        <v>78</v>
      </c>
      <c r="AY723" s="244" t="s">
        <v>139</v>
      </c>
    </row>
    <row r="724" s="2" customFormat="1" ht="24.15" customHeight="1">
      <c r="A724" s="41"/>
      <c r="B724" s="42"/>
      <c r="C724" s="215" t="s">
        <v>787</v>
      </c>
      <c r="D724" s="215" t="s">
        <v>141</v>
      </c>
      <c r="E724" s="216" t="s">
        <v>788</v>
      </c>
      <c r="F724" s="217" t="s">
        <v>789</v>
      </c>
      <c r="G724" s="218" t="s">
        <v>768</v>
      </c>
      <c r="H724" s="219">
        <v>62.512</v>
      </c>
      <c r="I724" s="220"/>
      <c r="J724" s="221">
        <f>ROUND(I724*H724,2)</f>
        <v>0</v>
      </c>
      <c r="K724" s="217" t="s">
        <v>145</v>
      </c>
      <c r="L724" s="47"/>
      <c r="M724" s="222" t="s">
        <v>19</v>
      </c>
      <c r="N724" s="223" t="s">
        <v>43</v>
      </c>
      <c r="O724" s="87"/>
      <c r="P724" s="224">
        <f>O724*H724</f>
        <v>0</v>
      </c>
      <c r="Q724" s="224">
        <v>0</v>
      </c>
      <c r="R724" s="224">
        <f>Q724*H724</f>
        <v>0</v>
      </c>
      <c r="S724" s="224">
        <v>0</v>
      </c>
      <c r="T724" s="225">
        <f>S724*H724</f>
        <v>0</v>
      </c>
      <c r="U724" s="41"/>
      <c r="V724" s="41"/>
      <c r="W724" s="41"/>
      <c r="X724" s="41"/>
      <c r="Y724" s="41"/>
      <c r="Z724" s="41"/>
      <c r="AA724" s="41"/>
      <c r="AB724" s="41"/>
      <c r="AC724" s="41"/>
      <c r="AD724" s="41"/>
      <c r="AE724" s="41"/>
      <c r="AR724" s="226" t="s">
        <v>90</v>
      </c>
      <c r="AT724" s="226" t="s">
        <v>141</v>
      </c>
      <c r="AU724" s="226" t="s">
        <v>83</v>
      </c>
      <c r="AY724" s="20" t="s">
        <v>139</v>
      </c>
      <c r="BE724" s="227">
        <f>IF(N724="základní",J724,0)</f>
        <v>0</v>
      </c>
      <c r="BF724" s="227">
        <f>IF(N724="snížená",J724,0)</f>
        <v>0</v>
      </c>
      <c r="BG724" s="227">
        <f>IF(N724="zákl. přenesená",J724,0)</f>
        <v>0</v>
      </c>
      <c r="BH724" s="227">
        <f>IF(N724="sníž. přenesená",J724,0)</f>
        <v>0</v>
      </c>
      <c r="BI724" s="227">
        <f>IF(N724="nulová",J724,0)</f>
        <v>0</v>
      </c>
      <c r="BJ724" s="20" t="s">
        <v>83</v>
      </c>
      <c r="BK724" s="227">
        <f>ROUND(I724*H724,2)</f>
        <v>0</v>
      </c>
      <c r="BL724" s="20" t="s">
        <v>90</v>
      </c>
      <c r="BM724" s="226" t="s">
        <v>790</v>
      </c>
    </row>
    <row r="725" s="2" customFormat="1">
      <c r="A725" s="41"/>
      <c r="B725" s="42"/>
      <c r="C725" s="43"/>
      <c r="D725" s="228" t="s">
        <v>146</v>
      </c>
      <c r="E725" s="43"/>
      <c r="F725" s="229" t="s">
        <v>791</v>
      </c>
      <c r="G725" s="43"/>
      <c r="H725" s="43"/>
      <c r="I725" s="230"/>
      <c r="J725" s="43"/>
      <c r="K725" s="43"/>
      <c r="L725" s="47"/>
      <c r="M725" s="231"/>
      <c r="N725" s="232"/>
      <c r="O725" s="87"/>
      <c r="P725" s="87"/>
      <c r="Q725" s="87"/>
      <c r="R725" s="87"/>
      <c r="S725" s="87"/>
      <c r="T725" s="88"/>
      <c r="U725" s="41"/>
      <c r="V725" s="41"/>
      <c r="W725" s="41"/>
      <c r="X725" s="41"/>
      <c r="Y725" s="41"/>
      <c r="Z725" s="41"/>
      <c r="AA725" s="41"/>
      <c r="AB725" s="41"/>
      <c r="AC725" s="41"/>
      <c r="AD725" s="41"/>
      <c r="AE725" s="41"/>
      <c r="AT725" s="20" t="s">
        <v>146</v>
      </c>
      <c r="AU725" s="20" t="s">
        <v>83</v>
      </c>
    </row>
    <row r="726" s="2" customFormat="1">
      <c r="A726" s="41"/>
      <c r="B726" s="42"/>
      <c r="C726" s="43"/>
      <c r="D726" s="235" t="s">
        <v>231</v>
      </c>
      <c r="E726" s="43"/>
      <c r="F726" s="277" t="s">
        <v>792</v>
      </c>
      <c r="G726" s="43"/>
      <c r="H726" s="43"/>
      <c r="I726" s="230"/>
      <c r="J726" s="43"/>
      <c r="K726" s="43"/>
      <c r="L726" s="47"/>
      <c r="M726" s="231"/>
      <c r="N726" s="232"/>
      <c r="O726" s="87"/>
      <c r="P726" s="87"/>
      <c r="Q726" s="87"/>
      <c r="R726" s="87"/>
      <c r="S726" s="87"/>
      <c r="T726" s="88"/>
      <c r="U726" s="41"/>
      <c r="V726" s="41"/>
      <c r="W726" s="41"/>
      <c r="X726" s="41"/>
      <c r="Y726" s="41"/>
      <c r="Z726" s="41"/>
      <c r="AA726" s="41"/>
      <c r="AB726" s="41"/>
      <c r="AC726" s="41"/>
      <c r="AD726" s="41"/>
      <c r="AE726" s="41"/>
      <c r="AT726" s="20" t="s">
        <v>231</v>
      </c>
      <c r="AU726" s="20" t="s">
        <v>83</v>
      </c>
    </row>
    <row r="727" s="13" customFormat="1">
      <c r="A727" s="13"/>
      <c r="B727" s="233"/>
      <c r="C727" s="234"/>
      <c r="D727" s="235" t="s">
        <v>148</v>
      </c>
      <c r="E727" s="236" t="s">
        <v>19</v>
      </c>
      <c r="F727" s="237" t="s">
        <v>793</v>
      </c>
      <c r="G727" s="234"/>
      <c r="H727" s="238">
        <v>62.512</v>
      </c>
      <c r="I727" s="239"/>
      <c r="J727" s="234"/>
      <c r="K727" s="234"/>
      <c r="L727" s="240"/>
      <c r="M727" s="241"/>
      <c r="N727" s="242"/>
      <c r="O727" s="242"/>
      <c r="P727" s="242"/>
      <c r="Q727" s="242"/>
      <c r="R727" s="242"/>
      <c r="S727" s="242"/>
      <c r="T727" s="243"/>
      <c r="U727" s="13"/>
      <c r="V727" s="13"/>
      <c r="W727" s="13"/>
      <c r="X727" s="13"/>
      <c r="Y727" s="13"/>
      <c r="Z727" s="13"/>
      <c r="AA727" s="13"/>
      <c r="AB727" s="13"/>
      <c r="AC727" s="13"/>
      <c r="AD727" s="13"/>
      <c r="AE727" s="13"/>
      <c r="AT727" s="244" t="s">
        <v>148</v>
      </c>
      <c r="AU727" s="244" t="s">
        <v>83</v>
      </c>
      <c r="AV727" s="13" t="s">
        <v>83</v>
      </c>
      <c r="AW727" s="13" t="s">
        <v>32</v>
      </c>
      <c r="AX727" s="13" t="s">
        <v>78</v>
      </c>
      <c r="AY727" s="244" t="s">
        <v>139</v>
      </c>
    </row>
    <row r="728" s="12" customFormat="1" ht="22.8" customHeight="1">
      <c r="A728" s="12"/>
      <c r="B728" s="199"/>
      <c r="C728" s="200"/>
      <c r="D728" s="201" t="s">
        <v>70</v>
      </c>
      <c r="E728" s="213" t="s">
        <v>794</v>
      </c>
      <c r="F728" s="213" t="s">
        <v>795</v>
      </c>
      <c r="G728" s="200"/>
      <c r="H728" s="200"/>
      <c r="I728" s="203"/>
      <c r="J728" s="214">
        <f>BK728</f>
        <v>0</v>
      </c>
      <c r="K728" s="200"/>
      <c r="L728" s="205"/>
      <c r="M728" s="206"/>
      <c r="N728" s="207"/>
      <c r="O728" s="207"/>
      <c r="P728" s="208">
        <f>SUM(P729:P731)</f>
        <v>0</v>
      </c>
      <c r="Q728" s="207"/>
      <c r="R728" s="208">
        <f>SUM(R729:R731)</f>
        <v>0</v>
      </c>
      <c r="S728" s="207"/>
      <c r="T728" s="209">
        <f>SUM(T729:T731)</f>
        <v>0</v>
      </c>
      <c r="U728" s="12"/>
      <c r="V728" s="12"/>
      <c r="W728" s="12"/>
      <c r="X728" s="12"/>
      <c r="Y728" s="12"/>
      <c r="Z728" s="12"/>
      <c r="AA728" s="12"/>
      <c r="AB728" s="12"/>
      <c r="AC728" s="12"/>
      <c r="AD728" s="12"/>
      <c r="AE728" s="12"/>
      <c r="AR728" s="210" t="s">
        <v>78</v>
      </c>
      <c r="AT728" s="211" t="s">
        <v>70</v>
      </c>
      <c r="AU728" s="211" t="s">
        <v>78</v>
      </c>
      <c r="AY728" s="210" t="s">
        <v>139</v>
      </c>
      <c r="BK728" s="212">
        <f>SUM(BK729:BK731)</f>
        <v>0</v>
      </c>
    </row>
    <row r="729" s="2" customFormat="1" ht="33" customHeight="1">
      <c r="A729" s="41"/>
      <c r="B729" s="42"/>
      <c r="C729" s="215" t="s">
        <v>493</v>
      </c>
      <c r="D729" s="215" t="s">
        <v>141</v>
      </c>
      <c r="E729" s="216" t="s">
        <v>796</v>
      </c>
      <c r="F729" s="217" t="s">
        <v>797</v>
      </c>
      <c r="G729" s="218" t="s">
        <v>768</v>
      </c>
      <c r="H729" s="219">
        <v>69.947999999999993</v>
      </c>
      <c r="I729" s="220"/>
      <c r="J729" s="221">
        <f>ROUND(I729*H729,2)</f>
        <v>0</v>
      </c>
      <c r="K729" s="217" t="s">
        <v>145</v>
      </c>
      <c r="L729" s="47"/>
      <c r="M729" s="222" t="s">
        <v>19</v>
      </c>
      <c r="N729" s="223" t="s">
        <v>43</v>
      </c>
      <c r="O729" s="87"/>
      <c r="P729" s="224">
        <f>O729*H729</f>
        <v>0</v>
      </c>
      <c r="Q729" s="224">
        <v>0</v>
      </c>
      <c r="R729" s="224">
        <f>Q729*H729</f>
        <v>0</v>
      </c>
      <c r="S729" s="224">
        <v>0</v>
      </c>
      <c r="T729" s="225">
        <f>S729*H729</f>
        <v>0</v>
      </c>
      <c r="U729" s="41"/>
      <c r="V729" s="41"/>
      <c r="W729" s="41"/>
      <c r="X729" s="41"/>
      <c r="Y729" s="41"/>
      <c r="Z729" s="41"/>
      <c r="AA729" s="41"/>
      <c r="AB729" s="41"/>
      <c r="AC729" s="41"/>
      <c r="AD729" s="41"/>
      <c r="AE729" s="41"/>
      <c r="AR729" s="226" t="s">
        <v>90</v>
      </c>
      <c r="AT729" s="226" t="s">
        <v>141</v>
      </c>
      <c r="AU729" s="226" t="s">
        <v>83</v>
      </c>
      <c r="AY729" s="20" t="s">
        <v>139</v>
      </c>
      <c r="BE729" s="227">
        <f>IF(N729="základní",J729,0)</f>
        <v>0</v>
      </c>
      <c r="BF729" s="227">
        <f>IF(N729="snížená",J729,0)</f>
        <v>0</v>
      </c>
      <c r="BG729" s="227">
        <f>IF(N729="zákl. přenesená",J729,0)</f>
        <v>0</v>
      </c>
      <c r="BH729" s="227">
        <f>IF(N729="sníž. přenesená",J729,0)</f>
        <v>0</v>
      </c>
      <c r="BI729" s="227">
        <f>IF(N729="nulová",J729,0)</f>
        <v>0</v>
      </c>
      <c r="BJ729" s="20" t="s">
        <v>83</v>
      </c>
      <c r="BK729" s="227">
        <f>ROUND(I729*H729,2)</f>
        <v>0</v>
      </c>
      <c r="BL729" s="20" t="s">
        <v>90</v>
      </c>
      <c r="BM729" s="226" t="s">
        <v>798</v>
      </c>
    </row>
    <row r="730" s="2" customFormat="1">
      <c r="A730" s="41"/>
      <c r="B730" s="42"/>
      <c r="C730" s="43"/>
      <c r="D730" s="228" t="s">
        <v>146</v>
      </c>
      <c r="E730" s="43"/>
      <c r="F730" s="229" t="s">
        <v>799</v>
      </c>
      <c r="G730" s="43"/>
      <c r="H730" s="43"/>
      <c r="I730" s="230"/>
      <c r="J730" s="43"/>
      <c r="K730" s="43"/>
      <c r="L730" s="47"/>
      <c r="M730" s="231"/>
      <c r="N730" s="232"/>
      <c r="O730" s="87"/>
      <c r="P730" s="87"/>
      <c r="Q730" s="87"/>
      <c r="R730" s="87"/>
      <c r="S730" s="87"/>
      <c r="T730" s="88"/>
      <c r="U730" s="41"/>
      <c r="V730" s="41"/>
      <c r="W730" s="41"/>
      <c r="X730" s="41"/>
      <c r="Y730" s="41"/>
      <c r="Z730" s="41"/>
      <c r="AA730" s="41"/>
      <c r="AB730" s="41"/>
      <c r="AC730" s="41"/>
      <c r="AD730" s="41"/>
      <c r="AE730" s="41"/>
      <c r="AT730" s="20" t="s">
        <v>146</v>
      </c>
      <c r="AU730" s="20" t="s">
        <v>83</v>
      </c>
    </row>
    <row r="731" s="2" customFormat="1">
      <c r="A731" s="41"/>
      <c r="B731" s="42"/>
      <c r="C731" s="43"/>
      <c r="D731" s="235" t="s">
        <v>231</v>
      </c>
      <c r="E731" s="43"/>
      <c r="F731" s="277" t="s">
        <v>800</v>
      </c>
      <c r="G731" s="43"/>
      <c r="H731" s="43"/>
      <c r="I731" s="230"/>
      <c r="J731" s="43"/>
      <c r="K731" s="43"/>
      <c r="L731" s="47"/>
      <c r="M731" s="231"/>
      <c r="N731" s="232"/>
      <c r="O731" s="87"/>
      <c r="P731" s="87"/>
      <c r="Q731" s="87"/>
      <c r="R731" s="87"/>
      <c r="S731" s="87"/>
      <c r="T731" s="88"/>
      <c r="U731" s="41"/>
      <c r="V731" s="41"/>
      <c r="W731" s="41"/>
      <c r="X731" s="41"/>
      <c r="Y731" s="41"/>
      <c r="Z731" s="41"/>
      <c r="AA731" s="41"/>
      <c r="AB731" s="41"/>
      <c r="AC731" s="41"/>
      <c r="AD731" s="41"/>
      <c r="AE731" s="41"/>
      <c r="AT731" s="20" t="s">
        <v>231</v>
      </c>
      <c r="AU731" s="20" t="s">
        <v>83</v>
      </c>
    </row>
    <row r="732" s="12" customFormat="1" ht="25.92" customHeight="1">
      <c r="A732" s="12"/>
      <c r="B732" s="199"/>
      <c r="C732" s="200"/>
      <c r="D732" s="201" t="s">
        <v>70</v>
      </c>
      <c r="E732" s="202" t="s">
        <v>801</v>
      </c>
      <c r="F732" s="202" t="s">
        <v>802</v>
      </c>
      <c r="G732" s="200"/>
      <c r="H732" s="200"/>
      <c r="I732" s="203"/>
      <c r="J732" s="204">
        <f>BK732</f>
        <v>0</v>
      </c>
      <c r="K732" s="200"/>
      <c r="L732" s="205"/>
      <c r="M732" s="206"/>
      <c r="N732" s="207"/>
      <c r="O732" s="207"/>
      <c r="P732" s="208">
        <f>P733+P800+P816+P836+P893+P953+P992+P1030+P1058+P1106</f>
        <v>0</v>
      </c>
      <c r="Q732" s="207"/>
      <c r="R732" s="208">
        <f>R733+R800+R816+R836+R893+R953+R992+R1030+R1058+R1106</f>
        <v>18.635978089999998</v>
      </c>
      <c r="S732" s="207"/>
      <c r="T732" s="209">
        <f>T733+T800+T816+T836+T893+T953+T992+T1030+T1058+T1106</f>
        <v>3.9029114700000003</v>
      </c>
      <c r="U732" s="12"/>
      <c r="V732" s="12"/>
      <c r="W732" s="12"/>
      <c r="X732" s="12"/>
      <c r="Y732" s="12"/>
      <c r="Z732" s="12"/>
      <c r="AA732" s="12"/>
      <c r="AB732" s="12"/>
      <c r="AC732" s="12"/>
      <c r="AD732" s="12"/>
      <c r="AE732" s="12"/>
      <c r="AR732" s="210" t="s">
        <v>83</v>
      </c>
      <c r="AT732" s="211" t="s">
        <v>70</v>
      </c>
      <c r="AU732" s="211" t="s">
        <v>71</v>
      </c>
      <c r="AY732" s="210" t="s">
        <v>139</v>
      </c>
      <c r="BK732" s="212">
        <f>BK733+BK800+BK816+BK836+BK893+BK953+BK992+BK1030+BK1058+BK1106</f>
        <v>0</v>
      </c>
    </row>
    <row r="733" s="12" customFormat="1" ht="22.8" customHeight="1">
      <c r="A733" s="12"/>
      <c r="B733" s="199"/>
      <c r="C733" s="200"/>
      <c r="D733" s="201" t="s">
        <v>70</v>
      </c>
      <c r="E733" s="213" t="s">
        <v>803</v>
      </c>
      <c r="F733" s="213" t="s">
        <v>804</v>
      </c>
      <c r="G733" s="200"/>
      <c r="H733" s="200"/>
      <c r="I733" s="203"/>
      <c r="J733" s="214">
        <f>BK733</f>
        <v>0</v>
      </c>
      <c r="K733" s="200"/>
      <c r="L733" s="205"/>
      <c r="M733" s="206"/>
      <c r="N733" s="207"/>
      <c r="O733" s="207"/>
      <c r="P733" s="208">
        <f>SUM(P734:P799)</f>
        <v>0</v>
      </c>
      <c r="Q733" s="207"/>
      <c r="R733" s="208">
        <f>SUM(R734:R799)</f>
        <v>0.47257174999999996</v>
      </c>
      <c r="S733" s="207"/>
      <c r="T733" s="209">
        <f>SUM(T734:T799)</f>
        <v>0</v>
      </c>
      <c r="U733" s="12"/>
      <c r="V733" s="12"/>
      <c r="W733" s="12"/>
      <c r="X733" s="12"/>
      <c r="Y733" s="12"/>
      <c r="Z733" s="12"/>
      <c r="AA733" s="12"/>
      <c r="AB733" s="12"/>
      <c r="AC733" s="12"/>
      <c r="AD733" s="12"/>
      <c r="AE733" s="12"/>
      <c r="AR733" s="210" t="s">
        <v>83</v>
      </c>
      <c r="AT733" s="211" t="s">
        <v>70</v>
      </c>
      <c r="AU733" s="211" t="s">
        <v>78</v>
      </c>
      <c r="AY733" s="210" t="s">
        <v>139</v>
      </c>
      <c r="BK733" s="212">
        <f>SUM(BK734:BK799)</f>
        <v>0</v>
      </c>
    </row>
    <row r="734" s="2" customFormat="1" ht="21.75" customHeight="1">
      <c r="A734" s="41"/>
      <c r="B734" s="42"/>
      <c r="C734" s="215" t="s">
        <v>805</v>
      </c>
      <c r="D734" s="215" t="s">
        <v>141</v>
      </c>
      <c r="E734" s="216" t="s">
        <v>806</v>
      </c>
      <c r="F734" s="217" t="s">
        <v>807</v>
      </c>
      <c r="G734" s="218" t="s">
        <v>167</v>
      </c>
      <c r="H734" s="219">
        <v>54.508000000000003</v>
      </c>
      <c r="I734" s="220"/>
      <c r="J734" s="221">
        <f>ROUND(I734*H734,2)</f>
        <v>0</v>
      </c>
      <c r="K734" s="217" t="s">
        <v>145</v>
      </c>
      <c r="L734" s="47"/>
      <c r="M734" s="222" t="s">
        <v>19</v>
      </c>
      <c r="N734" s="223" t="s">
        <v>43</v>
      </c>
      <c r="O734" s="87"/>
      <c r="P734" s="224">
        <f>O734*H734</f>
        <v>0</v>
      </c>
      <c r="Q734" s="224">
        <v>0</v>
      </c>
      <c r="R734" s="224">
        <f>Q734*H734</f>
        <v>0</v>
      </c>
      <c r="S734" s="224">
        <v>0</v>
      </c>
      <c r="T734" s="225">
        <f>S734*H734</f>
        <v>0</v>
      </c>
      <c r="U734" s="41"/>
      <c r="V734" s="41"/>
      <c r="W734" s="41"/>
      <c r="X734" s="41"/>
      <c r="Y734" s="41"/>
      <c r="Z734" s="41"/>
      <c r="AA734" s="41"/>
      <c r="AB734" s="41"/>
      <c r="AC734" s="41"/>
      <c r="AD734" s="41"/>
      <c r="AE734" s="41"/>
      <c r="AR734" s="226" t="s">
        <v>260</v>
      </c>
      <c r="AT734" s="226" t="s">
        <v>141</v>
      </c>
      <c r="AU734" s="226" t="s">
        <v>83</v>
      </c>
      <c r="AY734" s="20" t="s">
        <v>139</v>
      </c>
      <c r="BE734" s="227">
        <f>IF(N734="základní",J734,0)</f>
        <v>0</v>
      </c>
      <c r="BF734" s="227">
        <f>IF(N734="snížená",J734,0)</f>
        <v>0</v>
      </c>
      <c r="BG734" s="227">
        <f>IF(N734="zákl. přenesená",J734,0)</f>
        <v>0</v>
      </c>
      <c r="BH734" s="227">
        <f>IF(N734="sníž. přenesená",J734,0)</f>
        <v>0</v>
      </c>
      <c r="BI734" s="227">
        <f>IF(N734="nulová",J734,0)</f>
        <v>0</v>
      </c>
      <c r="BJ734" s="20" t="s">
        <v>83</v>
      </c>
      <c r="BK734" s="227">
        <f>ROUND(I734*H734,2)</f>
        <v>0</v>
      </c>
      <c r="BL734" s="20" t="s">
        <v>260</v>
      </c>
      <c r="BM734" s="226" t="s">
        <v>808</v>
      </c>
    </row>
    <row r="735" s="2" customFormat="1">
      <c r="A735" s="41"/>
      <c r="B735" s="42"/>
      <c r="C735" s="43"/>
      <c r="D735" s="228" t="s">
        <v>146</v>
      </c>
      <c r="E735" s="43"/>
      <c r="F735" s="229" t="s">
        <v>809</v>
      </c>
      <c r="G735" s="43"/>
      <c r="H735" s="43"/>
      <c r="I735" s="230"/>
      <c r="J735" s="43"/>
      <c r="K735" s="43"/>
      <c r="L735" s="47"/>
      <c r="M735" s="231"/>
      <c r="N735" s="232"/>
      <c r="O735" s="87"/>
      <c r="P735" s="87"/>
      <c r="Q735" s="87"/>
      <c r="R735" s="87"/>
      <c r="S735" s="87"/>
      <c r="T735" s="88"/>
      <c r="U735" s="41"/>
      <c r="V735" s="41"/>
      <c r="W735" s="41"/>
      <c r="X735" s="41"/>
      <c r="Y735" s="41"/>
      <c r="Z735" s="41"/>
      <c r="AA735" s="41"/>
      <c r="AB735" s="41"/>
      <c r="AC735" s="41"/>
      <c r="AD735" s="41"/>
      <c r="AE735" s="41"/>
      <c r="AT735" s="20" t="s">
        <v>146</v>
      </c>
      <c r="AU735" s="20" t="s">
        <v>83</v>
      </c>
    </row>
    <row r="736" s="2" customFormat="1">
      <c r="A736" s="41"/>
      <c r="B736" s="42"/>
      <c r="C736" s="43"/>
      <c r="D736" s="235" t="s">
        <v>231</v>
      </c>
      <c r="E736" s="43"/>
      <c r="F736" s="277" t="s">
        <v>810</v>
      </c>
      <c r="G736" s="43"/>
      <c r="H736" s="43"/>
      <c r="I736" s="230"/>
      <c r="J736" s="43"/>
      <c r="K736" s="43"/>
      <c r="L736" s="47"/>
      <c r="M736" s="231"/>
      <c r="N736" s="232"/>
      <c r="O736" s="87"/>
      <c r="P736" s="87"/>
      <c r="Q736" s="87"/>
      <c r="R736" s="87"/>
      <c r="S736" s="87"/>
      <c r="T736" s="88"/>
      <c r="U736" s="41"/>
      <c r="V736" s="41"/>
      <c r="W736" s="41"/>
      <c r="X736" s="41"/>
      <c r="Y736" s="41"/>
      <c r="Z736" s="41"/>
      <c r="AA736" s="41"/>
      <c r="AB736" s="41"/>
      <c r="AC736" s="41"/>
      <c r="AD736" s="41"/>
      <c r="AE736" s="41"/>
      <c r="AT736" s="20" t="s">
        <v>231</v>
      </c>
      <c r="AU736" s="20" t="s">
        <v>83</v>
      </c>
    </row>
    <row r="737" s="13" customFormat="1">
      <c r="A737" s="13"/>
      <c r="B737" s="233"/>
      <c r="C737" s="234"/>
      <c r="D737" s="235" t="s">
        <v>148</v>
      </c>
      <c r="E737" s="236" t="s">
        <v>19</v>
      </c>
      <c r="F737" s="237" t="s">
        <v>478</v>
      </c>
      <c r="G737" s="234"/>
      <c r="H737" s="238">
        <v>54.508000000000003</v>
      </c>
      <c r="I737" s="239"/>
      <c r="J737" s="234"/>
      <c r="K737" s="234"/>
      <c r="L737" s="240"/>
      <c r="M737" s="241"/>
      <c r="N737" s="242"/>
      <c r="O737" s="242"/>
      <c r="P737" s="242"/>
      <c r="Q737" s="242"/>
      <c r="R737" s="242"/>
      <c r="S737" s="242"/>
      <c r="T737" s="243"/>
      <c r="U737" s="13"/>
      <c r="V737" s="13"/>
      <c r="W737" s="13"/>
      <c r="X737" s="13"/>
      <c r="Y737" s="13"/>
      <c r="Z737" s="13"/>
      <c r="AA737" s="13"/>
      <c r="AB737" s="13"/>
      <c r="AC737" s="13"/>
      <c r="AD737" s="13"/>
      <c r="AE737" s="13"/>
      <c r="AT737" s="244" t="s">
        <v>148</v>
      </c>
      <c r="AU737" s="244" t="s">
        <v>83</v>
      </c>
      <c r="AV737" s="13" t="s">
        <v>83</v>
      </c>
      <c r="AW737" s="13" t="s">
        <v>32</v>
      </c>
      <c r="AX737" s="13" t="s">
        <v>71</v>
      </c>
      <c r="AY737" s="244" t="s">
        <v>139</v>
      </c>
    </row>
    <row r="738" s="14" customFormat="1">
      <c r="A738" s="14"/>
      <c r="B738" s="245"/>
      <c r="C738" s="246"/>
      <c r="D738" s="235" t="s">
        <v>148</v>
      </c>
      <c r="E738" s="247" t="s">
        <v>19</v>
      </c>
      <c r="F738" s="248" t="s">
        <v>811</v>
      </c>
      <c r="G738" s="246"/>
      <c r="H738" s="249">
        <v>54.508000000000003</v>
      </c>
      <c r="I738" s="250"/>
      <c r="J738" s="246"/>
      <c r="K738" s="246"/>
      <c r="L738" s="251"/>
      <c r="M738" s="252"/>
      <c r="N738" s="253"/>
      <c r="O738" s="253"/>
      <c r="P738" s="253"/>
      <c r="Q738" s="253"/>
      <c r="R738" s="253"/>
      <c r="S738" s="253"/>
      <c r="T738" s="254"/>
      <c r="U738" s="14"/>
      <c r="V738" s="14"/>
      <c r="W738" s="14"/>
      <c r="X738" s="14"/>
      <c r="Y738" s="14"/>
      <c r="Z738" s="14"/>
      <c r="AA738" s="14"/>
      <c r="AB738" s="14"/>
      <c r="AC738" s="14"/>
      <c r="AD738" s="14"/>
      <c r="AE738" s="14"/>
      <c r="AT738" s="255" t="s">
        <v>148</v>
      </c>
      <c r="AU738" s="255" t="s">
        <v>83</v>
      </c>
      <c r="AV738" s="14" t="s">
        <v>87</v>
      </c>
      <c r="AW738" s="14" t="s">
        <v>32</v>
      </c>
      <c r="AX738" s="14" t="s">
        <v>71</v>
      </c>
      <c r="AY738" s="255" t="s">
        <v>139</v>
      </c>
    </row>
    <row r="739" s="15" customFormat="1">
      <c r="A739" s="15"/>
      <c r="B739" s="256"/>
      <c r="C739" s="257"/>
      <c r="D739" s="235" t="s">
        <v>148</v>
      </c>
      <c r="E739" s="258" t="s">
        <v>19</v>
      </c>
      <c r="F739" s="259" t="s">
        <v>163</v>
      </c>
      <c r="G739" s="257"/>
      <c r="H739" s="260">
        <v>54.508000000000003</v>
      </c>
      <c r="I739" s="261"/>
      <c r="J739" s="257"/>
      <c r="K739" s="257"/>
      <c r="L739" s="262"/>
      <c r="M739" s="263"/>
      <c r="N739" s="264"/>
      <c r="O739" s="264"/>
      <c r="P739" s="264"/>
      <c r="Q739" s="264"/>
      <c r="R739" s="264"/>
      <c r="S739" s="264"/>
      <c r="T739" s="265"/>
      <c r="U739" s="15"/>
      <c r="V739" s="15"/>
      <c r="W739" s="15"/>
      <c r="X739" s="15"/>
      <c r="Y739" s="15"/>
      <c r="Z739" s="15"/>
      <c r="AA739" s="15"/>
      <c r="AB739" s="15"/>
      <c r="AC739" s="15"/>
      <c r="AD739" s="15"/>
      <c r="AE739" s="15"/>
      <c r="AT739" s="266" t="s">
        <v>148</v>
      </c>
      <c r="AU739" s="266" t="s">
        <v>83</v>
      </c>
      <c r="AV739" s="15" t="s">
        <v>90</v>
      </c>
      <c r="AW739" s="15" t="s">
        <v>32</v>
      </c>
      <c r="AX739" s="15" t="s">
        <v>78</v>
      </c>
      <c r="AY739" s="266" t="s">
        <v>139</v>
      </c>
    </row>
    <row r="740" s="2" customFormat="1" ht="21.75" customHeight="1">
      <c r="A740" s="41"/>
      <c r="B740" s="42"/>
      <c r="C740" s="215" t="s">
        <v>499</v>
      </c>
      <c r="D740" s="215" t="s">
        <v>141</v>
      </c>
      <c r="E740" s="216" t="s">
        <v>812</v>
      </c>
      <c r="F740" s="217" t="s">
        <v>813</v>
      </c>
      <c r="G740" s="218" t="s">
        <v>167</v>
      </c>
      <c r="H740" s="219">
        <v>8.6400000000000006</v>
      </c>
      <c r="I740" s="220"/>
      <c r="J740" s="221">
        <f>ROUND(I740*H740,2)</f>
        <v>0</v>
      </c>
      <c r="K740" s="217" t="s">
        <v>145</v>
      </c>
      <c r="L740" s="47"/>
      <c r="M740" s="222" t="s">
        <v>19</v>
      </c>
      <c r="N740" s="223" t="s">
        <v>43</v>
      </c>
      <c r="O740" s="87"/>
      <c r="P740" s="224">
        <f>O740*H740</f>
        <v>0</v>
      </c>
      <c r="Q740" s="224">
        <v>0</v>
      </c>
      <c r="R740" s="224">
        <f>Q740*H740</f>
        <v>0</v>
      </c>
      <c r="S740" s="224">
        <v>0</v>
      </c>
      <c r="T740" s="225">
        <f>S740*H740</f>
        <v>0</v>
      </c>
      <c r="U740" s="41"/>
      <c r="V740" s="41"/>
      <c r="W740" s="41"/>
      <c r="X740" s="41"/>
      <c r="Y740" s="41"/>
      <c r="Z740" s="41"/>
      <c r="AA740" s="41"/>
      <c r="AB740" s="41"/>
      <c r="AC740" s="41"/>
      <c r="AD740" s="41"/>
      <c r="AE740" s="41"/>
      <c r="AR740" s="226" t="s">
        <v>260</v>
      </c>
      <c r="AT740" s="226" t="s">
        <v>141</v>
      </c>
      <c r="AU740" s="226" t="s">
        <v>83</v>
      </c>
      <c r="AY740" s="20" t="s">
        <v>139</v>
      </c>
      <c r="BE740" s="227">
        <f>IF(N740="základní",J740,0)</f>
        <v>0</v>
      </c>
      <c r="BF740" s="227">
        <f>IF(N740="snížená",J740,0)</f>
        <v>0</v>
      </c>
      <c r="BG740" s="227">
        <f>IF(N740="zákl. přenesená",J740,0)</f>
        <v>0</v>
      </c>
      <c r="BH740" s="227">
        <f>IF(N740="sníž. přenesená",J740,0)</f>
        <v>0</v>
      </c>
      <c r="BI740" s="227">
        <f>IF(N740="nulová",J740,0)</f>
        <v>0</v>
      </c>
      <c r="BJ740" s="20" t="s">
        <v>83</v>
      </c>
      <c r="BK740" s="227">
        <f>ROUND(I740*H740,2)</f>
        <v>0</v>
      </c>
      <c r="BL740" s="20" t="s">
        <v>260</v>
      </c>
      <c r="BM740" s="226" t="s">
        <v>814</v>
      </c>
    </row>
    <row r="741" s="2" customFormat="1">
      <c r="A741" s="41"/>
      <c r="B741" s="42"/>
      <c r="C741" s="43"/>
      <c r="D741" s="228" t="s">
        <v>146</v>
      </c>
      <c r="E741" s="43"/>
      <c r="F741" s="229" t="s">
        <v>815</v>
      </c>
      <c r="G741" s="43"/>
      <c r="H741" s="43"/>
      <c r="I741" s="230"/>
      <c r="J741" s="43"/>
      <c r="K741" s="43"/>
      <c r="L741" s="47"/>
      <c r="M741" s="231"/>
      <c r="N741" s="232"/>
      <c r="O741" s="87"/>
      <c r="P741" s="87"/>
      <c r="Q741" s="87"/>
      <c r="R741" s="87"/>
      <c r="S741" s="87"/>
      <c r="T741" s="88"/>
      <c r="U741" s="41"/>
      <c r="V741" s="41"/>
      <c r="W741" s="41"/>
      <c r="X741" s="41"/>
      <c r="Y741" s="41"/>
      <c r="Z741" s="41"/>
      <c r="AA741" s="41"/>
      <c r="AB741" s="41"/>
      <c r="AC741" s="41"/>
      <c r="AD741" s="41"/>
      <c r="AE741" s="41"/>
      <c r="AT741" s="20" t="s">
        <v>146</v>
      </c>
      <c r="AU741" s="20" t="s">
        <v>83</v>
      </c>
    </row>
    <row r="742" s="2" customFormat="1">
      <c r="A742" s="41"/>
      <c r="B742" s="42"/>
      <c r="C742" s="43"/>
      <c r="D742" s="235" t="s">
        <v>231</v>
      </c>
      <c r="E742" s="43"/>
      <c r="F742" s="277" t="s">
        <v>810</v>
      </c>
      <c r="G742" s="43"/>
      <c r="H742" s="43"/>
      <c r="I742" s="230"/>
      <c r="J742" s="43"/>
      <c r="K742" s="43"/>
      <c r="L742" s="47"/>
      <c r="M742" s="231"/>
      <c r="N742" s="232"/>
      <c r="O742" s="87"/>
      <c r="P742" s="87"/>
      <c r="Q742" s="87"/>
      <c r="R742" s="87"/>
      <c r="S742" s="87"/>
      <c r="T742" s="88"/>
      <c r="U742" s="41"/>
      <c r="V742" s="41"/>
      <c r="W742" s="41"/>
      <c r="X742" s="41"/>
      <c r="Y742" s="41"/>
      <c r="Z742" s="41"/>
      <c r="AA742" s="41"/>
      <c r="AB742" s="41"/>
      <c r="AC742" s="41"/>
      <c r="AD742" s="41"/>
      <c r="AE742" s="41"/>
      <c r="AT742" s="20" t="s">
        <v>231</v>
      </c>
      <c r="AU742" s="20" t="s">
        <v>83</v>
      </c>
    </row>
    <row r="743" s="13" customFormat="1">
      <c r="A743" s="13"/>
      <c r="B743" s="233"/>
      <c r="C743" s="234"/>
      <c r="D743" s="235" t="s">
        <v>148</v>
      </c>
      <c r="E743" s="236" t="s">
        <v>19</v>
      </c>
      <c r="F743" s="237" t="s">
        <v>816</v>
      </c>
      <c r="G743" s="234"/>
      <c r="H743" s="238">
        <v>8.6400000000000006</v>
      </c>
      <c r="I743" s="239"/>
      <c r="J743" s="234"/>
      <c r="K743" s="234"/>
      <c r="L743" s="240"/>
      <c r="M743" s="241"/>
      <c r="N743" s="242"/>
      <c r="O743" s="242"/>
      <c r="P743" s="242"/>
      <c r="Q743" s="242"/>
      <c r="R743" s="242"/>
      <c r="S743" s="242"/>
      <c r="T743" s="243"/>
      <c r="U743" s="13"/>
      <c r="V743" s="13"/>
      <c r="W743" s="13"/>
      <c r="X743" s="13"/>
      <c r="Y743" s="13"/>
      <c r="Z743" s="13"/>
      <c r="AA743" s="13"/>
      <c r="AB743" s="13"/>
      <c r="AC743" s="13"/>
      <c r="AD743" s="13"/>
      <c r="AE743" s="13"/>
      <c r="AT743" s="244" t="s">
        <v>148</v>
      </c>
      <c r="AU743" s="244" t="s">
        <v>83</v>
      </c>
      <c r="AV743" s="13" t="s">
        <v>83</v>
      </c>
      <c r="AW743" s="13" t="s">
        <v>32</v>
      </c>
      <c r="AX743" s="13" t="s">
        <v>71</v>
      </c>
      <c r="AY743" s="244" t="s">
        <v>139</v>
      </c>
    </row>
    <row r="744" s="15" customFormat="1">
      <c r="A744" s="15"/>
      <c r="B744" s="256"/>
      <c r="C744" s="257"/>
      <c r="D744" s="235" t="s">
        <v>148</v>
      </c>
      <c r="E744" s="258" t="s">
        <v>19</v>
      </c>
      <c r="F744" s="259" t="s">
        <v>163</v>
      </c>
      <c r="G744" s="257"/>
      <c r="H744" s="260">
        <v>8.6400000000000006</v>
      </c>
      <c r="I744" s="261"/>
      <c r="J744" s="257"/>
      <c r="K744" s="257"/>
      <c r="L744" s="262"/>
      <c r="M744" s="263"/>
      <c r="N744" s="264"/>
      <c r="O744" s="264"/>
      <c r="P744" s="264"/>
      <c r="Q744" s="264"/>
      <c r="R744" s="264"/>
      <c r="S744" s="264"/>
      <c r="T744" s="265"/>
      <c r="U744" s="15"/>
      <c r="V744" s="15"/>
      <c r="W744" s="15"/>
      <c r="X744" s="15"/>
      <c r="Y744" s="15"/>
      <c r="Z744" s="15"/>
      <c r="AA744" s="15"/>
      <c r="AB744" s="15"/>
      <c r="AC744" s="15"/>
      <c r="AD744" s="15"/>
      <c r="AE744" s="15"/>
      <c r="AT744" s="266" t="s">
        <v>148</v>
      </c>
      <c r="AU744" s="266" t="s">
        <v>83</v>
      </c>
      <c r="AV744" s="15" t="s">
        <v>90</v>
      </c>
      <c r="AW744" s="15" t="s">
        <v>32</v>
      </c>
      <c r="AX744" s="15" t="s">
        <v>78</v>
      </c>
      <c r="AY744" s="266" t="s">
        <v>139</v>
      </c>
    </row>
    <row r="745" s="2" customFormat="1" ht="16.5" customHeight="1">
      <c r="A745" s="41"/>
      <c r="B745" s="42"/>
      <c r="C745" s="278" t="s">
        <v>817</v>
      </c>
      <c r="D745" s="278" t="s">
        <v>239</v>
      </c>
      <c r="E745" s="279" t="s">
        <v>818</v>
      </c>
      <c r="F745" s="280" t="s">
        <v>819</v>
      </c>
      <c r="G745" s="281" t="s">
        <v>768</v>
      </c>
      <c r="H745" s="282">
        <v>0.019</v>
      </c>
      <c r="I745" s="283"/>
      <c r="J745" s="284">
        <f>ROUND(I745*H745,2)</f>
        <v>0</v>
      </c>
      <c r="K745" s="280" t="s">
        <v>145</v>
      </c>
      <c r="L745" s="285"/>
      <c r="M745" s="286" t="s">
        <v>19</v>
      </c>
      <c r="N745" s="287" t="s">
        <v>43</v>
      </c>
      <c r="O745" s="87"/>
      <c r="P745" s="224">
        <f>O745*H745</f>
        <v>0</v>
      </c>
      <c r="Q745" s="224">
        <v>1</v>
      </c>
      <c r="R745" s="224">
        <f>Q745*H745</f>
        <v>0.019</v>
      </c>
      <c r="S745" s="224">
        <v>0</v>
      </c>
      <c r="T745" s="225">
        <f>S745*H745</f>
        <v>0</v>
      </c>
      <c r="U745" s="41"/>
      <c r="V745" s="41"/>
      <c r="W745" s="41"/>
      <c r="X745" s="41"/>
      <c r="Y745" s="41"/>
      <c r="Z745" s="41"/>
      <c r="AA745" s="41"/>
      <c r="AB745" s="41"/>
      <c r="AC745" s="41"/>
      <c r="AD745" s="41"/>
      <c r="AE745" s="41"/>
      <c r="AR745" s="226" t="s">
        <v>300</v>
      </c>
      <c r="AT745" s="226" t="s">
        <v>239</v>
      </c>
      <c r="AU745" s="226" t="s">
        <v>83</v>
      </c>
      <c r="AY745" s="20" t="s">
        <v>139</v>
      </c>
      <c r="BE745" s="227">
        <f>IF(N745="základní",J745,0)</f>
        <v>0</v>
      </c>
      <c r="BF745" s="227">
        <f>IF(N745="snížená",J745,0)</f>
        <v>0</v>
      </c>
      <c r="BG745" s="227">
        <f>IF(N745="zákl. přenesená",J745,0)</f>
        <v>0</v>
      </c>
      <c r="BH745" s="227">
        <f>IF(N745="sníž. přenesená",J745,0)</f>
        <v>0</v>
      </c>
      <c r="BI745" s="227">
        <f>IF(N745="nulová",J745,0)</f>
        <v>0</v>
      </c>
      <c r="BJ745" s="20" t="s">
        <v>83</v>
      </c>
      <c r="BK745" s="227">
        <f>ROUND(I745*H745,2)</f>
        <v>0</v>
      </c>
      <c r="BL745" s="20" t="s">
        <v>260</v>
      </c>
      <c r="BM745" s="226" t="s">
        <v>820</v>
      </c>
    </row>
    <row r="746" s="13" customFormat="1">
      <c r="A746" s="13"/>
      <c r="B746" s="233"/>
      <c r="C746" s="234"/>
      <c r="D746" s="235" t="s">
        <v>148</v>
      </c>
      <c r="E746" s="236" t="s">
        <v>19</v>
      </c>
      <c r="F746" s="237" t="s">
        <v>821</v>
      </c>
      <c r="G746" s="234"/>
      <c r="H746" s="238">
        <v>0.016</v>
      </c>
      <c r="I746" s="239"/>
      <c r="J746" s="234"/>
      <c r="K746" s="234"/>
      <c r="L746" s="240"/>
      <c r="M746" s="241"/>
      <c r="N746" s="242"/>
      <c r="O746" s="242"/>
      <c r="P746" s="242"/>
      <c r="Q746" s="242"/>
      <c r="R746" s="242"/>
      <c r="S746" s="242"/>
      <c r="T746" s="243"/>
      <c r="U746" s="13"/>
      <c r="V746" s="13"/>
      <c r="W746" s="13"/>
      <c r="X746" s="13"/>
      <c r="Y746" s="13"/>
      <c r="Z746" s="13"/>
      <c r="AA746" s="13"/>
      <c r="AB746" s="13"/>
      <c r="AC746" s="13"/>
      <c r="AD746" s="13"/>
      <c r="AE746" s="13"/>
      <c r="AT746" s="244" t="s">
        <v>148</v>
      </c>
      <c r="AU746" s="244" t="s">
        <v>83</v>
      </c>
      <c r="AV746" s="13" t="s">
        <v>83</v>
      </c>
      <c r="AW746" s="13" t="s">
        <v>32</v>
      </c>
      <c r="AX746" s="13" t="s">
        <v>71</v>
      </c>
      <c r="AY746" s="244" t="s">
        <v>139</v>
      </c>
    </row>
    <row r="747" s="13" customFormat="1">
      <c r="A747" s="13"/>
      <c r="B747" s="233"/>
      <c r="C747" s="234"/>
      <c r="D747" s="235" t="s">
        <v>148</v>
      </c>
      <c r="E747" s="236" t="s">
        <v>19</v>
      </c>
      <c r="F747" s="237" t="s">
        <v>822</v>
      </c>
      <c r="G747" s="234"/>
      <c r="H747" s="238">
        <v>0.0030000000000000001</v>
      </c>
      <c r="I747" s="239"/>
      <c r="J747" s="234"/>
      <c r="K747" s="234"/>
      <c r="L747" s="240"/>
      <c r="M747" s="241"/>
      <c r="N747" s="242"/>
      <c r="O747" s="242"/>
      <c r="P747" s="242"/>
      <c r="Q747" s="242"/>
      <c r="R747" s="242"/>
      <c r="S747" s="242"/>
      <c r="T747" s="243"/>
      <c r="U747" s="13"/>
      <c r="V747" s="13"/>
      <c r="W747" s="13"/>
      <c r="X747" s="13"/>
      <c r="Y747" s="13"/>
      <c r="Z747" s="13"/>
      <c r="AA747" s="13"/>
      <c r="AB747" s="13"/>
      <c r="AC747" s="13"/>
      <c r="AD747" s="13"/>
      <c r="AE747" s="13"/>
      <c r="AT747" s="244" t="s">
        <v>148</v>
      </c>
      <c r="AU747" s="244" t="s">
        <v>83</v>
      </c>
      <c r="AV747" s="13" t="s">
        <v>83</v>
      </c>
      <c r="AW747" s="13" t="s">
        <v>32</v>
      </c>
      <c r="AX747" s="13" t="s">
        <v>71</v>
      </c>
      <c r="AY747" s="244" t="s">
        <v>139</v>
      </c>
    </row>
    <row r="748" s="15" customFormat="1">
      <c r="A748" s="15"/>
      <c r="B748" s="256"/>
      <c r="C748" s="257"/>
      <c r="D748" s="235" t="s">
        <v>148</v>
      </c>
      <c r="E748" s="258" t="s">
        <v>19</v>
      </c>
      <c r="F748" s="259" t="s">
        <v>163</v>
      </c>
      <c r="G748" s="257"/>
      <c r="H748" s="260">
        <v>0.019</v>
      </c>
      <c r="I748" s="261"/>
      <c r="J748" s="257"/>
      <c r="K748" s="257"/>
      <c r="L748" s="262"/>
      <c r="M748" s="263"/>
      <c r="N748" s="264"/>
      <c r="O748" s="264"/>
      <c r="P748" s="264"/>
      <c r="Q748" s="264"/>
      <c r="R748" s="264"/>
      <c r="S748" s="264"/>
      <c r="T748" s="265"/>
      <c r="U748" s="15"/>
      <c r="V748" s="15"/>
      <c r="W748" s="15"/>
      <c r="X748" s="15"/>
      <c r="Y748" s="15"/>
      <c r="Z748" s="15"/>
      <c r="AA748" s="15"/>
      <c r="AB748" s="15"/>
      <c r="AC748" s="15"/>
      <c r="AD748" s="15"/>
      <c r="AE748" s="15"/>
      <c r="AT748" s="266" t="s">
        <v>148</v>
      </c>
      <c r="AU748" s="266" t="s">
        <v>83</v>
      </c>
      <c r="AV748" s="15" t="s">
        <v>90</v>
      </c>
      <c r="AW748" s="15" t="s">
        <v>32</v>
      </c>
      <c r="AX748" s="15" t="s">
        <v>78</v>
      </c>
      <c r="AY748" s="266" t="s">
        <v>139</v>
      </c>
    </row>
    <row r="749" s="2" customFormat="1" ht="16.5" customHeight="1">
      <c r="A749" s="41"/>
      <c r="B749" s="42"/>
      <c r="C749" s="215" t="s">
        <v>505</v>
      </c>
      <c r="D749" s="215" t="s">
        <v>141</v>
      </c>
      <c r="E749" s="216" t="s">
        <v>823</v>
      </c>
      <c r="F749" s="217" t="s">
        <v>824</v>
      </c>
      <c r="G749" s="218" t="s">
        <v>167</v>
      </c>
      <c r="H749" s="219">
        <v>54.508000000000003</v>
      </c>
      <c r="I749" s="220"/>
      <c r="J749" s="221">
        <f>ROUND(I749*H749,2)</f>
        <v>0</v>
      </c>
      <c r="K749" s="217" t="s">
        <v>145</v>
      </c>
      <c r="L749" s="47"/>
      <c r="M749" s="222" t="s">
        <v>19</v>
      </c>
      <c r="N749" s="223" t="s">
        <v>43</v>
      </c>
      <c r="O749" s="87"/>
      <c r="P749" s="224">
        <f>O749*H749</f>
        <v>0</v>
      </c>
      <c r="Q749" s="224">
        <v>0.00040000000000000002</v>
      </c>
      <c r="R749" s="224">
        <f>Q749*H749</f>
        <v>0.021803200000000002</v>
      </c>
      <c r="S749" s="224">
        <v>0</v>
      </c>
      <c r="T749" s="225">
        <f>S749*H749</f>
        <v>0</v>
      </c>
      <c r="U749" s="41"/>
      <c r="V749" s="41"/>
      <c r="W749" s="41"/>
      <c r="X749" s="41"/>
      <c r="Y749" s="41"/>
      <c r="Z749" s="41"/>
      <c r="AA749" s="41"/>
      <c r="AB749" s="41"/>
      <c r="AC749" s="41"/>
      <c r="AD749" s="41"/>
      <c r="AE749" s="41"/>
      <c r="AR749" s="226" t="s">
        <v>260</v>
      </c>
      <c r="AT749" s="226" t="s">
        <v>141</v>
      </c>
      <c r="AU749" s="226" t="s">
        <v>83</v>
      </c>
      <c r="AY749" s="20" t="s">
        <v>139</v>
      </c>
      <c r="BE749" s="227">
        <f>IF(N749="základní",J749,0)</f>
        <v>0</v>
      </c>
      <c r="BF749" s="227">
        <f>IF(N749="snížená",J749,0)</f>
        <v>0</v>
      </c>
      <c r="BG749" s="227">
        <f>IF(N749="zákl. přenesená",J749,0)</f>
        <v>0</v>
      </c>
      <c r="BH749" s="227">
        <f>IF(N749="sníž. přenesená",J749,0)</f>
        <v>0</v>
      </c>
      <c r="BI749" s="227">
        <f>IF(N749="nulová",J749,0)</f>
        <v>0</v>
      </c>
      <c r="BJ749" s="20" t="s">
        <v>83</v>
      </c>
      <c r="BK749" s="227">
        <f>ROUND(I749*H749,2)</f>
        <v>0</v>
      </c>
      <c r="BL749" s="20" t="s">
        <v>260</v>
      </c>
      <c r="BM749" s="226" t="s">
        <v>825</v>
      </c>
    </row>
    <row r="750" s="2" customFormat="1">
      <c r="A750" s="41"/>
      <c r="B750" s="42"/>
      <c r="C750" s="43"/>
      <c r="D750" s="228" t="s">
        <v>146</v>
      </c>
      <c r="E750" s="43"/>
      <c r="F750" s="229" t="s">
        <v>826</v>
      </c>
      <c r="G750" s="43"/>
      <c r="H750" s="43"/>
      <c r="I750" s="230"/>
      <c r="J750" s="43"/>
      <c r="K750" s="43"/>
      <c r="L750" s="47"/>
      <c r="M750" s="231"/>
      <c r="N750" s="232"/>
      <c r="O750" s="87"/>
      <c r="P750" s="87"/>
      <c r="Q750" s="87"/>
      <c r="R750" s="87"/>
      <c r="S750" s="87"/>
      <c r="T750" s="88"/>
      <c r="U750" s="41"/>
      <c r="V750" s="41"/>
      <c r="W750" s="41"/>
      <c r="X750" s="41"/>
      <c r="Y750" s="41"/>
      <c r="Z750" s="41"/>
      <c r="AA750" s="41"/>
      <c r="AB750" s="41"/>
      <c r="AC750" s="41"/>
      <c r="AD750" s="41"/>
      <c r="AE750" s="41"/>
      <c r="AT750" s="20" t="s">
        <v>146</v>
      </c>
      <c r="AU750" s="20" t="s">
        <v>83</v>
      </c>
    </row>
    <row r="751" s="2" customFormat="1">
      <c r="A751" s="41"/>
      <c r="B751" s="42"/>
      <c r="C751" s="43"/>
      <c r="D751" s="235" t="s">
        <v>231</v>
      </c>
      <c r="E751" s="43"/>
      <c r="F751" s="277" t="s">
        <v>827</v>
      </c>
      <c r="G751" s="43"/>
      <c r="H751" s="43"/>
      <c r="I751" s="230"/>
      <c r="J751" s="43"/>
      <c r="K751" s="43"/>
      <c r="L751" s="47"/>
      <c r="M751" s="231"/>
      <c r="N751" s="232"/>
      <c r="O751" s="87"/>
      <c r="P751" s="87"/>
      <c r="Q751" s="87"/>
      <c r="R751" s="87"/>
      <c r="S751" s="87"/>
      <c r="T751" s="88"/>
      <c r="U751" s="41"/>
      <c r="V751" s="41"/>
      <c r="W751" s="41"/>
      <c r="X751" s="41"/>
      <c r="Y751" s="41"/>
      <c r="Z751" s="41"/>
      <c r="AA751" s="41"/>
      <c r="AB751" s="41"/>
      <c r="AC751" s="41"/>
      <c r="AD751" s="41"/>
      <c r="AE751" s="41"/>
      <c r="AT751" s="20" t="s">
        <v>231</v>
      </c>
      <c r="AU751" s="20" t="s">
        <v>83</v>
      </c>
    </row>
    <row r="752" s="13" customFormat="1">
      <c r="A752" s="13"/>
      <c r="B752" s="233"/>
      <c r="C752" s="234"/>
      <c r="D752" s="235" t="s">
        <v>148</v>
      </c>
      <c r="E752" s="236" t="s">
        <v>19</v>
      </c>
      <c r="F752" s="237" t="s">
        <v>478</v>
      </c>
      <c r="G752" s="234"/>
      <c r="H752" s="238">
        <v>54.508000000000003</v>
      </c>
      <c r="I752" s="239"/>
      <c r="J752" s="234"/>
      <c r="K752" s="234"/>
      <c r="L752" s="240"/>
      <c r="M752" s="241"/>
      <c r="N752" s="242"/>
      <c r="O752" s="242"/>
      <c r="P752" s="242"/>
      <c r="Q752" s="242"/>
      <c r="R752" s="242"/>
      <c r="S752" s="242"/>
      <c r="T752" s="243"/>
      <c r="U752" s="13"/>
      <c r="V752" s="13"/>
      <c r="W752" s="13"/>
      <c r="X752" s="13"/>
      <c r="Y752" s="13"/>
      <c r="Z752" s="13"/>
      <c r="AA752" s="13"/>
      <c r="AB752" s="13"/>
      <c r="AC752" s="13"/>
      <c r="AD752" s="13"/>
      <c r="AE752" s="13"/>
      <c r="AT752" s="244" t="s">
        <v>148</v>
      </c>
      <c r="AU752" s="244" t="s">
        <v>83</v>
      </c>
      <c r="AV752" s="13" t="s">
        <v>83</v>
      </c>
      <c r="AW752" s="13" t="s">
        <v>32</v>
      </c>
      <c r="AX752" s="13" t="s">
        <v>71</v>
      </c>
      <c r="AY752" s="244" t="s">
        <v>139</v>
      </c>
    </row>
    <row r="753" s="14" customFormat="1">
      <c r="A753" s="14"/>
      <c r="B753" s="245"/>
      <c r="C753" s="246"/>
      <c r="D753" s="235" t="s">
        <v>148</v>
      </c>
      <c r="E753" s="247" t="s">
        <v>19</v>
      </c>
      <c r="F753" s="248" t="s">
        <v>828</v>
      </c>
      <c r="G753" s="246"/>
      <c r="H753" s="249">
        <v>54.508000000000003</v>
      </c>
      <c r="I753" s="250"/>
      <c r="J753" s="246"/>
      <c r="K753" s="246"/>
      <c r="L753" s="251"/>
      <c r="M753" s="252"/>
      <c r="N753" s="253"/>
      <c r="O753" s="253"/>
      <c r="P753" s="253"/>
      <c r="Q753" s="253"/>
      <c r="R753" s="253"/>
      <c r="S753" s="253"/>
      <c r="T753" s="254"/>
      <c r="U753" s="14"/>
      <c r="V753" s="14"/>
      <c r="W753" s="14"/>
      <c r="X753" s="14"/>
      <c r="Y753" s="14"/>
      <c r="Z753" s="14"/>
      <c r="AA753" s="14"/>
      <c r="AB753" s="14"/>
      <c r="AC753" s="14"/>
      <c r="AD753" s="14"/>
      <c r="AE753" s="14"/>
      <c r="AT753" s="255" t="s">
        <v>148</v>
      </c>
      <c r="AU753" s="255" t="s">
        <v>83</v>
      </c>
      <c r="AV753" s="14" t="s">
        <v>87</v>
      </c>
      <c r="AW753" s="14" t="s">
        <v>32</v>
      </c>
      <c r="AX753" s="14" t="s">
        <v>71</v>
      </c>
      <c r="AY753" s="255" t="s">
        <v>139</v>
      </c>
    </row>
    <row r="754" s="15" customFormat="1">
      <c r="A754" s="15"/>
      <c r="B754" s="256"/>
      <c r="C754" s="257"/>
      <c r="D754" s="235" t="s">
        <v>148</v>
      </c>
      <c r="E754" s="258" t="s">
        <v>19</v>
      </c>
      <c r="F754" s="259" t="s">
        <v>163</v>
      </c>
      <c r="G754" s="257"/>
      <c r="H754" s="260">
        <v>54.508000000000003</v>
      </c>
      <c r="I754" s="261"/>
      <c r="J754" s="257"/>
      <c r="K754" s="257"/>
      <c r="L754" s="262"/>
      <c r="M754" s="263"/>
      <c r="N754" s="264"/>
      <c r="O754" s="264"/>
      <c r="P754" s="264"/>
      <c r="Q754" s="264"/>
      <c r="R754" s="264"/>
      <c r="S754" s="264"/>
      <c r="T754" s="265"/>
      <c r="U754" s="15"/>
      <c r="V754" s="15"/>
      <c r="W754" s="15"/>
      <c r="X754" s="15"/>
      <c r="Y754" s="15"/>
      <c r="Z754" s="15"/>
      <c r="AA754" s="15"/>
      <c r="AB754" s="15"/>
      <c r="AC754" s="15"/>
      <c r="AD754" s="15"/>
      <c r="AE754" s="15"/>
      <c r="AT754" s="266" t="s">
        <v>148</v>
      </c>
      <c r="AU754" s="266" t="s">
        <v>83</v>
      </c>
      <c r="AV754" s="15" t="s">
        <v>90</v>
      </c>
      <c r="AW754" s="15" t="s">
        <v>32</v>
      </c>
      <c r="AX754" s="15" t="s">
        <v>78</v>
      </c>
      <c r="AY754" s="266" t="s">
        <v>139</v>
      </c>
    </row>
    <row r="755" s="2" customFormat="1" ht="24.15" customHeight="1">
      <c r="A755" s="41"/>
      <c r="B755" s="42"/>
      <c r="C755" s="278" t="s">
        <v>829</v>
      </c>
      <c r="D755" s="278" t="s">
        <v>239</v>
      </c>
      <c r="E755" s="279" t="s">
        <v>830</v>
      </c>
      <c r="F755" s="280" t="s">
        <v>831</v>
      </c>
      <c r="G755" s="281" t="s">
        <v>167</v>
      </c>
      <c r="H755" s="282">
        <v>62.683999999999998</v>
      </c>
      <c r="I755" s="283"/>
      <c r="J755" s="284">
        <f>ROUND(I755*H755,2)</f>
        <v>0</v>
      </c>
      <c r="K755" s="280" t="s">
        <v>145</v>
      </c>
      <c r="L755" s="285"/>
      <c r="M755" s="286" t="s">
        <v>19</v>
      </c>
      <c r="N755" s="287" t="s">
        <v>43</v>
      </c>
      <c r="O755" s="87"/>
      <c r="P755" s="224">
        <f>O755*H755</f>
        <v>0</v>
      </c>
      <c r="Q755" s="224">
        <v>0.0044999999999999997</v>
      </c>
      <c r="R755" s="224">
        <f>Q755*H755</f>
        <v>0.28207799999999994</v>
      </c>
      <c r="S755" s="224">
        <v>0</v>
      </c>
      <c r="T755" s="225">
        <f>S755*H755</f>
        <v>0</v>
      </c>
      <c r="U755" s="41"/>
      <c r="V755" s="41"/>
      <c r="W755" s="41"/>
      <c r="X755" s="41"/>
      <c r="Y755" s="41"/>
      <c r="Z755" s="41"/>
      <c r="AA755" s="41"/>
      <c r="AB755" s="41"/>
      <c r="AC755" s="41"/>
      <c r="AD755" s="41"/>
      <c r="AE755" s="41"/>
      <c r="AR755" s="226" t="s">
        <v>300</v>
      </c>
      <c r="AT755" s="226" t="s">
        <v>239</v>
      </c>
      <c r="AU755" s="226" t="s">
        <v>83</v>
      </c>
      <c r="AY755" s="20" t="s">
        <v>139</v>
      </c>
      <c r="BE755" s="227">
        <f>IF(N755="základní",J755,0)</f>
        <v>0</v>
      </c>
      <c r="BF755" s="227">
        <f>IF(N755="snížená",J755,0)</f>
        <v>0</v>
      </c>
      <c r="BG755" s="227">
        <f>IF(N755="zákl. přenesená",J755,0)</f>
        <v>0</v>
      </c>
      <c r="BH755" s="227">
        <f>IF(N755="sníž. přenesená",J755,0)</f>
        <v>0</v>
      </c>
      <c r="BI755" s="227">
        <f>IF(N755="nulová",J755,0)</f>
        <v>0</v>
      </c>
      <c r="BJ755" s="20" t="s">
        <v>83</v>
      </c>
      <c r="BK755" s="227">
        <f>ROUND(I755*H755,2)</f>
        <v>0</v>
      </c>
      <c r="BL755" s="20" t="s">
        <v>260</v>
      </c>
      <c r="BM755" s="226" t="s">
        <v>832</v>
      </c>
    </row>
    <row r="756" s="13" customFormat="1">
      <c r="A756" s="13"/>
      <c r="B756" s="233"/>
      <c r="C756" s="234"/>
      <c r="D756" s="235" t="s">
        <v>148</v>
      </c>
      <c r="E756" s="236" t="s">
        <v>19</v>
      </c>
      <c r="F756" s="237" t="s">
        <v>833</v>
      </c>
      <c r="G756" s="234"/>
      <c r="H756" s="238">
        <v>62.683999999999998</v>
      </c>
      <c r="I756" s="239"/>
      <c r="J756" s="234"/>
      <c r="K756" s="234"/>
      <c r="L756" s="240"/>
      <c r="M756" s="241"/>
      <c r="N756" s="242"/>
      <c r="O756" s="242"/>
      <c r="P756" s="242"/>
      <c r="Q756" s="242"/>
      <c r="R756" s="242"/>
      <c r="S756" s="242"/>
      <c r="T756" s="243"/>
      <c r="U756" s="13"/>
      <c r="V756" s="13"/>
      <c r="W756" s="13"/>
      <c r="X756" s="13"/>
      <c r="Y756" s="13"/>
      <c r="Z756" s="13"/>
      <c r="AA756" s="13"/>
      <c r="AB756" s="13"/>
      <c r="AC756" s="13"/>
      <c r="AD756" s="13"/>
      <c r="AE756" s="13"/>
      <c r="AT756" s="244" t="s">
        <v>148</v>
      </c>
      <c r="AU756" s="244" t="s">
        <v>83</v>
      </c>
      <c r="AV756" s="13" t="s">
        <v>83</v>
      </c>
      <c r="AW756" s="13" t="s">
        <v>32</v>
      </c>
      <c r="AX756" s="13" t="s">
        <v>78</v>
      </c>
      <c r="AY756" s="244" t="s">
        <v>139</v>
      </c>
    </row>
    <row r="757" s="2" customFormat="1" ht="16.5" customHeight="1">
      <c r="A757" s="41"/>
      <c r="B757" s="42"/>
      <c r="C757" s="215" t="s">
        <v>834</v>
      </c>
      <c r="D757" s="215" t="s">
        <v>141</v>
      </c>
      <c r="E757" s="216" t="s">
        <v>835</v>
      </c>
      <c r="F757" s="217" t="s">
        <v>836</v>
      </c>
      <c r="G757" s="218" t="s">
        <v>167</v>
      </c>
      <c r="H757" s="219">
        <v>54.5</v>
      </c>
      <c r="I757" s="220"/>
      <c r="J757" s="221">
        <f>ROUND(I757*H757,2)</f>
        <v>0</v>
      </c>
      <c r="K757" s="217" t="s">
        <v>353</v>
      </c>
      <c r="L757" s="47"/>
      <c r="M757" s="222" t="s">
        <v>19</v>
      </c>
      <c r="N757" s="223" t="s">
        <v>43</v>
      </c>
      <c r="O757" s="87"/>
      <c r="P757" s="224">
        <f>O757*H757</f>
        <v>0</v>
      </c>
      <c r="Q757" s="224">
        <v>0</v>
      </c>
      <c r="R757" s="224">
        <f>Q757*H757</f>
        <v>0</v>
      </c>
      <c r="S757" s="224">
        <v>0</v>
      </c>
      <c r="T757" s="225">
        <f>S757*H757</f>
        <v>0</v>
      </c>
      <c r="U757" s="41"/>
      <c r="V757" s="41"/>
      <c r="W757" s="41"/>
      <c r="X757" s="41"/>
      <c r="Y757" s="41"/>
      <c r="Z757" s="41"/>
      <c r="AA757" s="41"/>
      <c r="AB757" s="41"/>
      <c r="AC757" s="41"/>
      <c r="AD757" s="41"/>
      <c r="AE757" s="41"/>
      <c r="AR757" s="226" t="s">
        <v>260</v>
      </c>
      <c r="AT757" s="226" t="s">
        <v>141</v>
      </c>
      <c r="AU757" s="226" t="s">
        <v>83</v>
      </c>
      <c r="AY757" s="20" t="s">
        <v>139</v>
      </c>
      <c r="BE757" s="227">
        <f>IF(N757="základní",J757,0)</f>
        <v>0</v>
      </c>
      <c r="BF757" s="227">
        <f>IF(N757="snížená",J757,0)</f>
        <v>0</v>
      </c>
      <c r="BG757" s="227">
        <f>IF(N757="zákl. přenesená",J757,0)</f>
        <v>0</v>
      </c>
      <c r="BH757" s="227">
        <f>IF(N757="sníž. přenesená",J757,0)</f>
        <v>0</v>
      </c>
      <c r="BI757" s="227">
        <f>IF(N757="nulová",J757,0)</f>
        <v>0</v>
      </c>
      <c r="BJ757" s="20" t="s">
        <v>83</v>
      </c>
      <c r="BK757" s="227">
        <f>ROUND(I757*H757,2)</f>
        <v>0</v>
      </c>
      <c r="BL757" s="20" t="s">
        <v>260</v>
      </c>
      <c r="BM757" s="226" t="s">
        <v>837</v>
      </c>
    </row>
    <row r="758" s="2" customFormat="1">
      <c r="A758" s="41"/>
      <c r="B758" s="42"/>
      <c r="C758" s="43"/>
      <c r="D758" s="235" t="s">
        <v>231</v>
      </c>
      <c r="E758" s="43"/>
      <c r="F758" s="277" t="s">
        <v>838</v>
      </c>
      <c r="G758" s="43"/>
      <c r="H758" s="43"/>
      <c r="I758" s="230"/>
      <c r="J758" s="43"/>
      <c r="K758" s="43"/>
      <c r="L758" s="47"/>
      <c r="M758" s="231"/>
      <c r="N758" s="232"/>
      <c r="O758" s="87"/>
      <c r="P758" s="87"/>
      <c r="Q758" s="87"/>
      <c r="R758" s="87"/>
      <c r="S758" s="87"/>
      <c r="T758" s="88"/>
      <c r="U758" s="41"/>
      <c r="V758" s="41"/>
      <c r="W758" s="41"/>
      <c r="X758" s="41"/>
      <c r="Y758" s="41"/>
      <c r="Z758" s="41"/>
      <c r="AA758" s="41"/>
      <c r="AB758" s="41"/>
      <c r="AC758" s="41"/>
      <c r="AD758" s="41"/>
      <c r="AE758" s="41"/>
      <c r="AT758" s="20" t="s">
        <v>231</v>
      </c>
      <c r="AU758" s="20" t="s">
        <v>83</v>
      </c>
    </row>
    <row r="759" s="2" customFormat="1">
      <c r="A759" s="41"/>
      <c r="B759" s="42"/>
      <c r="C759" s="43"/>
      <c r="D759" s="235" t="s">
        <v>269</v>
      </c>
      <c r="E759" s="43"/>
      <c r="F759" s="277" t="s">
        <v>839</v>
      </c>
      <c r="G759" s="43"/>
      <c r="H759" s="43"/>
      <c r="I759" s="230"/>
      <c r="J759" s="43"/>
      <c r="K759" s="43"/>
      <c r="L759" s="47"/>
      <c r="M759" s="231"/>
      <c r="N759" s="232"/>
      <c r="O759" s="87"/>
      <c r="P759" s="87"/>
      <c r="Q759" s="87"/>
      <c r="R759" s="87"/>
      <c r="S759" s="87"/>
      <c r="T759" s="88"/>
      <c r="U759" s="41"/>
      <c r="V759" s="41"/>
      <c r="W759" s="41"/>
      <c r="X759" s="41"/>
      <c r="Y759" s="41"/>
      <c r="Z759" s="41"/>
      <c r="AA759" s="41"/>
      <c r="AB759" s="41"/>
      <c r="AC759" s="41"/>
      <c r="AD759" s="41"/>
      <c r="AE759" s="41"/>
      <c r="AT759" s="20" t="s">
        <v>269</v>
      </c>
      <c r="AU759" s="20" t="s">
        <v>83</v>
      </c>
    </row>
    <row r="760" s="13" customFormat="1">
      <c r="A760" s="13"/>
      <c r="B760" s="233"/>
      <c r="C760" s="234"/>
      <c r="D760" s="235" t="s">
        <v>148</v>
      </c>
      <c r="E760" s="236" t="s">
        <v>19</v>
      </c>
      <c r="F760" s="237" t="s">
        <v>840</v>
      </c>
      <c r="G760" s="234"/>
      <c r="H760" s="238">
        <v>54.5</v>
      </c>
      <c r="I760" s="239"/>
      <c r="J760" s="234"/>
      <c r="K760" s="234"/>
      <c r="L760" s="240"/>
      <c r="M760" s="241"/>
      <c r="N760" s="242"/>
      <c r="O760" s="242"/>
      <c r="P760" s="242"/>
      <c r="Q760" s="242"/>
      <c r="R760" s="242"/>
      <c r="S760" s="242"/>
      <c r="T760" s="243"/>
      <c r="U760" s="13"/>
      <c r="V760" s="13"/>
      <c r="W760" s="13"/>
      <c r="X760" s="13"/>
      <c r="Y760" s="13"/>
      <c r="Z760" s="13"/>
      <c r="AA760" s="13"/>
      <c r="AB760" s="13"/>
      <c r="AC760" s="13"/>
      <c r="AD760" s="13"/>
      <c r="AE760" s="13"/>
      <c r="AT760" s="244" t="s">
        <v>148</v>
      </c>
      <c r="AU760" s="244" t="s">
        <v>83</v>
      </c>
      <c r="AV760" s="13" t="s">
        <v>83</v>
      </c>
      <c r="AW760" s="13" t="s">
        <v>32</v>
      </c>
      <c r="AX760" s="13" t="s">
        <v>71</v>
      </c>
      <c r="AY760" s="244" t="s">
        <v>139</v>
      </c>
    </row>
    <row r="761" s="14" customFormat="1">
      <c r="A761" s="14"/>
      <c r="B761" s="245"/>
      <c r="C761" s="246"/>
      <c r="D761" s="235" t="s">
        <v>148</v>
      </c>
      <c r="E761" s="247" t="s">
        <v>19</v>
      </c>
      <c r="F761" s="248" t="s">
        <v>811</v>
      </c>
      <c r="G761" s="246"/>
      <c r="H761" s="249">
        <v>54.5</v>
      </c>
      <c r="I761" s="250"/>
      <c r="J761" s="246"/>
      <c r="K761" s="246"/>
      <c r="L761" s="251"/>
      <c r="M761" s="252"/>
      <c r="N761" s="253"/>
      <c r="O761" s="253"/>
      <c r="P761" s="253"/>
      <c r="Q761" s="253"/>
      <c r="R761" s="253"/>
      <c r="S761" s="253"/>
      <c r="T761" s="254"/>
      <c r="U761" s="14"/>
      <c r="V761" s="14"/>
      <c r="W761" s="14"/>
      <c r="X761" s="14"/>
      <c r="Y761" s="14"/>
      <c r="Z761" s="14"/>
      <c r="AA761" s="14"/>
      <c r="AB761" s="14"/>
      <c r="AC761" s="14"/>
      <c r="AD761" s="14"/>
      <c r="AE761" s="14"/>
      <c r="AT761" s="255" t="s">
        <v>148</v>
      </c>
      <c r="AU761" s="255" t="s">
        <v>83</v>
      </c>
      <c r="AV761" s="14" t="s">
        <v>87</v>
      </c>
      <c r="AW761" s="14" t="s">
        <v>32</v>
      </c>
      <c r="AX761" s="14" t="s">
        <v>71</v>
      </c>
      <c r="AY761" s="255" t="s">
        <v>139</v>
      </c>
    </row>
    <row r="762" s="15" customFormat="1">
      <c r="A762" s="15"/>
      <c r="B762" s="256"/>
      <c r="C762" s="257"/>
      <c r="D762" s="235" t="s">
        <v>148</v>
      </c>
      <c r="E762" s="258" t="s">
        <v>19</v>
      </c>
      <c r="F762" s="259" t="s">
        <v>163</v>
      </c>
      <c r="G762" s="257"/>
      <c r="H762" s="260">
        <v>54.5</v>
      </c>
      <c r="I762" s="261"/>
      <c r="J762" s="257"/>
      <c r="K762" s="257"/>
      <c r="L762" s="262"/>
      <c r="M762" s="263"/>
      <c r="N762" s="264"/>
      <c r="O762" s="264"/>
      <c r="P762" s="264"/>
      <c r="Q762" s="264"/>
      <c r="R762" s="264"/>
      <c r="S762" s="264"/>
      <c r="T762" s="265"/>
      <c r="U762" s="15"/>
      <c r="V762" s="15"/>
      <c r="W762" s="15"/>
      <c r="X762" s="15"/>
      <c r="Y762" s="15"/>
      <c r="Z762" s="15"/>
      <c r="AA762" s="15"/>
      <c r="AB762" s="15"/>
      <c r="AC762" s="15"/>
      <c r="AD762" s="15"/>
      <c r="AE762" s="15"/>
      <c r="AT762" s="266" t="s">
        <v>148</v>
      </c>
      <c r="AU762" s="266" t="s">
        <v>83</v>
      </c>
      <c r="AV762" s="15" t="s">
        <v>90</v>
      </c>
      <c r="AW762" s="15" t="s">
        <v>32</v>
      </c>
      <c r="AX762" s="15" t="s">
        <v>78</v>
      </c>
      <c r="AY762" s="266" t="s">
        <v>139</v>
      </c>
    </row>
    <row r="763" s="2" customFormat="1" ht="16.5" customHeight="1">
      <c r="A763" s="41"/>
      <c r="B763" s="42"/>
      <c r="C763" s="215" t="s">
        <v>841</v>
      </c>
      <c r="D763" s="215" t="s">
        <v>141</v>
      </c>
      <c r="E763" s="216" t="s">
        <v>842</v>
      </c>
      <c r="F763" s="217" t="s">
        <v>843</v>
      </c>
      <c r="G763" s="218" t="s">
        <v>167</v>
      </c>
      <c r="H763" s="219">
        <v>8.6400000000000006</v>
      </c>
      <c r="I763" s="220"/>
      <c r="J763" s="221">
        <f>ROUND(I763*H763,2)</f>
        <v>0</v>
      </c>
      <c r="K763" s="217" t="s">
        <v>145</v>
      </c>
      <c r="L763" s="47"/>
      <c r="M763" s="222" t="s">
        <v>19</v>
      </c>
      <c r="N763" s="223" t="s">
        <v>43</v>
      </c>
      <c r="O763" s="87"/>
      <c r="P763" s="224">
        <f>O763*H763</f>
        <v>0</v>
      </c>
      <c r="Q763" s="224">
        <v>0.00040000000000000002</v>
      </c>
      <c r="R763" s="224">
        <f>Q763*H763</f>
        <v>0.0034560000000000003</v>
      </c>
      <c r="S763" s="224">
        <v>0</v>
      </c>
      <c r="T763" s="225">
        <f>S763*H763</f>
        <v>0</v>
      </c>
      <c r="U763" s="41"/>
      <c r="V763" s="41"/>
      <c r="W763" s="41"/>
      <c r="X763" s="41"/>
      <c r="Y763" s="41"/>
      <c r="Z763" s="41"/>
      <c r="AA763" s="41"/>
      <c r="AB763" s="41"/>
      <c r="AC763" s="41"/>
      <c r="AD763" s="41"/>
      <c r="AE763" s="41"/>
      <c r="AR763" s="226" t="s">
        <v>260</v>
      </c>
      <c r="AT763" s="226" t="s">
        <v>141</v>
      </c>
      <c r="AU763" s="226" t="s">
        <v>83</v>
      </c>
      <c r="AY763" s="20" t="s">
        <v>139</v>
      </c>
      <c r="BE763" s="227">
        <f>IF(N763="základní",J763,0)</f>
        <v>0</v>
      </c>
      <c r="BF763" s="227">
        <f>IF(N763="snížená",J763,0)</f>
        <v>0</v>
      </c>
      <c r="BG763" s="227">
        <f>IF(N763="zákl. přenesená",J763,0)</f>
        <v>0</v>
      </c>
      <c r="BH763" s="227">
        <f>IF(N763="sníž. přenesená",J763,0)</f>
        <v>0</v>
      </c>
      <c r="BI763" s="227">
        <f>IF(N763="nulová",J763,0)</f>
        <v>0</v>
      </c>
      <c r="BJ763" s="20" t="s">
        <v>83</v>
      </c>
      <c r="BK763" s="227">
        <f>ROUND(I763*H763,2)</f>
        <v>0</v>
      </c>
      <c r="BL763" s="20" t="s">
        <v>260</v>
      </c>
      <c r="BM763" s="226" t="s">
        <v>844</v>
      </c>
    </row>
    <row r="764" s="2" customFormat="1">
      <c r="A764" s="41"/>
      <c r="B764" s="42"/>
      <c r="C764" s="43"/>
      <c r="D764" s="228" t="s">
        <v>146</v>
      </c>
      <c r="E764" s="43"/>
      <c r="F764" s="229" t="s">
        <v>845</v>
      </c>
      <c r="G764" s="43"/>
      <c r="H764" s="43"/>
      <c r="I764" s="230"/>
      <c r="J764" s="43"/>
      <c r="K764" s="43"/>
      <c r="L764" s="47"/>
      <c r="M764" s="231"/>
      <c r="N764" s="232"/>
      <c r="O764" s="87"/>
      <c r="P764" s="87"/>
      <c r="Q764" s="87"/>
      <c r="R764" s="87"/>
      <c r="S764" s="87"/>
      <c r="T764" s="88"/>
      <c r="U764" s="41"/>
      <c r="V764" s="41"/>
      <c r="W764" s="41"/>
      <c r="X764" s="41"/>
      <c r="Y764" s="41"/>
      <c r="Z764" s="41"/>
      <c r="AA764" s="41"/>
      <c r="AB764" s="41"/>
      <c r="AC764" s="41"/>
      <c r="AD764" s="41"/>
      <c r="AE764" s="41"/>
      <c r="AT764" s="20" t="s">
        <v>146</v>
      </c>
      <c r="AU764" s="20" t="s">
        <v>83</v>
      </c>
    </row>
    <row r="765" s="2" customFormat="1">
      <c r="A765" s="41"/>
      <c r="B765" s="42"/>
      <c r="C765" s="43"/>
      <c r="D765" s="235" t="s">
        <v>231</v>
      </c>
      <c r="E765" s="43"/>
      <c r="F765" s="277" t="s">
        <v>827</v>
      </c>
      <c r="G765" s="43"/>
      <c r="H765" s="43"/>
      <c r="I765" s="230"/>
      <c r="J765" s="43"/>
      <c r="K765" s="43"/>
      <c r="L765" s="47"/>
      <c r="M765" s="231"/>
      <c r="N765" s="232"/>
      <c r="O765" s="87"/>
      <c r="P765" s="87"/>
      <c r="Q765" s="87"/>
      <c r="R765" s="87"/>
      <c r="S765" s="87"/>
      <c r="T765" s="88"/>
      <c r="U765" s="41"/>
      <c r="V765" s="41"/>
      <c r="W765" s="41"/>
      <c r="X765" s="41"/>
      <c r="Y765" s="41"/>
      <c r="Z765" s="41"/>
      <c r="AA765" s="41"/>
      <c r="AB765" s="41"/>
      <c r="AC765" s="41"/>
      <c r="AD765" s="41"/>
      <c r="AE765" s="41"/>
      <c r="AT765" s="20" t="s">
        <v>231</v>
      </c>
      <c r="AU765" s="20" t="s">
        <v>83</v>
      </c>
    </row>
    <row r="766" s="13" customFormat="1">
      <c r="A766" s="13"/>
      <c r="B766" s="233"/>
      <c r="C766" s="234"/>
      <c r="D766" s="235" t="s">
        <v>148</v>
      </c>
      <c r="E766" s="236" t="s">
        <v>19</v>
      </c>
      <c r="F766" s="237" t="s">
        <v>816</v>
      </c>
      <c r="G766" s="234"/>
      <c r="H766" s="238">
        <v>8.6400000000000006</v>
      </c>
      <c r="I766" s="239"/>
      <c r="J766" s="234"/>
      <c r="K766" s="234"/>
      <c r="L766" s="240"/>
      <c r="M766" s="241"/>
      <c r="N766" s="242"/>
      <c r="O766" s="242"/>
      <c r="P766" s="242"/>
      <c r="Q766" s="242"/>
      <c r="R766" s="242"/>
      <c r="S766" s="242"/>
      <c r="T766" s="243"/>
      <c r="U766" s="13"/>
      <c r="V766" s="13"/>
      <c r="W766" s="13"/>
      <c r="X766" s="13"/>
      <c r="Y766" s="13"/>
      <c r="Z766" s="13"/>
      <c r="AA766" s="13"/>
      <c r="AB766" s="13"/>
      <c r="AC766" s="13"/>
      <c r="AD766" s="13"/>
      <c r="AE766" s="13"/>
      <c r="AT766" s="244" t="s">
        <v>148</v>
      </c>
      <c r="AU766" s="244" t="s">
        <v>83</v>
      </c>
      <c r="AV766" s="13" t="s">
        <v>83</v>
      </c>
      <c r="AW766" s="13" t="s">
        <v>32</v>
      </c>
      <c r="AX766" s="13" t="s">
        <v>71</v>
      </c>
      <c r="AY766" s="244" t="s">
        <v>139</v>
      </c>
    </row>
    <row r="767" s="15" customFormat="1">
      <c r="A767" s="15"/>
      <c r="B767" s="256"/>
      <c r="C767" s="257"/>
      <c r="D767" s="235" t="s">
        <v>148</v>
      </c>
      <c r="E767" s="258" t="s">
        <v>19</v>
      </c>
      <c r="F767" s="259" t="s">
        <v>163</v>
      </c>
      <c r="G767" s="257"/>
      <c r="H767" s="260">
        <v>8.6400000000000006</v>
      </c>
      <c r="I767" s="261"/>
      <c r="J767" s="257"/>
      <c r="K767" s="257"/>
      <c r="L767" s="262"/>
      <c r="M767" s="263"/>
      <c r="N767" s="264"/>
      <c r="O767" s="264"/>
      <c r="P767" s="264"/>
      <c r="Q767" s="264"/>
      <c r="R767" s="264"/>
      <c r="S767" s="264"/>
      <c r="T767" s="265"/>
      <c r="U767" s="15"/>
      <c r="V767" s="15"/>
      <c r="W767" s="15"/>
      <c r="X767" s="15"/>
      <c r="Y767" s="15"/>
      <c r="Z767" s="15"/>
      <c r="AA767" s="15"/>
      <c r="AB767" s="15"/>
      <c r="AC767" s="15"/>
      <c r="AD767" s="15"/>
      <c r="AE767" s="15"/>
      <c r="AT767" s="266" t="s">
        <v>148</v>
      </c>
      <c r="AU767" s="266" t="s">
        <v>83</v>
      </c>
      <c r="AV767" s="15" t="s">
        <v>90</v>
      </c>
      <c r="AW767" s="15" t="s">
        <v>32</v>
      </c>
      <c r="AX767" s="15" t="s">
        <v>78</v>
      </c>
      <c r="AY767" s="266" t="s">
        <v>139</v>
      </c>
    </row>
    <row r="768" s="2" customFormat="1" ht="24.15" customHeight="1">
      <c r="A768" s="41"/>
      <c r="B768" s="42"/>
      <c r="C768" s="278" t="s">
        <v>846</v>
      </c>
      <c r="D768" s="278" t="s">
        <v>239</v>
      </c>
      <c r="E768" s="279" t="s">
        <v>847</v>
      </c>
      <c r="F768" s="280" t="s">
        <v>848</v>
      </c>
      <c r="G768" s="281" t="s">
        <v>167</v>
      </c>
      <c r="H768" s="282">
        <v>10.368</v>
      </c>
      <c r="I768" s="283"/>
      <c r="J768" s="284">
        <f>ROUND(I768*H768,2)</f>
        <v>0</v>
      </c>
      <c r="K768" s="280" t="s">
        <v>145</v>
      </c>
      <c r="L768" s="285"/>
      <c r="M768" s="286" t="s">
        <v>19</v>
      </c>
      <c r="N768" s="287" t="s">
        <v>43</v>
      </c>
      <c r="O768" s="87"/>
      <c r="P768" s="224">
        <f>O768*H768</f>
        <v>0</v>
      </c>
      <c r="Q768" s="224">
        <v>0.0047000000000000002</v>
      </c>
      <c r="R768" s="224">
        <f>Q768*H768</f>
        <v>0.048729600000000005</v>
      </c>
      <c r="S768" s="224">
        <v>0</v>
      </c>
      <c r="T768" s="225">
        <f>S768*H768</f>
        <v>0</v>
      </c>
      <c r="U768" s="41"/>
      <c r="V768" s="41"/>
      <c r="W768" s="41"/>
      <c r="X768" s="41"/>
      <c r="Y768" s="41"/>
      <c r="Z768" s="41"/>
      <c r="AA768" s="41"/>
      <c r="AB768" s="41"/>
      <c r="AC768" s="41"/>
      <c r="AD768" s="41"/>
      <c r="AE768" s="41"/>
      <c r="AR768" s="226" t="s">
        <v>300</v>
      </c>
      <c r="AT768" s="226" t="s">
        <v>239</v>
      </c>
      <c r="AU768" s="226" t="s">
        <v>83</v>
      </c>
      <c r="AY768" s="20" t="s">
        <v>139</v>
      </c>
      <c r="BE768" s="227">
        <f>IF(N768="základní",J768,0)</f>
        <v>0</v>
      </c>
      <c r="BF768" s="227">
        <f>IF(N768="snížená",J768,0)</f>
        <v>0</v>
      </c>
      <c r="BG768" s="227">
        <f>IF(N768="zákl. přenesená",J768,0)</f>
        <v>0</v>
      </c>
      <c r="BH768" s="227">
        <f>IF(N768="sníž. přenesená",J768,0)</f>
        <v>0</v>
      </c>
      <c r="BI768" s="227">
        <f>IF(N768="nulová",J768,0)</f>
        <v>0</v>
      </c>
      <c r="BJ768" s="20" t="s">
        <v>83</v>
      </c>
      <c r="BK768" s="227">
        <f>ROUND(I768*H768,2)</f>
        <v>0</v>
      </c>
      <c r="BL768" s="20" t="s">
        <v>260</v>
      </c>
      <c r="BM768" s="226" t="s">
        <v>849</v>
      </c>
    </row>
    <row r="769" s="13" customFormat="1">
      <c r="A769" s="13"/>
      <c r="B769" s="233"/>
      <c r="C769" s="234"/>
      <c r="D769" s="235" t="s">
        <v>148</v>
      </c>
      <c r="E769" s="236" t="s">
        <v>19</v>
      </c>
      <c r="F769" s="237" t="s">
        <v>850</v>
      </c>
      <c r="G769" s="234"/>
      <c r="H769" s="238">
        <v>10.368</v>
      </c>
      <c r="I769" s="239"/>
      <c r="J769" s="234"/>
      <c r="K769" s="234"/>
      <c r="L769" s="240"/>
      <c r="M769" s="241"/>
      <c r="N769" s="242"/>
      <c r="O769" s="242"/>
      <c r="P769" s="242"/>
      <c r="Q769" s="242"/>
      <c r="R769" s="242"/>
      <c r="S769" s="242"/>
      <c r="T769" s="243"/>
      <c r="U769" s="13"/>
      <c r="V769" s="13"/>
      <c r="W769" s="13"/>
      <c r="X769" s="13"/>
      <c r="Y769" s="13"/>
      <c r="Z769" s="13"/>
      <c r="AA769" s="13"/>
      <c r="AB769" s="13"/>
      <c r="AC769" s="13"/>
      <c r="AD769" s="13"/>
      <c r="AE769" s="13"/>
      <c r="AT769" s="244" t="s">
        <v>148</v>
      </c>
      <c r="AU769" s="244" t="s">
        <v>83</v>
      </c>
      <c r="AV769" s="13" t="s">
        <v>83</v>
      </c>
      <c r="AW769" s="13" t="s">
        <v>32</v>
      </c>
      <c r="AX769" s="13" t="s">
        <v>78</v>
      </c>
      <c r="AY769" s="244" t="s">
        <v>139</v>
      </c>
    </row>
    <row r="770" s="2" customFormat="1" ht="24.15" customHeight="1">
      <c r="A770" s="41"/>
      <c r="B770" s="42"/>
      <c r="C770" s="215" t="s">
        <v>851</v>
      </c>
      <c r="D770" s="215" t="s">
        <v>141</v>
      </c>
      <c r="E770" s="216" t="s">
        <v>852</v>
      </c>
      <c r="F770" s="217" t="s">
        <v>853</v>
      </c>
      <c r="G770" s="218" t="s">
        <v>167</v>
      </c>
      <c r="H770" s="219">
        <v>8.6400000000000006</v>
      </c>
      <c r="I770" s="220"/>
      <c r="J770" s="221">
        <f>ROUND(I770*H770,2)</f>
        <v>0</v>
      </c>
      <c r="K770" s="217" t="s">
        <v>19</v>
      </c>
      <c r="L770" s="47"/>
      <c r="M770" s="222" t="s">
        <v>19</v>
      </c>
      <c r="N770" s="223" t="s">
        <v>43</v>
      </c>
      <c r="O770" s="87"/>
      <c r="P770" s="224">
        <f>O770*H770</f>
        <v>0</v>
      </c>
      <c r="Q770" s="224">
        <v>0</v>
      </c>
      <c r="R770" s="224">
        <f>Q770*H770</f>
        <v>0</v>
      </c>
      <c r="S770" s="224">
        <v>0</v>
      </c>
      <c r="T770" s="225">
        <f>S770*H770</f>
        <v>0</v>
      </c>
      <c r="U770" s="41"/>
      <c r="V770" s="41"/>
      <c r="W770" s="41"/>
      <c r="X770" s="41"/>
      <c r="Y770" s="41"/>
      <c r="Z770" s="41"/>
      <c r="AA770" s="41"/>
      <c r="AB770" s="41"/>
      <c r="AC770" s="41"/>
      <c r="AD770" s="41"/>
      <c r="AE770" s="41"/>
      <c r="AR770" s="226" t="s">
        <v>260</v>
      </c>
      <c r="AT770" s="226" t="s">
        <v>141</v>
      </c>
      <c r="AU770" s="226" t="s">
        <v>83</v>
      </c>
      <c r="AY770" s="20" t="s">
        <v>139</v>
      </c>
      <c r="BE770" s="227">
        <f>IF(N770="základní",J770,0)</f>
        <v>0</v>
      </c>
      <c r="BF770" s="227">
        <f>IF(N770="snížená",J770,0)</f>
        <v>0</v>
      </c>
      <c r="BG770" s="227">
        <f>IF(N770="zákl. přenesená",J770,0)</f>
        <v>0</v>
      </c>
      <c r="BH770" s="227">
        <f>IF(N770="sníž. přenesená",J770,0)</f>
        <v>0</v>
      </c>
      <c r="BI770" s="227">
        <f>IF(N770="nulová",J770,0)</f>
        <v>0</v>
      </c>
      <c r="BJ770" s="20" t="s">
        <v>83</v>
      </c>
      <c r="BK770" s="227">
        <f>ROUND(I770*H770,2)</f>
        <v>0</v>
      </c>
      <c r="BL770" s="20" t="s">
        <v>260</v>
      </c>
      <c r="BM770" s="226" t="s">
        <v>854</v>
      </c>
    </row>
    <row r="771" s="2" customFormat="1">
      <c r="A771" s="41"/>
      <c r="B771" s="42"/>
      <c r="C771" s="43"/>
      <c r="D771" s="235" t="s">
        <v>231</v>
      </c>
      <c r="E771" s="43"/>
      <c r="F771" s="277" t="s">
        <v>855</v>
      </c>
      <c r="G771" s="43"/>
      <c r="H771" s="43"/>
      <c r="I771" s="230"/>
      <c r="J771" s="43"/>
      <c r="K771" s="43"/>
      <c r="L771" s="47"/>
      <c r="M771" s="231"/>
      <c r="N771" s="232"/>
      <c r="O771" s="87"/>
      <c r="P771" s="87"/>
      <c r="Q771" s="87"/>
      <c r="R771" s="87"/>
      <c r="S771" s="87"/>
      <c r="T771" s="88"/>
      <c r="U771" s="41"/>
      <c r="V771" s="41"/>
      <c r="W771" s="41"/>
      <c r="X771" s="41"/>
      <c r="Y771" s="41"/>
      <c r="Z771" s="41"/>
      <c r="AA771" s="41"/>
      <c r="AB771" s="41"/>
      <c r="AC771" s="41"/>
      <c r="AD771" s="41"/>
      <c r="AE771" s="41"/>
      <c r="AT771" s="20" t="s">
        <v>231</v>
      </c>
      <c r="AU771" s="20" t="s">
        <v>83</v>
      </c>
    </row>
    <row r="772" s="13" customFormat="1">
      <c r="A772" s="13"/>
      <c r="B772" s="233"/>
      <c r="C772" s="234"/>
      <c r="D772" s="235" t="s">
        <v>148</v>
      </c>
      <c r="E772" s="236" t="s">
        <v>19</v>
      </c>
      <c r="F772" s="237" t="s">
        <v>816</v>
      </c>
      <c r="G772" s="234"/>
      <c r="H772" s="238">
        <v>8.6400000000000006</v>
      </c>
      <c r="I772" s="239"/>
      <c r="J772" s="234"/>
      <c r="K772" s="234"/>
      <c r="L772" s="240"/>
      <c r="M772" s="241"/>
      <c r="N772" s="242"/>
      <c r="O772" s="242"/>
      <c r="P772" s="242"/>
      <c r="Q772" s="242"/>
      <c r="R772" s="242"/>
      <c r="S772" s="242"/>
      <c r="T772" s="243"/>
      <c r="U772" s="13"/>
      <c r="V772" s="13"/>
      <c r="W772" s="13"/>
      <c r="X772" s="13"/>
      <c r="Y772" s="13"/>
      <c r="Z772" s="13"/>
      <c r="AA772" s="13"/>
      <c r="AB772" s="13"/>
      <c r="AC772" s="13"/>
      <c r="AD772" s="13"/>
      <c r="AE772" s="13"/>
      <c r="AT772" s="244" t="s">
        <v>148</v>
      </c>
      <c r="AU772" s="244" t="s">
        <v>83</v>
      </c>
      <c r="AV772" s="13" t="s">
        <v>83</v>
      </c>
      <c r="AW772" s="13" t="s">
        <v>32</v>
      </c>
      <c r="AX772" s="13" t="s">
        <v>78</v>
      </c>
      <c r="AY772" s="244" t="s">
        <v>139</v>
      </c>
    </row>
    <row r="773" s="2" customFormat="1" ht="24.15" customHeight="1">
      <c r="A773" s="41"/>
      <c r="B773" s="42"/>
      <c r="C773" s="215" t="s">
        <v>511</v>
      </c>
      <c r="D773" s="215" t="s">
        <v>141</v>
      </c>
      <c r="E773" s="216" t="s">
        <v>856</v>
      </c>
      <c r="F773" s="217" t="s">
        <v>857</v>
      </c>
      <c r="G773" s="218" t="s">
        <v>228</v>
      </c>
      <c r="H773" s="219">
        <v>80.340000000000003</v>
      </c>
      <c r="I773" s="220"/>
      <c r="J773" s="221">
        <f>ROUND(I773*H773,2)</f>
        <v>0</v>
      </c>
      <c r="K773" s="217" t="s">
        <v>145</v>
      </c>
      <c r="L773" s="47"/>
      <c r="M773" s="222" t="s">
        <v>19</v>
      </c>
      <c r="N773" s="223" t="s">
        <v>43</v>
      </c>
      <c r="O773" s="87"/>
      <c r="P773" s="224">
        <f>O773*H773</f>
        <v>0</v>
      </c>
      <c r="Q773" s="224">
        <v>0</v>
      </c>
      <c r="R773" s="224">
        <f>Q773*H773</f>
        <v>0</v>
      </c>
      <c r="S773" s="224">
        <v>0</v>
      </c>
      <c r="T773" s="225">
        <f>S773*H773</f>
        <v>0</v>
      </c>
      <c r="U773" s="41"/>
      <c r="V773" s="41"/>
      <c r="W773" s="41"/>
      <c r="X773" s="41"/>
      <c r="Y773" s="41"/>
      <c r="Z773" s="41"/>
      <c r="AA773" s="41"/>
      <c r="AB773" s="41"/>
      <c r="AC773" s="41"/>
      <c r="AD773" s="41"/>
      <c r="AE773" s="41"/>
      <c r="AR773" s="226" t="s">
        <v>260</v>
      </c>
      <c r="AT773" s="226" t="s">
        <v>141</v>
      </c>
      <c r="AU773" s="226" t="s">
        <v>83</v>
      </c>
      <c r="AY773" s="20" t="s">
        <v>139</v>
      </c>
      <c r="BE773" s="227">
        <f>IF(N773="základní",J773,0)</f>
        <v>0</v>
      </c>
      <c r="BF773" s="227">
        <f>IF(N773="snížená",J773,0)</f>
        <v>0</v>
      </c>
      <c r="BG773" s="227">
        <f>IF(N773="zákl. přenesená",J773,0)</f>
        <v>0</v>
      </c>
      <c r="BH773" s="227">
        <f>IF(N773="sníž. přenesená",J773,0)</f>
        <v>0</v>
      </c>
      <c r="BI773" s="227">
        <f>IF(N773="nulová",J773,0)</f>
        <v>0</v>
      </c>
      <c r="BJ773" s="20" t="s">
        <v>83</v>
      </c>
      <c r="BK773" s="227">
        <f>ROUND(I773*H773,2)</f>
        <v>0</v>
      </c>
      <c r="BL773" s="20" t="s">
        <v>260</v>
      </c>
      <c r="BM773" s="226" t="s">
        <v>858</v>
      </c>
    </row>
    <row r="774" s="2" customFormat="1">
      <c r="A774" s="41"/>
      <c r="B774" s="42"/>
      <c r="C774" s="43"/>
      <c r="D774" s="228" t="s">
        <v>146</v>
      </c>
      <c r="E774" s="43"/>
      <c r="F774" s="229" t="s">
        <v>859</v>
      </c>
      <c r="G774" s="43"/>
      <c r="H774" s="43"/>
      <c r="I774" s="230"/>
      <c r="J774" s="43"/>
      <c r="K774" s="43"/>
      <c r="L774" s="47"/>
      <c r="M774" s="231"/>
      <c r="N774" s="232"/>
      <c r="O774" s="87"/>
      <c r="P774" s="87"/>
      <c r="Q774" s="87"/>
      <c r="R774" s="87"/>
      <c r="S774" s="87"/>
      <c r="T774" s="88"/>
      <c r="U774" s="41"/>
      <c r="V774" s="41"/>
      <c r="W774" s="41"/>
      <c r="X774" s="41"/>
      <c r="Y774" s="41"/>
      <c r="Z774" s="41"/>
      <c r="AA774" s="41"/>
      <c r="AB774" s="41"/>
      <c r="AC774" s="41"/>
      <c r="AD774" s="41"/>
      <c r="AE774" s="41"/>
      <c r="AT774" s="20" t="s">
        <v>146</v>
      </c>
      <c r="AU774" s="20" t="s">
        <v>83</v>
      </c>
    </row>
    <row r="775" s="2" customFormat="1">
      <c r="A775" s="41"/>
      <c r="B775" s="42"/>
      <c r="C775" s="43"/>
      <c r="D775" s="235" t="s">
        <v>231</v>
      </c>
      <c r="E775" s="43"/>
      <c r="F775" s="277" t="s">
        <v>855</v>
      </c>
      <c r="G775" s="43"/>
      <c r="H775" s="43"/>
      <c r="I775" s="230"/>
      <c r="J775" s="43"/>
      <c r="K775" s="43"/>
      <c r="L775" s="47"/>
      <c r="M775" s="231"/>
      <c r="N775" s="232"/>
      <c r="O775" s="87"/>
      <c r="P775" s="87"/>
      <c r="Q775" s="87"/>
      <c r="R775" s="87"/>
      <c r="S775" s="87"/>
      <c r="T775" s="88"/>
      <c r="U775" s="41"/>
      <c r="V775" s="41"/>
      <c r="W775" s="41"/>
      <c r="X775" s="41"/>
      <c r="Y775" s="41"/>
      <c r="Z775" s="41"/>
      <c r="AA775" s="41"/>
      <c r="AB775" s="41"/>
      <c r="AC775" s="41"/>
      <c r="AD775" s="41"/>
      <c r="AE775" s="41"/>
      <c r="AT775" s="20" t="s">
        <v>231</v>
      </c>
      <c r="AU775" s="20" t="s">
        <v>83</v>
      </c>
    </row>
    <row r="776" s="2" customFormat="1">
      <c r="A776" s="41"/>
      <c r="B776" s="42"/>
      <c r="C776" s="43"/>
      <c r="D776" s="235" t="s">
        <v>269</v>
      </c>
      <c r="E776" s="43"/>
      <c r="F776" s="277" t="s">
        <v>860</v>
      </c>
      <c r="G776" s="43"/>
      <c r="H776" s="43"/>
      <c r="I776" s="230"/>
      <c r="J776" s="43"/>
      <c r="K776" s="43"/>
      <c r="L776" s="47"/>
      <c r="M776" s="231"/>
      <c r="N776" s="232"/>
      <c r="O776" s="87"/>
      <c r="P776" s="87"/>
      <c r="Q776" s="87"/>
      <c r="R776" s="87"/>
      <c r="S776" s="87"/>
      <c r="T776" s="88"/>
      <c r="U776" s="41"/>
      <c r="V776" s="41"/>
      <c r="W776" s="41"/>
      <c r="X776" s="41"/>
      <c r="Y776" s="41"/>
      <c r="Z776" s="41"/>
      <c r="AA776" s="41"/>
      <c r="AB776" s="41"/>
      <c r="AC776" s="41"/>
      <c r="AD776" s="41"/>
      <c r="AE776" s="41"/>
      <c r="AT776" s="20" t="s">
        <v>269</v>
      </c>
      <c r="AU776" s="20" t="s">
        <v>83</v>
      </c>
    </row>
    <row r="777" s="13" customFormat="1">
      <c r="A777" s="13"/>
      <c r="B777" s="233"/>
      <c r="C777" s="234"/>
      <c r="D777" s="235" t="s">
        <v>148</v>
      </c>
      <c r="E777" s="236" t="s">
        <v>19</v>
      </c>
      <c r="F777" s="237" t="s">
        <v>861</v>
      </c>
      <c r="G777" s="234"/>
      <c r="H777" s="238">
        <v>80.340000000000003</v>
      </c>
      <c r="I777" s="239"/>
      <c r="J777" s="234"/>
      <c r="K777" s="234"/>
      <c r="L777" s="240"/>
      <c r="M777" s="241"/>
      <c r="N777" s="242"/>
      <c r="O777" s="242"/>
      <c r="P777" s="242"/>
      <c r="Q777" s="242"/>
      <c r="R777" s="242"/>
      <c r="S777" s="242"/>
      <c r="T777" s="243"/>
      <c r="U777" s="13"/>
      <c r="V777" s="13"/>
      <c r="W777" s="13"/>
      <c r="X777" s="13"/>
      <c r="Y777" s="13"/>
      <c r="Z777" s="13"/>
      <c r="AA777" s="13"/>
      <c r="AB777" s="13"/>
      <c r="AC777" s="13"/>
      <c r="AD777" s="13"/>
      <c r="AE777" s="13"/>
      <c r="AT777" s="244" t="s">
        <v>148</v>
      </c>
      <c r="AU777" s="244" t="s">
        <v>83</v>
      </c>
      <c r="AV777" s="13" t="s">
        <v>83</v>
      </c>
      <c r="AW777" s="13" t="s">
        <v>32</v>
      </c>
      <c r="AX777" s="13" t="s">
        <v>71</v>
      </c>
      <c r="AY777" s="244" t="s">
        <v>139</v>
      </c>
    </row>
    <row r="778" s="16" customFormat="1">
      <c r="A778" s="16"/>
      <c r="B778" s="267"/>
      <c r="C778" s="268"/>
      <c r="D778" s="235" t="s">
        <v>148</v>
      </c>
      <c r="E778" s="269" t="s">
        <v>19</v>
      </c>
      <c r="F778" s="270" t="s">
        <v>862</v>
      </c>
      <c r="G778" s="268"/>
      <c r="H778" s="269" t="s">
        <v>19</v>
      </c>
      <c r="I778" s="271"/>
      <c r="J778" s="268"/>
      <c r="K778" s="268"/>
      <c r="L778" s="272"/>
      <c r="M778" s="273"/>
      <c r="N778" s="274"/>
      <c r="O778" s="274"/>
      <c r="P778" s="274"/>
      <c r="Q778" s="274"/>
      <c r="R778" s="274"/>
      <c r="S778" s="274"/>
      <c r="T778" s="275"/>
      <c r="U778" s="16"/>
      <c r="V778" s="16"/>
      <c r="W778" s="16"/>
      <c r="X778" s="16"/>
      <c r="Y778" s="16"/>
      <c r="Z778" s="16"/>
      <c r="AA778" s="16"/>
      <c r="AB778" s="16"/>
      <c r="AC778" s="16"/>
      <c r="AD778" s="16"/>
      <c r="AE778" s="16"/>
      <c r="AT778" s="276" t="s">
        <v>148</v>
      </c>
      <c r="AU778" s="276" t="s">
        <v>83</v>
      </c>
      <c r="AV778" s="16" t="s">
        <v>78</v>
      </c>
      <c r="AW778" s="16" t="s">
        <v>32</v>
      </c>
      <c r="AX778" s="16" t="s">
        <v>71</v>
      </c>
      <c r="AY778" s="276" t="s">
        <v>139</v>
      </c>
    </row>
    <row r="779" s="15" customFormat="1">
      <c r="A779" s="15"/>
      <c r="B779" s="256"/>
      <c r="C779" s="257"/>
      <c r="D779" s="235" t="s">
        <v>148</v>
      </c>
      <c r="E779" s="258" t="s">
        <v>19</v>
      </c>
      <c r="F779" s="259" t="s">
        <v>163</v>
      </c>
      <c r="G779" s="257"/>
      <c r="H779" s="260">
        <v>80.340000000000003</v>
      </c>
      <c r="I779" s="261"/>
      <c r="J779" s="257"/>
      <c r="K779" s="257"/>
      <c r="L779" s="262"/>
      <c r="M779" s="263"/>
      <c r="N779" s="264"/>
      <c r="O779" s="264"/>
      <c r="P779" s="264"/>
      <c r="Q779" s="264"/>
      <c r="R779" s="264"/>
      <c r="S779" s="264"/>
      <c r="T779" s="265"/>
      <c r="U779" s="15"/>
      <c r="V779" s="15"/>
      <c r="W779" s="15"/>
      <c r="X779" s="15"/>
      <c r="Y779" s="15"/>
      <c r="Z779" s="15"/>
      <c r="AA779" s="15"/>
      <c r="AB779" s="15"/>
      <c r="AC779" s="15"/>
      <c r="AD779" s="15"/>
      <c r="AE779" s="15"/>
      <c r="AT779" s="266" t="s">
        <v>148</v>
      </c>
      <c r="AU779" s="266" t="s">
        <v>83</v>
      </c>
      <c r="AV779" s="15" t="s">
        <v>90</v>
      </c>
      <c r="AW779" s="15" t="s">
        <v>32</v>
      </c>
      <c r="AX779" s="15" t="s">
        <v>78</v>
      </c>
      <c r="AY779" s="266" t="s">
        <v>139</v>
      </c>
    </row>
    <row r="780" s="2" customFormat="1" ht="16.5" customHeight="1">
      <c r="A780" s="41"/>
      <c r="B780" s="42"/>
      <c r="C780" s="278" t="s">
        <v>863</v>
      </c>
      <c r="D780" s="278" t="s">
        <v>239</v>
      </c>
      <c r="E780" s="279" t="s">
        <v>864</v>
      </c>
      <c r="F780" s="280" t="s">
        <v>865</v>
      </c>
      <c r="G780" s="281" t="s">
        <v>228</v>
      </c>
      <c r="H780" s="282">
        <v>84.356999999999999</v>
      </c>
      <c r="I780" s="283"/>
      <c r="J780" s="284">
        <f>ROUND(I780*H780,2)</f>
        <v>0</v>
      </c>
      <c r="K780" s="280" t="s">
        <v>145</v>
      </c>
      <c r="L780" s="285"/>
      <c r="M780" s="286" t="s">
        <v>19</v>
      </c>
      <c r="N780" s="287" t="s">
        <v>43</v>
      </c>
      <c r="O780" s="87"/>
      <c r="P780" s="224">
        <f>O780*H780</f>
        <v>0</v>
      </c>
      <c r="Q780" s="224">
        <v>0.00046000000000000001</v>
      </c>
      <c r="R780" s="224">
        <f>Q780*H780</f>
        <v>0.03880422</v>
      </c>
      <c r="S780" s="224">
        <v>0</v>
      </c>
      <c r="T780" s="225">
        <f>S780*H780</f>
        <v>0</v>
      </c>
      <c r="U780" s="41"/>
      <c r="V780" s="41"/>
      <c r="W780" s="41"/>
      <c r="X780" s="41"/>
      <c r="Y780" s="41"/>
      <c r="Z780" s="41"/>
      <c r="AA780" s="41"/>
      <c r="AB780" s="41"/>
      <c r="AC780" s="41"/>
      <c r="AD780" s="41"/>
      <c r="AE780" s="41"/>
      <c r="AR780" s="226" t="s">
        <v>300</v>
      </c>
      <c r="AT780" s="226" t="s">
        <v>239</v>
      </c>
      <c r="AU780" s="226" t="s">
        <v>83</v>
      </c>
      <c r="AY780" s="20" t="s">
        <v>139</v>
      </c>
      <c r="BE780" s="227">
        <f>IF(N780="základní",J780,0)</f>
        <v>0</v>
      </c>
      <c r="BF780" s="227">
        <f>IF(N780="snížená",J780,0)</f>
        <v>0</v>
      </c>
      <c r="BG780" s="227">
        <f>IF(N780="zákl. přenesená",J780,0)</f>
        <v>0</v>
      </c>
      <c r="BH780" s="227">
        <f>IF(N780="sníž. přenesená",J780,0)</f>
        <v>0</v>
      </c>
      <c r="BI780" s="227">
        <f>IF(N780="nulová",J780,0)</f>
        <v>0</v>
      </c>
      <c r="BJ780" s="20" t="s">
        <v>83</v>
      </c>
      <c r="BK780" s="227">
        <f>ROUND(I780*H780,2)</f>
        <v>0</v>
      </c>
      <c r="BL780" s="20" t="s">
        <v>260</v>
      </c>
      <c r="BM780" s="226" t="s">
        <v>866</v>
      </c>
    </row>
    <row r="781" s="13" customFormat="1">
      <c r="A781" s="13"/>
      <c r="B781" s="233"/>
      <c r="C781" s="234"/>
      <c r="D781" s="235" t="s">
        <v>148</v>
      </c>
      <c r="E781" s="236" t="s">
        <v>19</v>
      </c>
      <c r="F781" s="237" t="s">
        <v>867</v>
      </c>
      <c r="G781" s="234"/>
      <c r="H781" s="238">
        <v>84.356999999999999</v>
      </c>
      <c r="I781" s="239"/>
      <c r="J781" s="234"/>
      <c r="K781" s="234"/>
      <c r="L781" s="240"/>
      <c r="M781" s="241"/>
      <c r="N781" s="242"/>
      <c r="O781" s="242"/>
      <c r="P781" s="242"/>
      <c r="Q781" s="242"/>
      <c r="R781" s="242"/>
      <c r="S781" s="242"/>
      <c r="T781" s="243"/>
      <c r="U781" s="13"/>
      <c r="V781" s="13"/>
      <c r="W781" s="13"/>
      <c r="X781" s="13"/>
      <c r="Y781" s="13"/>
      <c r="Z781" s="13"/>
      <c r="AA781" s="13"/>
      <c r="AB781" s="13"/>
      <c r="AC781" s="13"/>
      <c r="AD781" s="13"/>
      <c r="AE781" s="13"/>
      <c r="AT781" s="244" t="s">
        <v>148</v>
      </c>
      <c r="AU781" s="244" t="s">
        <v>83</v>
      </c>
      <c r="AV781" s="13" t="s">
        <v>83</v>
      </c>
      <c r="AW781" s="13" t="s">
        <v>32</v>
      </c>
      <c r="AX781" s="13" t="s">
        <v>78</v>
      </c>
      <c r="AY781" s="244" t="s">
        <v>139</v>
      </c>
    </row>
    <row r="782" s="2" customFormat="1" ht="24.15" customHeight="1">
      <c r="A782" s="41"/>
      <c r="B782" s="42"/>
      <c r="C782" s="215" t="s">
        <v>519</v>
      </c>
      <c r="D782" s="215" t="s">
        <v>141</v>
      </c>
      <c r="E782" s="216" t="s">
        <v>868</v>
      </c>
      <c r="F782" s="217" t="s">
        <v>869</v>
      </c>
      <c r="G782" s="218" t="s">
        <v>228</v>
      </c>
      <c r="H782" s="219">
        <v>80.340000000000003</v>
      </c>
      <c r="I782" s="220"/>
      <c r="J782" s="221">
        <f>ROUND(I782*H782,2)</f>
        <v>0</v>
      </c>
      <c r="K782" s="217" t="s">
        <v>145</v>
      </c>
      <c r="L782" s="47"/>
      <c r="M782" s="222" t="s">
        <v>19</v>
      </c>
      <c r="N782" s="223" t="s">
        <v>43</v>
      </c>
      <c r="O782" s="87"/>
      <c r="P782" s="224">
        <f>O782*H782</f>
        <v>0</v>
      </c>
      <c r="Q782" s="224">
        <v>0</v>
      </c>
      <c r="R782" s="224">
        <f>Q782*H782</f>
        <v>0</v>
      </c>
      <c r="S782" s="224">
        <v>0</v>
      </c>
      <c r="T782" s="225">
        <f>S782*H782</f>
        <v>0</v>
      </c>
      <c r="U782" s="41"/>
      <c r="V782" s="41"/>
      <c r="W782" s="41"/>
      <c r="X782" s="41"/>
      <c r="Y782" s="41"/>
      <c r="Z782" s="41"/>
      <c r="AA782" s="41"/>
      <c r="AB782" s="41"/>
      <c r="AC782" s="41"/>
      <c r="AD782" s="41"/>
      <c r="AE782" s="41"/>
      <c r="AR782" s="226" t="s">
        <v>260</v>
      </c>
      <c r="AT782" s="226" t="s">
        <v>141</v>
      </c>
      <c r="AU782" s="226" t="s">
        <v>83</v>
      </c>
      <c r="AY782" s="20" t="s">
        <v>139</v>
      </c>
      <c r="BE782" s="227">
        <f>IF(N782="základní",J782,0)</f>
        <v>0</v>
      </c>
      <c r="BF782" s="227">
        <f>IF(N782="snížená",J782,0)</f>
        <v>0</v>
      </c>
      <c r="BG782" s="227">
        <f>IF(N782="zákl. přenesená",J782,0)</f>
        <v>0</v>
      </c>
      <c r="BH782" s="227">
        <f>IF(N782="sníž. přenesená",J782,0)</f>
        <v>0</v>
      </c>
      <c r="BI782" s="227">
        <f>IF(N782="nulová",J782,0)</f>
        <v>0</v>
      </c>
      <c r="BJ782" s="20" t="s">
        <v>83</v>
      </c>
      <c r="BK782" s="227">
        <f>ROUND(I782*H782,2)</f>
        <v>0</v>
      </c>
      <c r="BL782" s="20" t="s">
        <v>260</v>
      </c>
      <c r="BM782" s="226" t="s">
        <v>870</v>
      </c>
    </row>
    <row r="783" s="2" customFormat="1">
      <c r="A783" s="41"/>
      <c r="B783" s="42"/>
      <c r="C783" s="43"/>
      <c r="D783" s="228" t="s">
        <v>146</v>
      </c>
      <c r="E783" s="43"/>
      <c r="F783" s="229" t="s">
        <v>871</v>
      </c>
      <c r="G783" s="43"/>
      <c r="H783" s="43"/>
      <c r="I783" s="230"/>
      <c r="J783" s="43"/>
      <c r="K783" s="43"/>
      <c r="L783" s="47"/>
      <c r="M783" s="231"/>
      <c r="N783" s="232"/>
      <c r="O783" s="87"/>
      <c r="P783" s="87"/>
      <c r="Q783" s="87"/>
      <c r="R783" s="87"/>
      <c r="S783" s="87"/>
      <c r="T783" s="88"/>
      <c r="U783" s="41"/>
      <c r="V783" s="41"/>
      <c r="W783" s="41"/>
      <c r="X783" s="41"/>
      <c r="Y783" s="41"/>
      <c r="Z783" s="41"/>
      <c r="AA783" s="41"/>
      <c r="AB783" s="41"/>
      <c r="AC783" s="41"/>
      <c r="AD783" s="41"/>
      <c r="AE783" s="41"/>
      <c r="AT783" s="20" t="s">
        <v>146</v>
      </c>
      <c r="AU783" s="20" t="s">
        <v>83</v>
      </c>
    </row>
    <row r="784" s="2" customFormat="1">
      <c r="A784" s="41"/>
      <c r="B784" s="42"/>
      <c r="C784" s="43"/>
      <c r="D784" s="235" t="s">
        <v>231</v>
      </c>
      <c r="E784" s="43"/>
      <c r="F784" s="277" t="s">
        <v>855</v>
      </c>
      <c r="G784" s="43"/>
      <c r="H784" s="43"/>
      <c r="I784" s="230"/>
      <c r="J784" s="43"/>
      <c r="K784" s="43"/>
      <c r="L784" s="47"/>
      <c r="M784" s="231"/>
      <c r="N784" s="232"/>
      <c r="O784" s="87"/>
      <c r="P784" s="87"/>
      <c r="Q784" s="87"/>
      <c r="R784" s="87"/>
      <c r="S784" s="87"/>
      <c r="T784" s="88"/>
      <c r="U784" s="41"/>
      <c r="V784" s="41"/>
      <c r="W784" s="41"/>
      <c r="X784" s="41"/>
      <c r="Y784" s="41"/>
      <c r="Z784" s="41"/>
      <c r="AA784" s="41"/>
      <c r="AB784" s="41"/>
      <c r="AC784" s="41"/>
      <c r="AD784" s="41"/>
      <c r="AE784" s="41"/>
      <c r="AT784" s="20" t="s">
        <v>231</v>
      </c>
      <c r="AU784" s="20" t="s">
        <v>83</v>
      </c>
    </row>
    <row r="785" s="13" customFormat="1">
      <c r="A785" s="13"/>
      <c r="B785" s="233"/>
      <c r="C785" s="234"/>
      <c r="D785" s="235" t="s">
        <v>148</v>
      </c>
      <c r="E785" s="236" t="s">
        <v>19</v>
      </c>
      <c r="F785" s="237" t="s">
        <v>861</v>
      </c>
      <c r="G785" s="234"/>
      <c r="H785" s="238">
        <v>80.340000000000003</v>
      </c>
      <c r="I785" s="239"/>
      <c r="J785" s="234"/>
      <c r="K785" s="234"/>
      <c r="L785" s="240"/>
      <c r="M785" s="241"/>
      <c r="N785" s="242"/>
      <c r="O785" s="242"/>
      <c r="P785" s="242"/>
      <c r="Q785" s="242"/>
      <c r="R785" s="242"/>
      <c r="S785" s="242"/>
      <c r="T785" s="243"/>
      <c r="U785" s="13"/>
      <c r="V785" s="13"/>
      <c r="W785" s="13"/>
      <c r="X785" s="13"/>
      <c r="Y785" s="13"/>
      <c r="Z785" s="13"/>
      <c r="AA785" s="13"/>
      <c r="AB785" s="13"/>
      <c r="AC785" s="13"/>
      <c r="AD785" s="13"/>
      <c r="AE785" s="13"/>
      <c r="AT785" s="244" t="s">
        <v>148</v>
      </c>
      <c r="AU785" s="244" t="s">
        <v>83</v>
      </c>
      <c r="AV785" s="13" t="s">
        <v>83</v>
      </c>
      <c r="AW785" s="13" t="s">
        <v>32</v>
      </c>
      <c r="AX785" s="13" t="s">
        <v>71</v>
      </c>
      <c r="AY785" s="244" t="s">
        <v>139</v>
      </c>
    </row>
    <row r="786" s="16" customFormat="1">
      <c r="A786" s="16"/>
      <c r="B786" s="267"/>
      <c r="C786" s="268"/>
      <c r="D786" s="235" t="s">
        <v>148</v>
      </c>
      <c r="E786" s="269" t="s">
        <v>19</v>
      </c>
      <c r="F786" s="270" t="s">
        <v>862</v>
      </c>
      <c r="G786" s="268"/>
      <c r="H786" s="269" t="s">
        <v>19</v>
      </c>
      <c r="I786" s="271"/>
      <c r="J786" s="268"/>
      <c r="K786" s="268"/>
      <c r="L786" s="272"/>
      <c r="M786" s="273"/>
      <c r="N786" s="274"/>
      <c r="O786" s="274"/>
      <c r="P786" s="274"/>
      <c r="Q786" s="274"/>
      <c r="R786" s="274"/>
      <c r="S786" s="274"/>
      <c r="T786" s="275"/>
      <c r="U786" s="16"/>
      <c r="V786" s="16"/>
      <c r="W786" s="16"/>
      <c r="X786" s="16"/>
      <c r="Y786" s="16"/>
      <c r="Z786" s="16"/>
      <c r="AA786" s="16"/>
      <c r="AB786" s="16"/>
      <c r="AC786" s="16"/>
      <c r="AD786" s="16"/>
      <c r="AE786" s="16"/>
      <c r="AT786" s="276" t="s">
        <v>148</v>
      </c>
      <c r="AU786" s="276" t="s">
        <v>83</v>
      </c>
      <c r="AV786" s="16" t="s">
        <v>78</v>
      </c>
      <c r="AW786" s="16" t="s">
        <v>32</v>
      </c>
      <c r="AX786" s="16" t="s">
        <v>71</v>
      </c>
      <c r="AY786" s="276" t="s">
        <v>139</v>
      </c>
    </row>
    <row r="787" s="15" customFormat="1">
      <c r="A787" s="15"/>
      <c r="B787" s="256"/>
      <c r="C787" s="257"/>
      <c r="D787" s="235" t="s">
        <v>148</v>
      </c>
      <c r="E787" s="258" t="s">
        <v>19</v>
      </c>
      <c r="F787" s="259" t="s">
        <v>163</v>
      </c>
      <c r="G787" s="257"/>
      <c r="H787" s="260">
        <v>80.340000000000003</v>
      </c>
      <c r="I787" s="261"/>
      <c r="J787" s="257"/>
      <c r="K787" s="257"/>
      <c r="L787" s="262"/>
      <c r="M787" s="263"/>
      <c r="N787" s="264"/>
      <c r="O787" s="264"/>
      <c r="P787" s="264"/>
      <c r="Q787" s="264"/>
      <c r="R787" s="264"/>
      <c r="S787" s="264"/>
      <c r="T787" s="265"/>
      <c r="U787" s="15"/>
      <c r="V787" s="15"/>
      <c r="W787" s="15"/>
      <c r="X787" s="15"/>
      <c r="Y787" s="15"/>
      <c r="Z787" s="15"/>
      <c r="AA787" s="15"/>
      <c r="AB787" s="15"/>
      <c r="AC787" s="15"/>
      <c r="AD787" s="15"/>
      <c r="AE787" s="15"/>
      <c r="AT787" s="266" t="s">
        <v>148</v>
      </c>
      <c r="AU787" s="266" t="s">
        <v>83</v>
      </c>
      <c r="AV787" s="15" t="s">
        <v>90</v>
      </c>
      <c r="AW787" s="15" t="s">
        <v>32</v>
      </c>
      <c r="AX787" s="15" t="s">
        <v>78</v>
      </c>
      <c r="AY787" s="266" t="s">
        <v>139</v>
      </c>
    </row>
    <row r="788" s="2" customFormat="1" ht="16.5" customHeight="1">
      <c r="A788" s="41"/>
      <c r="B788" s="42"/>
      <c r="C788" s="278" t="s">
        <v>872</v>
      </c>
      <c r="D788" s="278" t="s">
        <v>239</v>
      </c>
      <c r="E788" s="279" t="s">
        <v>873</v>
      </c>
      <c r="F788" s="280" t="s">
        <v>874</v>
      </c>
      <c r="G788" s="281" t="s">
        <v>228</v>
      </c>
      <c r="H788" s="282">
        <v>84.356999999999999</v>
      </c>
      <c r="I788" s="283"/>
      <c r="J788" s="284">
        <f>ROUND(I788*H788,2)</f>
        <v>0</v>
      </c>
      <c r="K788" s="280" t="s">
        <v>19</v>
      </c>
      <c r="L788" s="285"/>
      <c r="M788" s="286" t="s">
        <v>19</v>
      </c>
      <c r="N788" s="287" t="s">
        <v>43</v>
      </c>
      <c r="O788" s="87"/>
      <c r="P788" s="224">
        <f>O788*H788</f>
        <v>0</v>
      </c>
      <c r="Q788" s="224">
        <v>5.0000000000000002E-05</v>
      </c>
      <c r="R788" s="224">
        <f>Q788*H788</f>
        <v>0.0042178500000000004</v>
      </c>
      <c r="S788" s="224">
        <v>0</v>
      </c>
      <c r="T788" s="225">
        <f>S788*H788</f>
        <v>0</v>
      </c>
      <c r="U788" s="41"/>
      <c r="V788" s="41"/>
      <c r="W788" s="41"/>
      <c r="X788" s="41"/>
      <c r="Y788" s="41"/>
      <c r="Z788" s="41"/>
      <c r="AA788" s="41"/>
      <c r="AB788" s="41"/>
      <c r="AC788" s="41"/>
      <c r="AD788" s="41"/>
      <c r="AE788" s="41"/>
      <c r="AR788" s="226" t="s">
        <v>300</v>
      </c>
      <c r="AT788" s="226" t="s">
        <v>239</v>
      </c>
      <c r="AU788" s="226" t="s">
        <v>83</v>
      </c>
      <c r="AY788" s="20" t="s">
        <v>139</v>
      </c>
      <c r="BE788" s="227">
        <f>IF(N788="základní",J788,0)</f>
        <v>0</v>
      </c>
      <c r="BF788" s="227">
        <f>IF(N788="snížená",J788,0)</f>
        <v>0</v>
      </c>
      <c r="BG788" s="227">
        <f>IF(N788="zákl. přenesená",J788,0)</f>
        <v>0</v>
      </c>
      <c r="BH788" s="227">
        <f>IF(N788="sníž. přenesená",J788,0)</f>
        <v>0</v>
      </c>
      <c r="BI788" s="227">
        <f>IF(N788="nulová",J788,0)</f>
        <v>0</v>
      </c>
      <c r="BJ788" s="20" t="s">
        <v>83</v>
      </c>
      <c r="BK788" s="227">
        <f>ROUND(I788*H788,2)</f>
        <v>0</v>
      </c>
      <c r="BL788" s="20" t="s">
        <v>260</v>
      </c>
      <c r="BM788" s="226" t="s">
        <v>875</v>
      </c>
    </row>
    <row r="789" s="13" customFormat="1">
      <c r="A789" s="13"/>
      <c r="B789" s="233"/>
      <c r="C789" s="234"/>
      <c r="D789" s="235" t="s">
        <v>148</v>
      </c>
      <c r="E789" s="236" t="s">
        <v>19</v>
      </c>
      <c r="F789" s="237" t="s">
        <v>867</v>
      </c>
      <c r="G789" s="234"/>
      <c r="H789" s="238">
        <v>84.356999999999999</v>
      </c>
      <c r="I789" s="239"/>
      <c r="J789" s="234"/>
      <c r="K789" s="234"/>
      <c r="L789" s="240"/>
      <c r="M789" s="241"/>
      <c r="N789" s="242"/>
      <c r="O789" s="242"/>
      <c r="P789" s="242"/>
      <c r="Q789" s="242"/>
      <c r="R789" s="242"/>
      <c r="S789" s="242"/>
      <c r="T789" s="243"/>
      <c r="U789" s="13"/>
      <c r="V789" s="13"/>
      <c r="W789" s="13"/>
      <c r="X789" s="13"/>
      <c r="Y789" s="13"/>
      <c r="Z789" s="13"/>
      <c r="AA789" s="13"/>
      <c r="AB789" s="13"/>
      <c r="AC789" s="13"/>
      <c r="AD789" s="13"/>
      <c r="AE789" s="13"/>
      <c r="AT789" s="244" t="s">
        <v>148</v>
      </c>
      <c r="AU789" s="244" t="s">
        <v>83</v>
      </c>
      <c r="AV789" s="13" t="s">
        <v>83</v>
      </c>
      <c r="AW789" s="13" t="s">
        <v>32</v>
      </c>
      <c r="AX789" s="13" t="s">
        <v>78</v>
      </c>
      <c r="AY789" s="244" t="s">
        <v>139</v>
      </c>
    </row>
    <row r="790" s="2" customFormat="1" ht="16.5" customHeight="1">
      <c r="A790" s="41"/>
      <c r="B790" s="42"/>
      <c r="C790" s="215" t="s">
        <v>524</v>
      </c>
      <c r="D790" s="215" t="s">
        <v>141</v>
      </c>
      <c r="E790" s="216" t="s">
        <v>876</v>
      </c>
      <c r="F790" s="217" t="s">
        <v>877</v>
      </c>
      <c r="G790" s="218" t="s">
        <v>228</v>
      </c>
      <c r="H790" s="219">
        <v>187.87200000000001</v>
      </c>
      <c r="I790" s="220"/>
      <c r="J790" s="221">
        <f>ROUND(I790*H790,2)</f>
        <v>0</v>
      </c>
      <c r="K790" s="217" t="s">
        <v>19</v>
      </c>
      <c r="L790" s="47"/>
      <c r="M790" s="222" t="s">
        <v>19</v>
      </c>
      <c r="N790" s="223" t="s">
        <v>43</v>
      </c>
      <c r="O790" s="87"/>
      <c r="P790" s="224">
        <f>O790*H790</f>
        <v>0</v>
      </c>
      <c r="Q790" s="224">
        <v>0.00029</v>
      </c>
      <c r="R790" s="224">
        <f>Q790*H790</f>
        <v>0.054482880000000004</v>
      </c>
      <c r="S790" s="224">
        <v>0</v>
      </c>
      <c r="T790" s="225">
        <f>S790*H790</f>
        <v>0</v>
      </c>
      <c r="U790" s="41"/>
      <c r="V790" s="41"/>
      <c r="W790" s="41"/>
      <c r="X790" s="41"/>
      <c r="Y790" s="41"/>
      <c r="Z790" s="41"/>
      <c r="AA790" s="41"/>
      <c r="AB790" s="41"/>
      <c r="AC790" s="41"/>
      <c r="AD790" s="41"/>
      <c r="AE790" s="41"/>
      <c r="AR790" s="226" t="s">
        <v>260</v>
      </c>
      <c r="AT790" s="226" t="s">
        <v>141</v>
      </c>
      <c r="AU790" s="226" t="s">
        <v>83</v>
      </c>
      <c r="AY790" s="20" t="s">
        <v>139</v>
      </c>
      <c r="BE790" s="227">
        <f>IF(N790="základní",J790,0)</f>
        <v>0</v>
      </c>
      <c r="BF790" s="227">
        <f>IF(N790="snížená",J790,0)</f>
        <v>0</v>
      </c>
      <c r="BG790" s="227">
        <f>IF(N790="zákl. přenesená",J790,0)</f>
        <v>0</v>
      </c>
      <c r="BH790" s="227">
        <f>IF(N790="sníž. přenesená",J790,0)</f>
        <v>0</v>
      </c>
      <c r="BI790" s="227">
        <f>IF(N790="nulová",J790,0)</f>
        <v>0</v>
      </c>
      <c r="BJ790" s="20" t="s">
        <v>83</v>
      </c>
      <c r="BK790" s="227">
        <f>ROUND(I790*H790,2)</f>
        <v>0</v>
      </c>
      <c r="BL790" s="20" t="s">
        <v>260</v>
      </c>
      <c r="BM790" s="226" t="s">
        <v>878</v>
      </c>
    </row>
    <row r="791" s="13" customFormat="1">
      <c r="A791" s="13"/>
      <c r="B791" s="233"/>
      <c r="C791" s="234"/>
      <c r="D791" s="235" t="s">
        <v>148</v>
      </c>
      <c r="E791" s="236" t="s">
        <v>19</v>
      </c>
      <c r="F791" s="237" t="s">
        <v>879</v>
      </c>
      <c r="G791" s="234"/>
      <c r="H791" s="238">
        <v>80.340000000000003</v>
      </c>
      <c r="I791" s="239"/>
      <c r="J791" s="234"/>
      <c r="K791" s="234"/>
      <c r="L791" s="240"/>
      <c r="M791" s="241"/>
      <c r="N791" s="242"/>
      <c r="O791" s="242"/>
      <c r="P791" s="242"/>
      <c r="Q791" s="242"/>
      <c r="R791" s="242"/>
      <c r="S791" s="242"/>
      <c r="T791" s="243"/>
      <c r="U791" s="13"/>
      <c r="V791" s="13"/>
      <c r="W791" s="13"/>
      <c r="X791" s="13"/>
      <c r="Y791" s="13"/>
      <c r="Z791" s="13"/>
      <c r="AA791" s="13"/>
      <c r="AB791" s="13"/>
      <c r="AC791" s="13"/>
      <c r="AD791" s="13"/>
      <c r="AE791" s="13"/>
      <c r="AT791" s="244" t="s">
        <v>148</v>
      </c>
      <c r="AU791" s="244" t="s">
        <v>83</v>
      </c>
      <c r="AV791" s="13" t="s">
        <v>83</v>
      </c>
      <c r="AW791" s="13" t="s">
        <v>32</v>
      </c>
      <c r="AX791" s="13" t="s">
        <v>71</v>
      </c>
      <c r="AY791" s="244" t="s">
        <v>139</v>
      </c>
    </row>
    <row r="792" s="14" customFormat="1">
      <c r="A792" s="14"/>
      <c r="B792" s="245"/>
      <c r="C792" s="246"/>
      <c r="D792" s="235" t="s">
        <v>148</v>
      </c>
      <c r="E792" s="247" t="s">
        <v>19</v>
      </c>
      <c r="F792" s="248" t="s">
        <v>176</v>
      </c>
      <c r="G792" s="246"/>
      <c r="H792" s="249">
        <v>80.340000000000003</v>
      </c>
      <c r="I792" s="250"/>
      <c r="J792" s="246"/>
      <c r="K792" s="246"/>
      <c r="L792" s="251"/>
      <c r="M792" s="252"/>
      <c r="N792" s="253"/>
      <c r="O792" s="253"/>
      <c r="P792" s="253"/>
      <c r="Q792" s="253"/>
      <c r="R792" s="253"/>
      <c r="S792" s="253"/>
      <c r="T792" s="254"/>
      <c r="U792" s="14"/>
      <c r="V792" s="14"/>
      <c r="W792" s="14"/>
      <c r="X792" s="14"/>
      <c r="Y792" s="14"/>
      <c r="Z792" s="14"/>
      <c r="AA792" s="14"/>
      <c r="AB792" s="14"/>
      <c r="AC792" s="14"/>
      <c r="AD792" s="14"/>
      <c r="AE792" s="14"/>
      <c r="AT792" s="255" t="s">
        <v>148</v>
      </c>
      <c r="AU792" s="255" t="s">
        <v>83</v>
      </c>
      <c r="AV792" s="14" t="s">
        <v>87</v>
      </c>
      <c r="AW792" s="14" t="s">
        <v>32</v>
      </c>
      <c r="AX792" s="14" t="s">
        <v>71</v>
      </c>
      <c r="AY792" s="255" t="s">
        <v>139</v>
      </c>
    </row>
    <row r="793" s="13" customFormat="1">
      <c r="A793" s="13"/>
      <c r="B793" s="233"/>
      <c r="C793" s="234"/>
      <c r="D793" s="235" t="s">
        <v>148</v>
      </c>
      <c r="E793" s="236" t="s">
        <v>19</v>
      </c>
      <c r="F793" s="237" t="s">
        <v>880</v>
      </c>
      <c r="G793" s="234"/>
      <c r="H793" s="238">
        <v>51.911999999999999</v>
      </c>
      <c r="I793" s="239"/>
      <c r="J793" s="234"/>
      <c r="K793" s="234"/>
      <c r="L793" s="240"/>
      <c r="M793" s="241"/>
      <c r="N793" s="242"/>
      <c r="O793" s="242"/>
      <c r="P793" s="242"/>
      <c r="Q793" s="242"/>
      <c r="R793" s="242"/>
      <c r="S793" s="242"/>
      <c r="T793" s="243"/>
      <c r="U793" s="13"/>
      <c r="V793" s="13"/>
      <c r="W793" s="13"/>
      <c r="X793" s="13"/>
      <c r="Y793" s="13"/>
      <c r="Z793" s="13"/>
      <c r="AA793" s="13"/>
      <c r="AB793" s="13"/>
      <c r="AC793" s="13"/>
      <c r="AD793" s="13"/>
      <c r="AE793" s="13"/>
      <c r="AT793" s="244" t="s">
        <v>148</v>
      </c>
      <c r="AU793" s="244" t="s">
        <v>83</v>
      </c>
      <c r="AV793" s="13" t="s">
        <v>83</v>
      </c>
      <c r="AW793" s="13" t="s">
        <v>32</v>
      </c>
      <c r="AX793" s="13" t="s">
        <v>71</v>
      </c>
      <c r="AY793" s="244" t="s">
        <v>139</v>
      </c>
    </row>
    <row r="794" s="13" customFormat="1">
      <c r="A794" s="13"/>
      <c r="B794" s="233"/>
      <c r="C794" s="234"/>
      <c r="D794" s="235" t="s">
        <v>148</v>
      </c>
      <c r="E794" s="236" t="s">
        <v>19</v>
      </c>
      <c r="F794" s="237" t="s">
        <v>881</v>
      </c>
      <c r="G794" s="234"/>
      <c r="H794" s="238">
        <v>55.619999999999997</v>
      </c>
      <c r="I794" s="239"/>
      <c r="J794" s="234"/>
      <c r="K794" s="234"/>
      <c r="L794" s="240"/>
      <c r="M794" s="241"/>
      <c r="N794" s="242"/>
      <c r="O794" s="242"/>
      <c r="P794" s="242"/>
      <c r="Q794" s="242"/>
      <c r="R794" s="242"/>
      <c r="S794" s="242"/>
      <c r="T794" s="243"/>
      <c r="U794" s="13"/>
      <c r="V794" s="13"/>
      <c r="W794" s="13"/>
      <c r="X794" s="13"/>
      <c r="Y794" s="13"/>
      <c r="Z794" s="13"/>
      <c r="AA794" s="13"/>
      <c r="AB794" s="13"/>
      <c r="AC794" s="13"/>
      <c r="AD794" s="13"/>
      <c r="AE794" s="13"/>
      <c r="AT794" s="244" t="s">
        <v>148</v>
      </c>
      <c r="AU794" s="244" t="s">
        <v>83</v>
      </c>
      <c r="AV794" s="13" t="s">
        <v>83</v>
      </c>
      <c r="AW794" s="13" t="s">
        <v>32</v>
      </c>
      <c r="AX794" s="13" t="s">
        <v>71</v>
      </c>
      <c r="AY794" s="244" t="s">
        <v>139</v>
      </c>
    </row>
    <row r="795" s="14" customFormat="1">
      <c r="A795" s="14"/>
      <c r="B795" s="245"/>
      <c r="C795" s="246"/>
      <c r="D795" s="235" t="s">
        <v>148</v>
      </c>
      <c r="E795" s="247" t="s">
        <v>19</v>
      </c>
      <c r="F795" s="248" t="s">
        <v>176</v>
      </c>
      <c r="G795" s="246"/>
      <c r="H795" s="249">
        <v>107.532</v>
      </c>
      <c r="I795" s="250"/>
      <c r="J795" s="246"/>
      <c r="K795" s="246"/>
      <c r="L795" s="251"/>
      <c r="M795" s="252"/>
      <c r="N795" s="253"/>
      <c r="O795" s="253"/>
      <c r="P795" s="253"/>
      <c r="Q795" s="253"/>
      <c r="R795" s="253"/>
      <c r="S795" s="253"/>
      <c r="T795" s="254"/>
      <c r="U795" s="14"/>
      <c r="V795" s="14"/>
      <c r="W795" s="14"/>
      <c r="X795" s="14"/>
      <c r="Y795" s="14"/>
      <c r="Z795" s="14"/>
      <c r="AA795" s="14"/>
      <c r="AB795" s="14"/>
      <c r="AC795" s="14"/>
      <c r="AD795" s="14"/>
      <c r="AE795" s="14"/>
      <c r="AT795" s="255" t="s">
        <v>148</v>
      </c>
      <c r="AU795" s="255" t="s">
        <v>83</v>
      </c>
      <c r="AV795" s="14" t="s">
        <v>87</v>
      </c>
      <c r="AW795" s="14" t="s">
        <v>32</v>
      </c>
      <c r="AX795" s="14" t="s">
        <v>71</v>
      </c>
      <c r="AY795" s="255" t="s">
        <v>139</v>
      </c>
    </row>
    <row r="796" s="15" customFormat="1">
      <c r="A796" s="15"/>
      <c r="B796" s="256"/>
      <c r="C796" s="257"/>
      <c r="D796" s="235" t="s">
        <v>148</v>
      </c>
      <c r="E796" s="258" t="s">
        <v>19</v>
      </c>
      <c r="F796" s="259" t="s">
        <v>163</v>
      </c>
      <c r="G796" s="257"/>
      <c r="H796" s="260">
        <v>187.87200000000001</v>
      </c>
      <c r="I796" s="261"/>
      <c r="J796" s="257"/>
      <c r="K796" s="257"/>
      <c r="L796" s="262"/>
      <c r="M796" s="263"/>
      <c r="N796" s="264"/>
      <c r="O796" s="264"/>
      <c r="P796" s="264"/>
      <c r="Q796" s="264"/>
      <c r="R796" s="264"/>
      <c r="S796" s="264"/>
      <c r="T796" s="265"/>
      <c r="U796" s="15"/>
      <c r="V796" s="15"/>
      <c r="W796" s="15"/>
      <c r="X796" s="15"/>
      <c r="Y796" s="15"/>
      <c r="Z796" s="15"/>
      <c r="AA796" s="15"/>
      <c r="AB796" s="15"/>
      <c r="AC796" s="15"/>
      <c r="AD796" s="15"/>
      <c r="AE796" s="15"/>
      <c r="AT796" s="266" t="s">
        <v>148</v>
      </c>
      <c r="AU796" s="266" t="s">
        <v>83</v>
      </c>
      <c r="AV796" s="15" t="s">
        <v>90</v>
      </c>
      <c r="AW796" s="15" t="s">
        <v>32</v>
      </c>
      <c r="AX796" s="15" t="s">
        <v>78</v>
      </c>
      <c r="AY796" s="266" t="s">
        <v>139</v>
      </c>
    </row>
    <row r="797" s="2" customFormat="1" ht="24.15" customHeight="1">
      <c r="A797" s="41"/>
      <c r="B797" s="42"/>
      <c r="C797" s="215" t="s">
        <v>882</v>
      </c>
      <c r="D797" s="215" t="s">
        <v>141</v>
      </c>
      <c r="E797" s="216" t="s">
        <v>883</v>
      </c>
      <c r="F797" s="217" t="s">
        <v>884</v>
      </c>
      <c r="G797" s="218" t="s">
        <v>768</v>
      </c>
      <c r="H797" s="219">
        <v>0.47299999999999998</v>
      </c>
      <c r="I797" s="220"/>
      <c r="J797" s="221">
        <f>ROUND(I797*H797,2)</f>
        <v>0</v>
      </c>
      <c r="K797" s="217" t="s">
        <v>145</v>
      </c>
      <c r="L797" s="47"/>
      <c r="M797" s="222" t="s">
        <v>19</v>
      </c>
      <c r="N797" s="223" t="s">
        <v>43</v>
      </c>
      <c r="O797" s="87"/>
      <c r="P797" s="224">
        <f>O797*H797</f>
        <v>0</v>
      </c>
      <c r="Q797" s="224">
        <v>0</v>
      </c>
      <c r="R797" s="224">
        <f>Q797*H797</f>
        <v>0</v>
      </c>
      <c r="S797" s="224">
        <v>0</v>
      </c>
      <c r="T797" s="225">
        <f>S797*H797</f>
        <v>0</v>
      </c>
      <c r="U797" s="41"/>
      <c r="V797" s="41"/>
      <c r="W797" s="41"/>
      <c r="X797" s="41"/>
      <c r="Y797" s="41"/>
      <c r="Z797" s="41"/>
      <c r="AA797" s="41"/>
      <c r="AB797" s="41"/>
      <c r="AC797" s="41"/>
      <c r="AD797" s="41"/>
      <c r="AE797" s="41"/>
      <c r="AR797" s="226" t="s">
        <v>260</v>
      </c>
      <c r="AT797" s="226" t="s">
        <v>141</v>
      </c>
      <c r="AU797" s="226" t="s">
        <v>83</v>
      </c>
      <c r="AY797" s="20" t="s">
        <v>139</v>
      </c>
      <c r="BE797" s="227">
        <f>IF(N797="základní",J797,0)</f>
        <v>0</v>
      </c>
      <c r="BF797" s="227">
        <f>IF(N797="snížená",J797,0)</f>
        <v>0</v>
      </c>
      <c r="BG797" s="227">
        <f>IF(N797="zákl. přenesená",J797,0)</f>
        <v>0</v>
      </c>
      <c r="BH797" s="227">
        <f>IF(N797="sníž. přenesená",J797,0)</f>
        <v>0</v>
      </c>
      <c r="BI797" s="227">
        <f>IF(N797="nulová",J797,0)</f>
        <v>0</v>
      </c>
      <c r="BJ797" s="20" t="s">
        <v>83</v>
      </c>
      <c r="BK797" s="227">
        <f>ROUND(I797*H797,2)</f>
        <v>0</v>
      </c>
      <c r="BL797" s="20" t="s">
        <v>260</v>
      </c>
      <c r="BM797" s="226" t="s">
        <v>885</v>
      </c>
    </row>
    <row r="798" s="2" customFormat="1">
      <c r="A798" s="41"/>
      <c r="B798" s="42"/>
      <c r="C798" s="43"/>
      <c r="D798" s="228" t="s">
        <v>146</v>
      </c>
      <c r="E798" s="43"/>
      <c r="F798" s="229" t="s">
        <v>886</v>
      </c>
      <c r="G798" s="43"/>
      <c r="H798" s="43"/>
      <c r="I798" s="230"/>
      <c r="J798" s="43"/>
      <c r="K798" s="43"/>
      <c r="L798" s="47"/>
      <c r="M798" s="231"/>
      <c r="N798" s="232"/>
      <c r="O798" s="87"/>
      <c r="P798" s="87"/>
      <c r="Q798" s="87"/>
      <c r="R798" s="87"/>
      <c r="S798" s="87"/>
      <c r="T798" s="88"/>
      <c r="U798" s="41"/>
      <c r="V798" s="41"/>
      <c r="W798" s="41"/>
      <c r="X798" s="41"/>
      <c r="Y798" s="41"/>
      <c r="Z798" s="41"/>
      <c r="AA798" s="41"/>
      <c r="AB798" s="41"/>
      <c r="AC798" s="41"/>
      <c r="AD798" s="41"/>
      <c r="AE798" s="41"/>
      <c r="AT798" s="20" t="s">
        <v>146</v>
      </c>
      <c r="AU798" s="20" t="s">
        <v>83</v>
      </c>
    </row>
    <row r="799" s="2" customFormat="1">
      <c r="A799" s="41"/>
      <c r="B799" s="42"/>
      <c r="C799" s="43"/>
      <c r="D799" s="235" t="s">
        <v>231</v>
      </c>
      <c r="E799" s="43"/>
      <c r="F799" s="277" t="s">
        <v>887</v>
      </c>
      <c r="G799" s="43"/>
      <c r="H799" s="43"/>
      <c r="I799" s="230"/>
      <c r="J799" s="43"/>
      <c r="K799" s="43"/>
      <c r="L799" s="47"/>
      <c r="M799" s="231"/>
      <c r="N799" s="232"/>
      <c r="O799" s="87"/>
      <c r="P799" s="87"/>
      <c r="Q799" s="87"/>
      <c r="R799" s="87"/>
      <c r="S799" s="87"/>
      <c r="T799" s="88"/>
      <c r="U799" s="41"/>
      <c r="V799" s="41"/>
      <c r="W799" s="41"/>
      <c r="X799" s="41"/>
      <c r="Y799" s="41"/>
      <c r="Z799" s="41"/>
      <c r="AA799" s="41"/>
      <c r="AB799" s="41"/>
      <c r="AC799" s="41"/>
      <c r="AD799" s="41"/>
      <c r="AE799" s="41"/>
      <c r="AT799" s="20" t="s">
        <v>231</v>
      </c>
      <c r="AU799" s="20" t="s">
        <v>83</v>
      </c>
    </row>
    <row r="800" s="12" customFormat="1" ht="22.8" customHeight="1">
      <c r="A800" s="12"/>
      <c r="B800" s="199"/>
      <c r="C800" s="200"/>
      <c r="D800" s="201" t="s">
        <v>70</v>
      </c>
      <c r="E800" s="213" t="s">
        <v>888</v>
      </c>
      <c r="F800" s="213" t="s">
        <v>889</v>
      </c>
      <c r="G800" s="200"/>
      <c r="H800" s="200"/>
      <c r="I800" s="203"/>
      <c r="J800" s="214">
        <f>BK800</f>
        <v>0</v>
      </c>
      <c r="K800" s="200"/>
      <c r="L800" s="205"/>
      <c r="M800" s="206"/>
      <c r="N800" s="207"/>
      <c r="O800" s="207"/>
      <c r="P800" s="208">
        <f>SUM(P801:P815)</f>
        <v>0</v>
      </c>
      <c r="Q800" s="207"/>
      <c r="R800" s="208">
        <f>SUM(R801:R815)</f>
        <v>0.73390199999999994</v>
      </c>
      <c r="S800" s="207"/>
      <c r="T800" s="209">
        <f>SUM(T801:T815)</f>
        <v>0</v>
      </c>
      <c r="U800" s="12"/>
      <c r="V800" s="12"/>
      <c r="W800" s="12"/>
      <c r="X800" s="12"/>
      <c r="Y800" s="12"/>
      <c r="Z800" s="12"/>
      <c r="AA800" s="12"/>
      <c r="AB800" s="12"/>
      <c r="AC800" s="12"/>
      <c r="AD800" s="12"/>
      <c r="AE800" s="12"/>
      <c r="AR800" s="210" t="s">
        <v>83</v>
      </c>
      <c r="AT800" s="211" t="s">
        <v>70</v>
      </c>
      <c r="AU800" s="211" t="s">
        <v>78</v>
      </c>
      <c r="AY800" s="210" t="s">
        <v>139</v>
      </c>
      <c r="BK800" s="212">
        <f>SUM(BK801:BK815)</f>
        <v>0</v>
      </c>
    </row>
    <row r="801" s="2" customFormat="1" ht="16.5" customHeight="1">
      <c r="A801" s="41"/>
      <c r="B801" s="42"/>
      <c r="C801" s="215" t="s">
        <v>531</v>
      </c>
      <c r="D801" s="215" t="s">
        <v>141</v>
      </c>
      <c r="E801" s="216" t="s">
        <v>890</v>
      </c>
      <c r="F801" s="217" t="s">
        <v>891</v>
      </c>
      <c r="G801" s="218" t="s">
        <v>167</v>
      </c>
      <c r="H801" s="219">
        <v>86.390000000000001</v>
      </c>
      <c r="I801" s="220"/>
      <c r="J801" s="221">
        <f>ROUND(I801*H801,2)</f>
        <v>0</v>
      </c>
      <c r="K801" s="217" t="s">
        <v>19</v>
      </c>
      <c r="L801" s="47"/>
      <c r="M801" s="222" t="s">
        <v>19</v>
      </c>
      <c r="N801" s="223" t="s">
        <v>43</v>
      </c>
      <c r="O801" s="87"/>
      <c r="P801" s="224">
        <f>O801*H801</f>
        <v>0</v>
      </c>
      <c r="Q801" s="224">
        <v>0.0060000000000000001</v>
      </c>
      <c r="R801" s="224">
        <f>Q801*H801</f>
        <v>0.51834000000000002</v>
      </c>
      <c r="S801" s="224">
        <v>0</v>
      </c>
      <c r="T801" s="225">
        <f>S801*H801</f>
        <v>0</v>
      </c>
      <c r="U801" s="41"/>
      <c r="V801" s="41"/>
      <c r="W801" s="41"/>
      <c r="X801" s="41"/>
      <c r="Y801" s="41"/>
      <c r="Z801" s="41"/>
      <c r="AA801" s="41"/>
      <c r="AB801" s="41"/>
      <c r="AC801" s="41"/>
      <c r="AD801" s="41"/>
      <c r="AE801" s="41"/>
      <c r="AR801" s="226" t="s">
        <v>260</v>
      </c>
      <c r="AT801" s="226" t="s">
        <v>141</v>
      </c>
      <c r="AU801" s="226" t="s">
        <v>83</v>
      </c>
      <c r="AY801" s="20" t="s">
        <v>139</v>
      </c>
      <c r="BE801" s="227">
        <f>IF(N801="základní",J801,0)</f>
        <v>0</v>
      </c>
      <c r="BF801" s="227">
        <f>IF(N801="snížená",J801,0)</f>
        <v>0</v>
      </c>
      <c r="BG801" s="227">
        <f>IF(N801="zákl. přenesená",J801,0)</f>
        <v>0</v>
      </c>
      <c r="BH801" s="227">
        <f>IF(N801="sníž. přenesená",J801,0)</f>
        <v>0</v>
      </c>
      <c r="BI801" s="227">
        <f>IF(N801="nulová",J801,0)</f>
        <v>0</v>
      </c>
      <c r="BJ801" s="20" t="s">
        <v>83</v>
      </c>
      <c r="BK801" s="227">
        <f>ROUND(I801*H801,2)</f>
        <v>0</v>
      </c>
      <c r="BL801" s="20" t="s">
        <v>260</v>
      </c>
      <c r="BM801" s="226" t="s">
        <v>892</v>
      </c>
    </row>
    <row r="802" s="2" customFormat="1">
      <c r="A802" s="41"/>
      <c r="B802" s="42"/>
      <c r="C802" s="43"/>
      <c r="D802" s="235" t="s">
        <v>269</v>
      </c>
      <c r="E802" s="43"/>
      <c r="F802" s="277" t="s">
        <v>893</v>
      </c>
      <c r="G802" s="43"/>
      <c r="H802" s="43"/>
      <c r="I802" s="230"/>
      <c r="J802" s="43"/>
      <c r="K802" s="43"/>
      <c r="L802" s="47"/>
      <c r="M802" s="231"/>
      <c r="N802" s="232"/>
      <c r="O802" s="87"/>
      <c r="P802" s="87"/>
      <c r="Q802" s="87"/>
      <c r="R802" s="87"/>
      <c r="S802" s="87"/>
      <c r="T802" s="88"/>
      <c r="U802" s="41"/>
      <c r="V802" s="41"/>
      <c r="W802" s="41"/>
      <c r="X802" s="41"/>
      <c r="Y802" s="41"/>
      <c r="Z802" s="41"/>
      <c r="AA802" s="41"/>
      <c r="AB802" s="41"/>
      <c r="AC802" s="41"/>
      <c r="AD802" s="41"/>
      <c r="AE802" s="41"/>
      <c r="AT802" s="20" t="s">
        <v>269</v>
      </c>
      <c r="AU802" s="20" t="s">
        <v>83</v>
      </c>
    </row>
    <row r="803" s="13" customFormat="1">
      <c r="A803" s="13"/>
      <c r="B803" s="233"/>
      <c r="C803" s="234"/>
      <c r="D803" s="235" t="s">
        <v>148</v>
      </c>
      <c r="E803" s="236" t="s">
        <v>19</v>
      </c>
      <c r="F803" s="237" t="s">
        <v>489</v>
      </c>
      <c r="G803" s="234"/>
      <c r="H803" s="238">
        <v>31.890000000000001</v>
      </c>
      <c r="I803" s="239"/>
      <c r="J803" s="234"/>
      <c r="K803" s="234"/>
      <c r="L803" s="240"/>
      <c r="M803" s="241"/>
      <c r="N803" s="242"/>
      <c r="O803" s="242"/>
      <c r="P803" s="242"/>
      <c r="Q803" s="242"/>
      <c r="R803" s="242"/>
      <c r="S803" s="242"/>
      <c r="T803" s="243"/>
      <c r="U803" s="13"/>
      <c r="V803" s="13"/>
      <c r="W803" s="13"/>
      <c r="X803" s="13"/>
      <c r="Y803" s="13"/>
      <c r="Z803" s="13"/>
      <c r="AA803" s="13"/>
      <c r="AB803" s="13"/>
      <c r="AC803" s="13"/>
      <c r="AD803" s="13"/>
      <c r="AE803" s="13"/>
      <c r="AT803" s="244" t="s">
        <v>148</v>
      </c>
      <c r="AU803" s="244" t="s">
        <v>83</v>
      </c>
      <c r="AV803" s="13" t="s">
        <v>83</v>
      </c>
      <c r="AW803" s="13" t="s">
        <v>32</v>
      </c>
      <c r="AX803" s="13" t="s">
        <v>71</v>
      </c>
      <c r="AY803" s="244" t="s">
        <v>139</v>
      </c>
    </row>
    <row r="804" s="14" customFormat="1">
      <c r="A804" s="14"/>
      <c r="B804" s="245"/>
      <c r="C804" s="246"/>
      <c r="D804" s="235" t="s">
        <v>148</v>
      </c>
      <c r="E804" s="247" t="s">
        <v>19</v>
      </c>
      <c r="F804" s="248" t="s">
        <v>894</v>
      </c>
      <c r="G804" s="246"/>
      <c r="H804" s="249">
        <v>31.890000000000001</v>
      </c>
      <c r="I804" s="250"/>
      <c r="J804" s="246"/>
      <c r="K804" s="246"/>
      <c r="L804" s="251"/>
      <c r="M804" s="252"/>
      <c r="N804" s="253"/>
      <c r="O804" s="253"/>
      <c r="P804" s="253"/>
      <c r="Q804" s="253"/>
      <c r="R804" s="253"/>
      <c r="S804" s="253"/>
      <c r="T804" s="254"/>
      <c r="U804" s="14"/>
      <c r="V804" s="14"/>
      <c r="W804" s="14"/>
      <c r="X804" s="14"/>
      <c r="Y804" s="14"/>
      <c r="Z804" s="14"/>
      <c r="AA804" s="14"/>
      <c r="AB804" s="14"/>
      <c r="AC804" s="14"/>
      <c r="AD804" s="14"/>
      <c r="AE804" s="14"/>
      <c r="AT804" s="255" t="s">
        <v>148</v>
      </c>
      <c r="AU804" s="255" t="s">
        <v>83</v>
      </c>
      <c r="AV804" s="14" t="s">
        <v>87</v>
      </c>
      <c r="AW804" s="14" t="s">
        <v>32</v>
      </c>
      <c r="AX804" s="14" t="s">
        <v>71</v>
      </c>
      <c r="AY804" s="255" t="s">
        <v>139</v>
      </c>
    </row>
    <row r="805" s="13" customFormat="1">
      <c r="A805" s="13"/>
      <c r="B805" s="233"/>
      <c r="C805" s="234"/>
      <c r="D805" s="235" t="s">
        <v>148</v>
      </c>
      <c r="E805" s="236" t="s">
        <v>19</v>
      </c>
      <c r="F805" s="237" t="s">
        <v>895</v>
      </c>
      <c r="G805" s="234"/>
      <c r="H805" s="238">
        <v>54.5</v>
      </c>
      <c r="I805" s="239"/>
      <c r="J805" s="234"/>
      <c r="K805" s="234"/>
      <c r="L805" s="240"/>
      <c r="M805" s="241"/>
      <c r="N805" s="242"/>
      <c r="O805" s="242"/>
      <c r="P805" s="242"/>
      <c r="Q805" s="242"/>
      <c r="R805" s="242"/>
      <c r="S805" s="242"/>
      <c r="T805" s="243"/>
      <c r="U805" s="13"/>
      <c r="V805" s="13"/>
      <c r="W805" s="13"/>
      <c r="X805" s="13"/>
      <c r="Y805" s="13"/>
      <c r="Z805" s="13"/>
      <c r="AA805" s="13"/>
      <c r="AB805" s="13"/>
      <c r="AC805" s="13"/>
      <c r="AD805" s="13"/>
      <c r="AE805" s="13"/>
      <c r="AT805" s="244" t="s">
        <v>148</v>
      </c>
      <c r="AU805" s="244" t="s">
        <v>83</v>
      </c>
      <c r="AV805" s="13" t="s">
        <v>83</v>
      </c>
      <c r="AW805" s="13" t="s">
        <v>32</v>
      </c>
      <c r="AX805" s="13" t="s">
        <v>71</v>
      </c>
      <c r="AY805" s="244" t="s">
        <v>139</v>
      </c>
    </row>
    <row r="806" s="14" customFormat="1">
      <c r="A806" s="14"/>
      <c r="B806" s="245"/>
      <c r="C806" s="246"/>
      <c r="D806" s="235" t="s">
        <v>148</v>
      </c>
      <c r="E806" s="247" t="s">
        <v>19</v>
      </c>
      <c r="F806" s="248" t="s">
        <v>896</v>
      </c>
      <c r="G806" s="246"/>
      <c r="H806" s="249">
        <v>54.5</v>
      </c>
      <c r="I806" s="250"/>
      <c r="J806" s="246"/>
      <c r="K806" s="246"/>
      <c r="L806" s="251"/>
      <c r="M806" s="252"/>
      <c r="N806" s="253"/>
      <c r="O806" s="253"/>
      <c r="P806" s="253"/>
      <c r="Q806" s="253"/>
      <c r="R806" s="253"/>
      <c r="S806" s="253"/>
      <c r="T806" s="254"/>
      <c r="U806" s="14"/>
      <c r="V806" s="14"/>
      <c r="W806" s="14"/>
      <c r="X806" s="14"/>
      <c r="Y806" s="14"/>
      <c r="Z806" s="14"/>
      <c r="AA806" s="14"/>
      <c r="AB806" s="14"/>
      <c r="AC806" s="14"/>
      <c r="AD806" s="14"/>
      <c r="AE806" s="14"/>
      <c r="AT806" s="255" t="s">
        <v>148</v>
      </c>
      <c r="AU806" s="255" t="s">
        <v>83</v>
      </c>
      <c r="AV806" s="14" t="s">
        <v>87</v>
      </c>
      <c r="AW806" s="14" t="s">
        <v>32</v>
      </c>
      <c r="AX806" s="14" t="s">
        <v>71</v>
      </c>
      <c r="AY806" s="255" t="s">
        <v>139</v>
      </c>
    </row>
    <row r="807" s="15" customFormat="1">
      <c r="A807" s="15"/>
      <c r="B807" s="256"/>
      <c r="C807" s="257"/>
      <c r="D807" s="235" t="s">
        <v>148</v>
      </c>
      <c r="E807" s="258" t="s">
        <v>19</v>
      </c>
      <c r="F807" s="259" t="s">
        <v>163</v>
      </c>
      <c r="G807" s="257"/>
      <c r="H807" s="260">
        <v>86.390000000000001</v>
      </c>
      <c r="I807" s="261"/>
      <c r="J807" s="257"/>
      <c r="K807" s="257"/>
      <c r="L807" s="262"/>
      <c r="M807" s="263"/>
      <c r="N807" s="264"/>
      <c r="O807" s="264"/>
      <c r="P807" s="264"/>
      <c r="Q807" s="264"/>
      <c r="R807" s="264"/>
      <c r="S807" s="264"/>
      <c r="T807" s="265"/>
      <c r="U807" s="15"/>
      <c r="V807" s="15"/>
      <c r="W807" s="15"/>
      <c r="X807" s="15"/>
      <c r="Y807" s="15"/>
      <c r="Z807" s="15"/>
      <c r="AA807" s="15"/>
      <c r="AB807" s="15"/>
      <c r="AC807" s="15"/>
      <c r="AD807" s="15"/>
      <c r="AE807" s="15"/>
      <c r="AT807" s="266" t="s">
        <v>148</v>
      </c>
      <c r="AU807" s="266" t="s">
        <v>83</v>
      </c>
      <c r="AV807" s="15" t="s">
        <v>90</v>
      </c>
      <c r="AW807" s="15" t="s">
        <v>32</v>
      </c>
      <c r="AX807" s="15" t="s">
        <v>78</v>
      </c>
      <c r="AY807" s="266" t="s">
        <v>139</v>
      </c>
    </row>
    <row r="808" s="2" customFormat="1" ht="16.5" customHeight="1">
      <c r="A808" s="41"/>
      <c r="B808" s="42"/>
      <c r="C808" s="278" t="s">
        <v>897</v>
      </c>
      <c r="D808" s="278" t="s">
        <v>239</v>
      </c>
      <c r="E808" s="279" t="s">
        <v>898</v>
      </c>
      <c r="F808" s="280" t="s">
        <v>899</v>
      </c>
      <c r="G808" s="281" t="s">
        <v>167</v>
      </c>
      <c r="H808" s="282">
        <v>32.527999999999999</v>
      </c>
      <c r="I808" s="283"/>
      <c r="J808" s="284">
        <f>ROUND(I808*H808,2)</f>
        <v>0</v>
      </c>
      <c r="K808" s="280" t="s">
        <v>145</v>
      </c>
      <c r="L808" s="285"/>
      <c r="M808" s="286" t="s">
        <v>19</v>
      </c>
      <c r="N808" s="287" t="s">
        <v>43</v>
      </c>
      <c r="O808" s="87"/>
      <c r="P808" s="224">
        <f>O808*H808</f>
        <v>0</v>
      </c>
      <c r="Q808" s="224">
        <v>0.0015</v>
      </c>
      <c r="R808" s="224">
        <f>Q808*H808</f>
        <v>0.048792000000000002</v>
      </c>
      <c r="S808" s="224">
        <v>0</v>
      </c>
      <c r="T808" s="225">
        <f>S808*H808</f>
        <v>0</v>
      </c>
      <c r="U808" s="41"/>
      <c r="V808" s="41"/>
      <c r="W808" s="41"/>
      <c r="X808" s="41"/>
      <c r="Y808" s="41"/>
      <c r="Z808" s="41"/>
      <c r="AA808" s="41"/>
      <c r="AB808" s="41"/>
      <c r="AC808" s="41"/>
      <c r="AD808" s="41"/>
      <c r="AE808" s="41"/>
      <c r="AR808" s="226" t="s">
        <v>300</v>
      </c>
      <c r="AT808" s="226" t="s">
        <v>239</v>
      </c>
      <c r="AU808" s="226" t="s">
        <v>83</v>
      </c>
      <c r="AY808" s="20" t="s">
        <v>139</v>
      </c>
      <c r="BE808" s="227">
        <f>IF(N808="základní",J808,0)</f>
        <v>0</v>
      </c>
      <c r="BF808" s="227">
        <f>IF(N808="snížená",J808,0)</f>
        <v>0</v>
      </c>
      <c r="BG808" s="227">
        <f>IF(N808="zákl. přenesená",J808,0)</f>
        <v>0</v>
      </c>
      <c r="BH808" s="227">
        <f>IF(N808="sníž. přenesená",J808,0)</f>
        <v>0</v>
      </c>
      <c r="BI808" s="227">
        <f>IF(N808="nulová",J808,0)</f>
        <v>0</v>
      </c>
      <c r="BJ808" s="20" t="s">
        <v>83</v>
      </c>
      <c r="BK808" s="227">
        <f>ROUND(I808*H808,2)</f>
        <v>0</v>
      </c>
      <c r="BL808" s="20" t="s">
        <v>260</v>
      </c>
      <c r="BM808" s="226" t="s">
        <v>900</v>
      </c>
    </row>
    <row r="809" s="13" customFormat="1">
      <c r="A809" s="13"/>
      <c r="B809" s="233"/>
      <c r="C809" s="234"/>
      <c r="D809" s="235" t="s">
        <v>148</v>
      </c>
      <c r="E809" s="236" t="s">
        <v>19</v>
      </c>
      <c r="F809" s="237" t="s">
        <v>901</v>
      </c>
      <c r="G809" s="234"/>
      <c r="H809" s="238">
        <v>32.527999999999999</v>
      </c>
      <c r="I809" s="239"/>
      <c r="J809" s="234"/>
      <c r="K809" s="234"/>
      <c r="L809" s="240"/>
      <c r="M809" s="241"/>
      <c r="N809" s="242"/>
      <c r="O809" s="242"/>
      <c r="P809" s="242"/>
      <c r="Q809" s="242"/>
      <c r="R809" s="242"/>
      <c r="S809" s="242"/>
      <c r="T809" s="243"/>
      <c r="U809" s="13"/>
      <c r="V809" s="13"/>
      <c r="W809" s="13"/>
      <c r="X809" s="13"/>
      <c r="Y809" s="13"/>
      <c r="Z809" s="13"/>
      <c r="AA809" s="13"/>
      <c r="AB809" s="13"/>
      <c r="AC809" s="13"/>
      <c r="AD809" s="13"/>
      <c r="AE809" s="13"/>
      <c r="AT809" s="244" t="s">
        <v>148</v>
      </c>
      <c r="AU809" s="244" t="s">
        <v>83</v>
      </c>
      <c r="AV809" s="13" t="s">
        <v>83</v>
      </c>
      <c r="AW809" s="13" t="s">
        <v>32</v>
      </c>
      <c r="AX809" s="13" t="s">
        <v>78</v>
      </c>
      <c r="AY809" s="244" t="s">
        <v>139</v>
      </c>
    </row>
    <row r="810" s="2" customFormat="1" ht="16.5" customHeight="1">
      <c r="A810" s="41"/>
      <c r="B810" s="42"/>
      <c r="C810" s="278" t="s">
        <v>902</v>
      </c>
      <c r="D810" s="278" t="s">
        <v>239</v>
      </c>
      <c r="E810" s="279" t="s">
        <v>903</v>
      </c>
      <c r="F810" s="280" t="s">
        <v>904</v>
      </c>
      <c r="G810" s="281" t="s">
        <v>167</v>
      </c>
      <c r="H810" s="282">
        <v>55.590000000000003</v>
      </c>
      <c r="I810" s="283"/>
      <c r="J810" s="284">
        <f>ROUND(I810*H810,2)</f>
        <v>0</v>
      </c>
      <c r="K810" s="280" t="s">
        <v>145</v>
      </c>
      <c r="L810" s="285"/>
      <c r="M810" s="286" t="s">
        <v>19</v>
      </c>
      <c r="N810" s="287" t="s">
        <v>43</v>
      </c>
      <c r="O810" s="87"/>
      <c r="P810" s="224">
        <f>O810*H810</f>
        <v>0</v>
      </c>
      <c r="Q810" s="224">
        <v>0.0030000000000000001</v>
      </c>
      <c r="R810" s="224">
        <f>Q810*H810</f>
        <v>0.16677</v>
      </c>
      <c r="S810" s="224">
        <v>0</v>
      </c>
      <c r="T810" s="225">
        <f>S810*H810</f>
        <v>0</v>
      </c>
      <c r="U810" s="41"/>
      <c r="V810" s="41"/>
      <c r="W810" s="41"/>
      <c r="X810" s="41"/>
      <c r="Y810" s="41"/>
      <c r="Z810" s="41"/>
      <c r="AA810" s="41"/>
      <c r="AB810" s="41"/>
      <c r="AC810" s="41"/>
      <c r="AD810" s="41"/>
      <c r="AE810" s="41"/>
      <c r="AR810" s="226" t="s">
        <v>300</v>
      </c>
      <c r="AT810" s="226" t="s">
        <v>239</v>
      </c>
      <c r="AU810" s="226" t="s">
        <v>83</v>
      </c>
      <c r="AY810" s="20" t="s">
        <v>139</v>
      </c>
      <c r="BE810" s="227">
        <f>IF(N810="základní",J810,0)</f>
        <v>0</v>
      </c>
      <c r="BF810" s="227">
        <f>IF(N810="snížená",J810,0)</f>
        <v>0</v>
      </c>
      <c r="BG810" s="227">
        <f>IF(N810="zákl. přenesená",J810,0)</f>
        <v>0</v>
      </c>
      <c r="BH810" s="227">
        <f>IF(N810="sníž. přenesená",J810,0)</f>
        <v>0</v>
      </c>
      <c r="BI810" s="227">
        <f>IF(N810="nulová",J810,0)</f>
        <v>0</v>
      </c>
      <c r="BJ810" s="20" t="s">
        <v>83</v>
      </c>
      <c r="BK810" s="227">
        <f>ROUND(I810*H810,2)</f>
        <v>0</v>
      </c>
      <c r="BL810" s="20" t="s">
        <v>260</v>
      </c>
      <c r="BM810" s="226" t="s">
        <v>905</v>
      </c>
    </row>
    <row r="811" s="2" customFormat="1">
      <c r="A811" s="41"/>
      <c r="B811" s="42"/>
      <c r="C811" s="43"/>
      <c r="D811" s="235" t="s">
        <v>269</v>
      </c>
      <c r="E811" s="43"/>
      <c r="F811" s="277" t="s">
        <v>906</v>
      </c>
      <c r="G811" s="43"/>
      <c r="H811" s="43"/>
      <c r="I811" s="230"/>
      <c r="J811" s="43"/>
      <c r="K811" s="43"/>
      <c r="L811" s="47"/>
      <c r="M811" s="231"/>
      <c r="N811" s="232"/>
      <c r="O811" s="87"/>
      <c r="P811" s="87"/>
      <c r="Q811" s="87"/>
      <c r="R811" s="87"/>
      <c r="S811" s="87"/>
      <c r="T811" s="88"/>
      <c r="U811" s="41"/>
      <c r="V811" s="41"/>
      <c r="W811" s="41"/>
      <c r="X811" s="41"/>
      <c r="Y811" s="41"/>
      <c r="Z811" s="41"/>
      <c r="AA811" s="41"/>
      <c r="AB811" s="41"/>
      <c r="AC811" s="41"/>
      <c r="AD811" s="41"/>
      <c r="AE811" s="41"/>
      <c r="AT811" s="20" t="s">
        <v>269</v>
      </c>
      <c r="AU811" s="20" t="s">
        <v>83</v>
      </c>
    </row>
    <row r="812" s="13" customFormat="1">
      <c r="A812" s="13"/>
      <c r="B812" s="233"/>
      <c r="C812" s="234"/>
      <c r="D812" s="235" t="s">
        <v>148</v>
      </c>
      <c r="E812" s="236" t="s">
        <v>19</v>
      </c>
      <c r="F812" s="237" t="s">
        <v>907</v>
      </c>
      <c r="G812" s="234"/>
      <c r="H812" s="238">
        <v>55.590000000000003</v>
      </c>
      <c r="I812" s="239"/>
      <c r="J812" s="234"/>
      <c r="K812" s="234"/>
      <c r="L812" s="240"/>
      <c r="M812" s="241"/>
      <c r="N812" s="242"/>
      <c r="O812" s="242"/>
      <c r="P812" s="242"/>
      <c r="Q812" s="242"/>
      <c r="R812" s="242"/>
      <c r="S812" s="242"/>
      <c r="T812" s="243"/>
      <c r="U812" s="13"/>
      <c r="V812" s="13"/>
      <c r="W812" s="13"/>
      <c r="X812" s="13"/>
      <c r="Y812" s="13"/>
      <c r="Z812" s="13"/>
      <c r="AA812" s="13"/>
      <c r="AB812" s="13"/>
      <c r="AC812" s="13"/>
      <c r="AD812" s="13"/>
      <c r="AE812" s="13"/>
      <c r="AT812" s="244" t="s">
        <v>148</v>
      </c>
      <c r="AU812" s="244" t="s">
        <v>83</v>
      </c>
      <c r="AV812" s="13" t="s">
        <v>83</v>
      </c>
      <c r="AW812" s="13" t="s">
        <v>32</v>
      </c>
      <c r="AX812" s="13" t="s">
        <v>78</v>
      </c>
      <c r="AY812" s="244" t="s">
        <v>139</v>
      </c>
    </row>
    <row r="813" s="2" customFormat="1" ht="24.15" customHeight="1">
      <c r="A813" s="41"/>
      <c r="B813" s="42"/>
      <c r="C813" s="215" t="s">
        <v>908</v>
      </c>
      <c r="D813" s="215" t="s">
        <v>141</v>
      </c>
      <c r="E813" s="216" t="s">
        <v>909</v>
      </c>
      <c r="F813" s="217" t="s">
        <v>910</v>
      </c>
      <c r="G813" s="218" t="s">
        <v>768</v>
      </c>
      <c r="H813" s="219">
        <v>0.73399999999999999</v>
      </c>
      <c r="I813" s="220"/>
      <c r="J813" s="221">
        <f>ROUND(I813*H813,2)</f>
        <v>0</v>
      </c>
      <c r="K813" s="217" t="s">
        <v>145</v>
      </c>
      <c r="L813" s="47"/>
      <c r="M813" s="222" t="s">
        <v>19</v>
      </c>
      <c r="N813" s="223" t="s">
        <v>43</v>
      </c>
      <c r="O813" s="87"/>
      <c r="P813" s="224">
        <f>O813*H813</f>
        <v>0</v>
      </c>
      <c r="Q813" s="224">
        <v>0</v>
      </c>
      <c r="R813" s="224">
        <f>Q813*H813</f>
        <v>0</v>
      </c>
      <c r="S813" s="224">
        <v>0</v>
      </c>
      <c r="T813" s="225">
        <f>S813*H813</f>
        <v>0</v>
      </c>
      <c r="U813" s="41"/>
      <c r="V813" s="41"/>
      <c r="W813" s="41"/>
      <c r="X813" s="41"/>
      <c r="Y813" s="41"/>
      <c r="Z813" s="41"/>
      <c r="AA813" s="41"/>
      <c r="AB813" s="41"/>
      <c r="AC813" s="41"/>
      <c r="AD813" s="41"/>
      <c r="AE813" s="41"/>
      <c r="AR813" s="226" t="s">
        <v>260</v>
      </c>
      <c r="AT813" s="226" t="s">
        <v>141</v>
      </c>
      <c r="AU813" s="226" t="s">
        <v>83</v>
      </c>
      <c r="AY813" s="20" t="s">
        <v>139</v>
      </c>
      <c r="BE813" s="227">
        <f>IF(N813="základní",J813,0)</f>
        <v>0</v>
      </c>
      <c r="BF813" s="227">
        <f>IF(N813="snížená",J813,0)</f>
        <v>0</v>
      </c>
      <c r="BG813" s="227">
        <f>IF(N813="zákl. přenesená",J813,0)</f>
        <v>0</v>
      </c>
      <c r="BH813" s="227">
        <f>IF(N813="sníž. přenesená",J813,0)</f>
        <v>0</v>
      </c>
      <c r="BI813" s="227">
        <f>IF(N813="nulová",J813,0)</f>
        <v>0</v>
      </c>
      <c r="BJ813" s="20" t="s">
        <v>83</v>
      </c>
      <c r="BK813" s="227">
        <f>ROUND(I813*H813,2)</f>
        <v>0</v>
      </c>
      <c r="BL813" s="20" t="s">
        <v>260</v>
      </c>
      <c r="BM813" s="226" t="s">
        <v>911</v>
      </c>
    </row>
    <row r="814" s="2" customFormat="1">
      <c r="A814" s="41"/>
      <c r="B814" s="42"/>
      <c r="C814" s="43"/>
      <c r="D814" s="228" t="s">
        <v>146</v>
      </c>
      <c r="E814" s="43"/>
      <c r="F814" s="229" t="s">
        <v>912</v>
      </c>
      <c r="G814" s="43"/>
      <c r="H814" s="43"/>
      <c r="I814" s="230"/>
      <c r="J814" s="43"/>
      <c r="K814" s="43"/>
      <c r="L814" s="47"/>
      <c r="M814" s="231"/>
      <c r="N814" s="232"/>
      <c r="O814" s="87"/>
      <c r="P814" s="87"/>
      <c r="Q814" s="87"/>
      <c r="R814" s="87"/>
      <c r="S814" s="87"/>
      <c r="T814" s="88"/>
      <c r="U814" s="41"/>
      <c r="V814" s="41"/>
      <c r="W814" s="41"/>
      <c r="X814" s="41"/>
      <c r="Y814" s="41"/>
      <c r="Z814" s="41"/>
      <c r="AA814" s="41"/>
      <c r="AB814" s="41"/>
      <c r="AC814" s="41"/>
      <c r="AD814" s="41"/>
      <c r="AE814" s="41"/>
      <c r="AT814" s="20" t="s">
        <v>146</v>
      </c>
      <c r="AU814" s="20" t="s">
        <v>83</v>
      </c>
    </row>
    <row r="815" s="2" customFormat="1">
      <c r="A815" s="41"/>
      <c r="B815" s="42"/>
      <c r="C815" s="43"/>
      <c r="D815" s="235" t="s">
        <v>231</v>
      </c>
      <c r="E815" s="43"/>
      <c r="F815" s="277" t="s">
        <v>913</v>
      </c>
      <c r="G815" s="43"/>
      <c r="H815" s="43"/>
      <c r="I815" s="230"/>
      <c r="J815" s="43"/>
      <c r="K815" s="43"/>
      <c r="L815" s="47"/>
      <c r="M815" s="231"/>
      <c r="N815" s="232"/>
      <c r="O815" s="87"/>
      <c r="P815" s="87"/>
      <c r="Q815" s="87"/>
      <c r="R815" s="87"/>
      <c r="S815" s="87"/>
      <c r="T815" s="88"/>
      <c r="U815" s="41"/>
      <c r="V815" s="41"/>
      <c r="W815" s="41"/>
      <c r="X815" s="41"/>
      <c r="Y815" s="41"/>
      <c r="Z815" s="41"/>
      <c r="AA815" s="41"/>
      <c r="AB815" s="41"/>
      <c r="AC815" s="41"/>
      <c r="AD815" s="41"/>
      <c r="AE815" s="41"/>
      <c r="AT815" s="20" t="s">
        <v>231</v>
      </c>
      <c r="AU815" s="20" t="s">
        <v>83</v>
      </c>
    </row>
    <row r="816" s="12" customFormat="1" ht="22.8" customHeight="1">
      <c r="A816" s="12"/>
      <c r="B816" s="199"/>
      <c r="C816" s="200"/>
      <c r="D816" s="201" t="s">
        <v>70</v>
      </c>
      <c r="E816" s="213" t="s">
        <v>914</v>
      </c>
      <c r="F816" s="213" t="s">
        <v>915</v>
      </c>
      <c r="G816" s="200"/>
      <c r="H816" s="200"/>
      <c r="I816" s="203"/>
      <c r="J816" s="214">
        <f>BK816</f>
        <v>0</v>
      </c>
      <c r="K816" s="200"/>
      <c r="L816" s="205"/>
      <c r="M816" s="206"/>
      <c r="N816" s="207"/>
      <c r="O816" s="207"/>
      <c r="P816" s="208">
        <f>SUM(P817:P835)</f>
        <v>0</v>
      </c>
      <c r="Q816" s="207"/>
      <c r="R816" s="208">
        <f>SUM(R817:R835)</f>
        <v>1.0138674000000001</v>
      </c>
      <c r="S816" s="207"/>
      <c r="T816" s="209">
        <f>SUM(T817:T835)</f>
        <v>0</v>
      </c>
      <c r="U816" s="12"/>
      <c r="V816" s="12"/>
      <c r="W816" s="12"/>
      <c r="X816" s="12"/>
      <c r="Y816" s="12"/>
      <c r="Z816" s="12"/>
      <c r="AA816" s="12"/>
      <c r="AB816" s="12"/>
      <c r="AC816" s="12"/>
      <c r="AD816" s="12"/>
      <c r="AE816" s="12"/>
      <c r="AR816" s="210" t="s">
        <v>83</v>
      </c>
      <c r="AT816" s="211" t="s">
        <v>70</v>
      </c>
      <c r="AU816" s="211" t="s">
        <v>78</v>
      </c>
      <c r="AY816" s="210" t="s">
        <v>139</v>
      </c>
      <c r="BK816" s="212">
        <f>SUM(BK817:BK835)</f>
        <v>0</v>
      </c>
    </row>
    <row r="817" s="2" customFormat="1" ht="24.15" customHeight="1">
      <c r="A817" s="41"/>
      <c r="B817" s="42"/>
      <c r="C817" s="215" t="s">
        <v>916</v>
      </c>
      <c r="D817" s="215" t="s">
        <v>141</v>
      </c>
      <c r="E817" s="216" t="s">
        <v>917</v>
      </c>
      <c r="F817" s="217" t="s">
        <v>918</v>
      </c>
      <c r="G817" s="218" t="s">
        <v>167</v>
      </c>
      <c r="H817" s="219">
        <v>54.508000000000003</v>
      </c>
      <c r="I817" s="220"/>
      <c r="J817" s="221">
        <f>ROUND(I817*H817,2)</f>
        <v>0</v>
      </c>
      <c r="K817" s="217" t="s">
        <v>145</v>
      </c>
      <c r="L817" s="47"/>
      <c r="M817" s="222" t="s">
        <v>19</v>
      </c>
      <c r="N817" s="223" t="s">
        <v>43</v>
      </c>
      <c r="O817" s="87"/>
      <c r="P817" s="224">
        <f>O817*H817</f>
        <v>0</v>
      </c>
      <c r="Q817" s="224">
        <v>0</v>
      </c>
      <c r="R817" s="224">
        <f>Q817*H817</f>
        <v>0</v>
      </c>
      <c r="S817" s="224">
        <v>0</v>
      </c>
      <c r="T817" s="225">
        <f>S817*H817</f>
        <v>0</v>
      </c>
      <c r="U817" s="41"/>
      <c r="V817" s="41"/>
      <c r="W817" s="41"/>
      <c r="X817" s="41"/>
      <c r="Y817" s="41"/>
      <c r="Z817" s="41"/>
      <c r="AA817" s="41"/>
      <c r="AB817" s="41"/>
      <c r="AC817" s="41"/>
      <c r="AD817" s="41"/>
      <c r="AE817" s="41"/>
      <c r="AR817" s="226" t="s">
        <v>260</v>
      </c>
      <c r="AT817" s="226" t="s">
        <v>141</v>
      </c>
      <c r="AU817" s="226" t="s">
        <v>83</v>
      </c>
      <c r="AY817" s="20" t="s">
        <v>139</v>
      </c>
      <c r="BE817" s="227">
        <f>IF(N817="základní",J817,0)</f>
        <v>0</v>
      </c>
      <c r="BF817" s="227">
        <f>IF(N817="snížená",J817,0)</f>
        <v>0</v>
      </c>
      <c r="BG817" s="227">
        <f>IF(N817="zákl. přenesená",J817,0)</f>
        <v>0</v>
      </c>
      <c r="BH817" s="227">
        <f>IF(N817="sníž. přenesená",J817,0)</f>
        <v>0</v>
      </c>
      <c r="BI817" s="227">
        <f>IF(N817="nulová",J817,0)</f>
        <v>0</v>
      </c>
      <c r="BJ817" s="20" t="s">
        <v>83</v>
      </c>
      <c r="BK817" s="227">
        <f>ROUND(I817*H817,2)</f>
        <v>0</v>
      </c>
      <c r="BL817" s="20" t="s">
        <v>260</v>
      </c>
      <c r="BM817" s="226" t="s">
        <v>919</v>
      </c>
    </row>
    <row r="818" s="2" customFormat="1">
      <c r="A818" s="41"/>
      <c r="B818" s="42"/>
      <c r="C818" s="43"/>
      <c r="D818" s="228" t="s">
        <v>146</v>
      </c>
      <c r="E818" s="43"/>
      <c r="F818" s="229" t="s">
        <v>920</v>
      </c>
      <c r="G818" s="43"/>
      <c r="H818" s="43"/>
      <c r="I818" s="230"/>
      <c r="J818" s="43"/>
      <c r="K818" s="43"/>
      <c r="L818" s="47"/>
      <c r="M818" s="231"/>
      <c r="N818" s="232"/>
      <c r="O818" s="87"/>
      <c r="P818" s="87"/>
      <c r="Q818" s="87"/>
      <c r="R818" s="87"/>
      <c r="S818" s="87"/>
      <c r="T818" s="88"/>
      <c r="U818" s="41"/>
      <c r="V818" s="41"/>
      <c r="W818" s="41"/>
      <c r="X818" s="41"/>
      <c r="Y818" s="41"/>
      <c r="Z818" s="41"/>
      <c r="AA818" s="41"/>
      <c r="AB818" s="41"/>
      <c r="AC818" s="41"/>
      <c r="AD818" s="41"/>
      <c r="AE818" s="41"/>
      <c r="AT818" s="20" t="s">
        <v>146</v>
      </c>
      <c r="AU818" s="20" t="s">
        <v>83</v>
      </c>
    </row>
    <row r="819" s="2" customFormat="1">
      <c r="A819" s="41"/>
      <c r="B819" s="42"/>
      <c r="C819" s="43"/>
      <c r="D819" s="235" t="s">
        <v>231</v>
      </c>
      <c r="E819" s="43"/>
      <c r="F819" s="277" t="s">
        <v>921</v>
      </c>
      <c r="G819" s="43"/>
      <c r="H819" s="43"/>
      <c r="I819" s="230"/>
      <c r="J819" s="43"/>
      <c r="K819" s="43"/>
      <c r="L819" s="47"/>
      <c r="M819" s="231"/>
      <c r="N819" s="232"/>
      <c r="O819" s="87"/>
      <c r="P819" s="87"/>
      <c r="Q819" s="87"/>
      <c r="R819" s="87"/>
      <c r="S819" s="87"/>
      <c r="T819" s="88"/>
      <c r="U819" s="41"/>
      <c r="V819" s="41"/>
      <c r="W819" s="41"/>
      <c r="X819" s="41"/>
      <c r="Y819" s="41"/>
      <c r="Z819" s="41"/>
      <c r="AA819" s="41"/>
      <c r="AB819" s="41"/>
      <c r="AC819" s="41"/>
      <c r="AD819" s="41"/>
      <c r="AE819" s="41"/>
      <c r="AT819" s="20" t="s">
        <v>231</v>
      </c>
      <c r="AU819" s="20" t="s">
        <v>83</v>
      </c>
    </row>
    <row r="820" s="2" customFormat="1">
      <c r="A820" s="41"/>
      <c r="B820" s="42"/>
      <c r="C820" s="43"/>
      <c r="D820" s="235" t="s">
        <v>269</v>
      </c>
      <c r="E820" s="43"/>
      <c r="F820" s="277" t="s">
        <v>906</v>
      </c>
      <c r="G820" s="43"/>
      <c r="H820" s="43"/>
      <c r="I820" s="230"/>
      <c r="J820" s="43"/>
      <c r="K820" s="43"/>
      <c r="L820" s="47"/>
      <c r="M820" s="231"/>
      <c r="N820" s="232"/>
      <c r="O820" s="87"/>
      <c r="P820" s="87"/>
      <c r="Q820" s="87"/>
      <c r="R820" s="87"/>
      <c r="S820" s="87"/>
      <c r="T820" s="88"/>
      <c r="U820" s="41"/>
      <c r="V820" s="41"/>
      <c r="W820" s="41"/>
      <c r="X820" s="41"/>
      <c r="Y820" s="41"/>
      <c r="Z820" s="41"/>
      <c r="AA820" s="41"/>
      <c r="AB820" s="41"/>
      <c r="AC820" s="41"/>
      <c r="AD820" s="41"/>
      <c r="AE820" s="41"/>
      <c r="AT820" s="20" t="s">
        <v>269</v>
      </c>
      <c r="AU820" s="20" t="s">
        <v>83</v>
      </c>
    </row>
    <row r="821" s="13" customFormat="1">
      <c r="A821" s="13"/>
      <c r="B821" s="233"/>
      <c r="C821" s="234"/>
      <c r="D821" s="235" t="s">
        <v>148</v>
      </c>
      <c r="E821" s="236" t="s">
        <v>19</v>
      </c>
      <c r="F821" s="237" t="s">
        <v>478</v>
      </c>
      <c r="G821" s="234"/>
      <c r="H821" s="238">
        <v>54.508000000000003</v>
      </c>
      <c r="I821" s="239"/>
      <c r="J821" s="234"/>
      <c r="K821" s="234"/>
      <c r="L821" s="240"/>
      <c r="M821" s="241"/>
      <c r="N821" s="242"/>
      <c r="O821" s="242"/>
      <c r="P821" s="242"/>
      <c r="Q821" s="242"/>
      <c r="R821" s="242"/>
      <c r="S821" s="242"/>
      <c r="T821" s="243"/>
      <c r="U821" s="13"/>
      <c r="V821" s="13"/>
      <c r="W821" s="13"/>
      <c r="X821" s="13"/>
      <c r="Y821" s="13"/>
      <c r="Z821" s="13"/>
      <c r="AA821" s="13"/>
      <c r="AB821" s="13"/>
      <c r="AC821" s="13"/>
      <c r="AD821" s="13"/>
      <c r="AE821" s="13"/>
      <c r="AT821" s="244" t="s">
        <v>148</v>
      </c>
      <c r="AU821" s="244" t="s">
        <v>83</v>
      </c>
      <c r="AV821" s="13" t="s">
        <v>83</v>
      </c>
      <c r="AW821" s="13" t="s">
        <v>32</v>
      </c>
      <c r="AX821" s="13" t="s">
        <v>78</v>
      </c>
      <c r="AY821" s="244" t="s">
        <v>139</v>
      </c>
    </row>
    <row r="822" s="2" customFormat="1" ht="16.5" customHeight="1">
      <c r="A822" s="41"/>
      <c r="B822" s="42"/>
      <c r="C822" s="278" t="s">
        <v>922</v>
      </c>
      <c r="D822" s="278" t="s">
        <v>239</v>
      </c>
      <c r="E822" s="279" t="s">
        <v>923</v>
      </c>
      <c r="F822" s="280" t="s">
        <v>924</v>
      </c>
      <c r="G822" s="281" t="s">
        <v>156</v>
      </c>
      <c r="H822" s="282">
        <v>1.4850000000000001</v>
      </c>
      <c r="I822" s="283"/>
      <c r="J822" s="284">
        <f>ROUND(I822*H822,2)</f>
        <v>0</v>
      </c>
      <c r="K822" s="280" t="s">
        <v>19</v>
      </c>
      <c r="L822" s="285"/>
      <c r="M822" s="286" t="s">
        <v>19</v>
      </c>
      <c r="N822" s="287" t="s">
        <v>43</v>
      </c>
      <c r="O822" s="87"/>
      <c r="P822" s="224">
        <f>O822*H822</f>
        <v>0</v>
      </c>
      <c r="Q822" s="224">
        <v>0.55000000000000004</v>
      </c>
      <c r="R822" s="224">
        <f>Q822*H822</f>
        <v>0.81675000000000009</v>
      </c>
      <c r="S822" s="224">
        <v>0</v>
      </c>
      <c r="T822" s="225">
        <f>S822*H822</f>
        <v>0</v>
      </c>
      <c r="U822" s="41"/>
      <c r="V822" s="41"/>
      <c r="W822" s="41"/>
      <c r="X822" s="41"/>
      <c r="Y822" s="41"/>
      <c r="Z822" s="41"/>
      <c r="AA822" s="41"/>
      <c r="AB822" s="41"/>
      <c r="AC822" s="41"/>
      <c r="AD822" s="41"/>
      <c r="AE822" s="41"/>
      <c r="AR822" s="226" t="s">
        <v>300</v>
      </c>
      <c r="AT822" s="226" t="s">
        <v>239</v>
      </c>
      <c r="AU822" s="226" t="s">
        <v>83</v>
      </c>
      <c r="AY822" s="20" t="s">
        <v>139</v>
      </c>
      <c r="BE822" s="227">
        <f>IF(N822="základní",J822,0)</f>
        <v>0</v>
      </c>
      <c r="BF822" s="227">
        <f>IF(N822="snížená",J822,0)</f>
        <v>0</v>
      </c>
      <c r="BG822" s="227">
        <f>IF(N822="zákl. přenesená",J822,0)</f>
        <v>0</v>
      </c>
      <c r="BH822" s="227">
        <f>IF(N822="sníž. přenesená",J822,0)</f>
        <v>0</v>
      </c>
      <c r="BI822" s="227">
        <f>IF(N822="nulová",J822,0)</f>
        <v>0</v>
      </c>
      <c r="BJ822" s="20" t="s">
        <v>83</v>
      </c>
      <c r="BK822" s="227">
        <f>ROUND(I822*H822,2)</f>
        <v>0</v>
      </c>
      <c r="BL822" s="20" t="s">
        <v>260</v>
      </c>
      <c r="BM822" s="226" t="s">
        <v>925</v>
      </c>
    </row>
    <row r="823" s="13" customFormat="1">
      <c r="A823" s="13"/>
      <c r="B823" s="233"/>
      <c r="C823" s="234"/>
      <c r="D823" s="235" t="s">
        <v>148</v>
      </c>
      <c r="E823" s="236" t="s">
        <v>19</v>
      </c>
      <c r="F823" s="237" t="s">
        <v>926</v>
      </c>
      <c r="G823" s="234"/>
      <c r="H823" s="238">
        <v>1.4850000000000001</v>
      </c>
      <c r="I823" s="239"/>
      <c r="J823" s="234"/>
      <c r="K823" s="234"/>
      <c r="L823" s="240"/>
      <c r="M823" s="241"/>
      <c r="N823" s="242"/>
      <c r="O823" s="242"/>
      <c r="P823" s="242"/>
      <c r="Q823" s="242"/>
      <c r="R823" s="242"/>
      <c r="S823" s="242"/>
      <c r="T823" s="243"/>
      <c r="U823" s="13"/>
      <c r="V823" s="13"/>
      <c r="W823" s="13"/>
      <c r="X823" s="13"/>
      <c r="Y823" s="13"/>
      <c r="Z823" s="13"/>
      <c r="AA823" s="13"/>
      <c r="AB823" s="13"/>
      <c r="AC823" s="13"/>
      <c r="AD823" s="13"/>
      <c r="AE823" s="13"/>
      <c r="AT823" s="244" t="s">
        <v>148</v>
      </c>
      <c r="AU823" s="244" t="s">
        <v>83</v>
      </c>
      <c r="AV823" s="13" t="s">
        <v>83</v>
      </c>
      <c r="AW823" s="13" t="s">
        <v>32</v>
      </c>
      <c r="AX823" s="13" t="s">
        <v>78</v>
      </c>
      <c r="AY823" s="244" t="s">
        <v>139</v>
      </c>
    </row>
    <row r="824" s="2" customFormat="1" ht="21.75" customHeight="1">
      <c r="A824" s="41"/>
      <c r="B824" s="42"/>
      <c r="C824" s="215" t="s">
        <v>927</v>
      </c>
      <c r="D824" s="215" t="s">
        <v>141</v>
      </c>
      <c r="E824" s="216" t="s">
        <v>928</v>
      </c>
      <c r="F824" s="217" t="s">
        <v>929</v>
      </c>
      <c r="G824" s="218" t="s">
        <v>156</v>
      </c>
      <c r="H824" s="219">
        <v>1.4850000000000001</v>
      </c>
      <c r="I824" s="220"/>
      <c r="J824" s="221">
        <f>ROUND(I824*H824,2)</f>
        <v>0</v>
      </c>
      <c r="K824" s="217" t="s">
        <v>145</v>
      </c>
      <c r="L824" s="47"/>
      <c r="M824" s="222" t="s">
        <v>19</v>
      </c>
      <c r="N824" s="223" t="s">
        <v>43</v>
      </c>
      <c r="O824" s="87"/>
      <c r="P824" s="224">
        <f>O824*H824</f>
        <v>0</v>
      </c>
      <c r="Q824" s="224">
        <v>0.022839999999999999</v>
      </c>
      <c r="R824" s="224">
        <f>Q824*H824</f>
        <v>0.0339174</v>
      </c>
      <c r="S824" s="224">
        <v>0</v>
      </c>
      <c r="T824" s="225">
        <f>S824*H824</f>
        <v>0</v>
      </c>
      <c r="U824" s="41"/>
      <c r="V824" s="41"/>
      <c r="W824" s="41"/>
      <c r="X824" s="41"/>
      <c r="Y824" s="41"/>
      <c r="Z824" s="41"/>
      <c r="AA824" s="41"/>
      <c r="AB824" s="41"/>
      <c r="AC824" s="41"/>
      <c r="AD824" s="41"/>
      <c r="AE824" s="41"/>
      <c r="AR824" s="226" t="s">
        <v>260</v>
      </c>
      <c r="AT824" s="226" t="s">
        <v>141</v>
      </c>
      <c r="AU824" s="226" t="s">
        <v>83</v>
      </c>
      <c r="AY824" s="20" t="s">
        <v>139</v>
      </c>
      <c r="BE824" s="227">
        <f>IF(N824="základní",J824,0)</f>
        <v>0</v>
      </c>
      <c r="BF824" s="227">
        <f>IF(N824="snížená",J824,0)</f>
        <v>0</v>
      </c>
      <c r="BG824" s="227">
        <f>IF(N824="zákl. přenesená",J824,0)</f>
        <v>0</v>
      </c>
      <c r="BH824" s="227">
        <f>IF(N824="sníž. přenesená",J824,0)</f>
        <v>0</v>
      </c>
      <c r="BI824" s="227">
        <f>IF(N824="nulová",J824,0)</f>
        <v>0</v>
      </c>
      <c r="BJ824" s="20" t="s">
        <v>83</v>
      </c>
      <c r="BK824" s="227">
        <f>ROUND(I824*H824,2)</f>
        <v>0</v>
      </c>
      <c r="BL824" s="20" t="s">
        <v>260</v>
      </c>
      <c r="BM824" s="226" t="s">
        <v>930</v>
      </c>
    </row>
    <row r="825" s="2" customFormat="1">
      <c r="A825" s="41"/>
      <c r="B825" s="42"/>
      <c r="C825" s="43"/>
      <c r="D825" s="228" t="s">
        <v>146</v>
      </c>
      <c r="E825" s="43"/>
      <c r="F825" s="229" t="s">
        <v>931</v>
      </c>
      <c r="G825" s="43"/>
      <c r="H825" s="43"/>
      <c r="I825" s="230"/>
      <c r="J825" s="43"/>
      <c r="K825" s="43"/>
      <c r="L825" s="47"/>
      <c r="M825" s="231"/>
      <c r="N825" s="232"/>
      <c r="O825" s="87"/>
      <c r="P825" s="87"/>
      <c r="Q825" s="87"/>
      <c r="R825" s="87"/>
      <c r="S825" s="87"/>
      <c r="T825" s="88"/>
      <c r="U825" s="41"/>
      <c r="V825" s="41"/>
      <c r="W825" s="41"/>
      <c r="X825" s="41"/>
      <c r="Y825" s="41"/>
      <c r="Z825" s="41"/>
      <c r="AA825" s="41"/>
      <c r="AB825" s="41"/>
      <c r="AC825" s="41"/>
      <c r="AD825" s="41"/>
      <c r="AE825" s="41"/>
      <c r="AT825" s="20" t="s">
        <v>146</v>
      </c>
      <c r="AU825" s="20" t="s">
        <v>83</v>
      </c>
    </row>
    <row r="826" s="2" customFormat="1">
      <c r="A826" s="41"/>
      <c r="B826" s="42"/>
      <c r="C826" s="43"/>
      <c r="D826" s="235" t="s">
        <v>231</v>
      </c>
      <c r="E826" s="43"/>
      <c r="F826" s="277" t="s">
        <v>932</v>
      </c>
      <c r="G826" s="43"/>
      <c r="H826" s="43"/>
      <c r="I826" s="230"/>
      <c r="J826" s="43"/>
      <c r="K826" s="43"/>
      <c r="L826" s="47"/>
      <c r="M826" s="231"/>
      <c r="N826" s="232"/>
      <c r="O826" s="87"/>
      <c r="P826" s="87"/>
      <c r="Q826" s="87"/>
      <c r="R826" s="87"/>
      <c r="S826" s="87"/>
      <c r="T826" s="88"/>
      <c r="U826" s="41"/>
      <c r="V826" s="41"/>
      <c r="W826" s="41"/>
      <c r="X826" s="41"/>
      <c r="Y826" s="41"/>
      <c r="Z826" s="41"/>
      <c r="AA826" s="41"/>
      <c r="AB826" s="41"/>
      <c r="AC826" s="41"/>
      <c r="AD826" s="41"/>
      <c r="AE826" s="41"/>
      <c r="AT826" s="20" t="s">
        <v>231</v>
      </c>
      <c r="AU826" s="20" t="s">
        <v>83</v>
      </c>
    </row>
    <row r="827" s="13" customFormat="1">
      <c r="A827" s="13"/>
      <c r="B827" s="233"/>
      <c r="C827" s="234"/>
      <c r="D827" s="235" t="s">
        <v>148</v>
      </c>
      <c r="E827" s="236" t="s">
        <v>19</v>
      </c>
      <c r="F827" s="237" t="s">
        <v>933</v>
      </c>
      <c r="G827" s="234"/>
      <c r="H827" s="238">
        <v>1.4850000000000001</v>
      </c>
      <c r="I827" s="239"/>
      <c r="J827" s="234"/>
      <c r="K827" s="234"/>
      <c r="L827" s="240"/>
      <c r="M827" s="241"/>
      <c r="N827" s="242"/>
      <c r="O827" s="242"/>
      <c r="P827" s="242"/>
      <c r="Q827" s="242"/>
      <c r="R827" s="242"/>
      <c r="S827" s="242"/>
      <c r="T827" s="243"/>
      <c r="U827" s="13"/>
      <c r="V827" s="13"/>
      <c r="W827" s="13"/>
      <c r="X827" s="13"/>
      <c r="Y827" s="13"/>
      <c r="Z827" s="13"/>
      <c r="AA827" s="13"/>
      <c r="AB827" s="13"/>
      <c r="AC827" s="13"/>
      <c r="AD827" s="13"/>
      <c r="AE827" s="13"/>
      <c r="AT827" s="244" t="s">
        <v>148</v>
      </c>
      <c r="AU827" s="244" t="s">
        <v>83</v>
      </c>
      <c r="AV827" s="13" t="s">
        <v>83</v>
      </c>
      <c r="AW827" s="13" t="s">
        <v>32</v>
      </c>
      <c r="AX827" s="13" t="s">
        <v>78</v>
      </c>
      <c r="AY827" s="244" t="s">
        <v>139</v>
      </c>
    </row>
    <row r="828" s="2" customFormat="1" ht="24.15" customHeight="1">
      <c r="A828" s="41"/>
      <c r="B828" s="42"/>
      <c r="C828" s="215" t="s">
        <v>934</v>
      </c>
      <c r="D828" s="215" t="s">
        <v>141</v>
      </c>
      <c r="E828" s="216" t="s">
        <v>935</v>
      </c>
      <c r="F828" s="217" t="s">
        <v>936</v>
      </c>
      <c r="G828" s="218" t="s">
        <v>228</v>
      </c>
      <c r="H828" s="219">
        <v>51</v>
      </c>
      <c r="I828" s="220"/>
      <c r="J828" s="221">
        <f>ROUND(I828*H828,2)</f>
        <v>0</v>
      </c>
      <c r="K828" s="217" t="s">
        <v>19</v>
      </c>
      <c r="L828" s="47"/>
      <c r="M828" s="222" t="s">
        <v>19</v>
      </c>
      <c r="N828" s="223" t="s">
        <v>43</v>
      </c>
      <c r="O828" s="87"/>
      <c r="P828" s="224">
        <f>O828*H828</f>
        <v>0</v>
      </c>
      <c r="Q828" s="224">
        <v>0</v>
      </c>
      <c r="R828" s="224">
        <f>Q828*H828</f>
        <v>0</v>
      </c>
      <c r="S828" s="224">
        <v>0</v>
      </c>
      <c r="T828" s="225">
        <f>S828*H828</f>
        <v>0</v>
      </c>
      <c r="U828" s="41"/>
      <c r="V828" s="41"/>
      <c r="W828" s="41"/>
      <c r="X828" s="41"/>
      <c r="Y828" s="41"/>
      <c r="Z828" s="41"/>
      <c r="AA828" s="41"/>
      <c r="AB828" s="41"/>
      <c r="AC828" s="41"/>
      <c r="AD828" s="41"/>
      <c r="AE828" s="41"/>
      <c r="AR828" s="226" t="s">
        <v>260</v>
      </c>
      <c r="AT828" s="226" t="s">
        <v>141</v>
      </c>
      <c r="AU828" s="226" t="s">
        <v>83</v>
      </c>
      <c r="AY828" s="20" t="s">
        <v>139</v>
      </c>
      <c r="BE828" s="227">
        <f>IF(N828="základní",J828,0)</f>
        <v>0</v>
      </c>
      <c r="BF828" s="227">
        <f>IF(N828="snížená",J828,0)</f>
        <v>0</v>
      </c>
      <c r="BG828" s="227">
        <f>IF(N828="zákl. přenesená",J828,0)</f>
        <v>0</v>
      </c>
      <c r="BH828" s="227">
        <f>IF(N828="sníž. přenesená",J828,0)</f>
        <v>0</v>
      </c>
      <c r="BI828" s="227">
        <f>IF(N828="nulová",J828,0)</f>
        <v>0</v>
      </c>
      <c r="BJ828" s="20" t="s">
        <v>83</v>
      </c>
      <c r="BK828" s="227">
        <f>ROUND(I828*H828,2)</f>
        <v>0</v>
      </c>
      <c r="BL828" s="20" t="s">
        <v>260</v>
      </c>
      <c r="BM828" s="226" t="s">
        <v>937</v>
      </c>
    </row>
    <row r="829" s="2" customFormat="1">
      <c r="A829" s="41"/>
      <c r="B829" s="42"/>
      <c r="C829" s="43"/>
      <c r="D829" s="235" t="s">
        <v>269</v>
      </c>
      <c r="E829" s="43"/>
      <c r="F829" s="277" t="s">
        <v>906</v>
      </c>
      <c r="G829" s="43"/>
      <c r="H829" s="43"/>
      <c r="I829" s="230"/>
      <c r="J829" s="43"/>
      <c r="K829" s="43"/>
      <c r="L829" s="47"/>
      <c r="M829" s="231"/>
      <c r="N829" s="232"/>
      <c r="O829" s="87"/>
      <c r="P829" s="87"/>
      <c r="Q829" s="87"/>
      <c r="R829" s="87"/>
      <c r="S829" s="87"/>
      <c r="T829" s="88"/>
      <c r="U829" s="41"/>
      <c r="V829" s="41"/>
      <c r="W829" s="41"/>
      <c r="X829" s="41"/>
      <c r="Y829" s="41"/>
      <c r="Z829" s="41"/>
      <c r="AA829" s="41"/>
      <c r="AB829" s="41"/>
      <c r="AC829" s="41"/>
      <c r="AD829" s="41"/>
      <c r="AE829" s="41"/>
      <c r="AT829" s="20" t="s">
        <v>269</v>
      </c>
      <c r="AU829" s="20" t="s">
        <v>83</v>
      </c>
    </row>
    <row r="830" s="13" customFormat="1">
      <c r="A830" s="13"/>
      <c r="B830" s="233"/>
      <c r="C830" s="234"/>
      <c r="D830" s="235" t="s">
        <v>148</v>
      </c>
      <c r="E830" s="236" t="s">
        <v>19</v>
      </c>
      <c r="F830" s="237" t="s">
        <v>938</v>
      </c>
      <c r="G830" s="234"/>
      <c r="H830" s="238">
        <v>51</v>
      </c>
      <c r="I830" s="239"/>
      <c r="J830" s="234"/>
      <c r="K830" s="234"/>
      <c r="L830" s="240"/>
      <c r="M830" s="241"/>
      <c r="N830" s="242"/>
      <c r="O830" s="242"/>
      <c r="P830" s="242"/>
      <c r="Q830" s="242"/>
      <c r="R830" s="242"/>
      <c r="S830" s="242"/>
      <c r="T830" s="243"/>
      <c r="U830" s="13"/>
      <c r="V830" s="13"/>
      <c r="W830" s="13"/>
      <c r="X830" s="13"/>
      <c r="Y830" s="13"/>
      <c r="Z830" s="13"/>
      <c r="AA830" s="13"/>
      <c r="AB830" s="13"/>
      <c r="AC830" s="13"/>
      <c r="AD830" s="13"/>
      <c r="AE830" s="13"/>
      <c r="AT830" s="244" t="s">
        <v>148</v>
      </c>
      <c r="AU830" s="244" t="s">
        <v>83</v>
      </c>
      <c r="AV830" s="13" t="s">
        <v>83</v>
      </c>
      <c r="AW830" s="13" t="s">
        <v>32</v>
      </c>
      <c r="AX830" s="13" t="s">
        <v>78</v>
      </c>
      <c r="AY830" s="244" t="s">
        <v>139</v>
      </c>
    </row>
    <row r="831" s="2" customFormat="1" ht="16.5" customHeight="1">
      <c r="A831" s="41"/>
      <c r="B831" s="42"/>
      <c r="C831" s="278" t="s">
        <v>939</v>
      </c>
      <c r="D831" s="278" t="s">
        <v>239</v>
      </c>
      <c r="E831" s="279" t="s">
        <v>940</v>
      </c>
      <c r="F831" s="280" t="s">
        <v>941</v>
      </c>
      <c r="G831" s="281" t="s">
        <v>144</v>
      </c>
      <c r="H831" s="282">
        <v>51</v>
      </c>
      <c r="I831" s="283"/>
      <c r="J831" s="284">
        <f>ROUND(I831*H831,2)</f>
        <v>0</v>
      </c>
      <c r="K831" s="280" t="s">
        <v>19</v>
      </c>
      <c r="L831" s="285"/>
      <c r="M831" s="286" t="s">
        <v>19</v>
      </c>
      <c r="N831" s="287" t="s">
        <v>43</v>
      </c>
      <c r="O831" s="87"/>
      <c r="P831" s="224">
        <f>O831*H831</f>
        <v>0</v>
      </c>
      <c r="Q831" s="224">
        <v>0.0032000000000000002</v>
      </c>
      <c r="R831" s="224">
        <f>Q831*H831</f>
        <v>0.16320000000000001</v>
      </c>
      <c r="S831" s="224">
        <v>0</v>
      </c>
      <c r="T831" s="225">
        <f>S831*H831</f>
        <v>0</v>
      </c>
      <c r="U831" s="41"/>
      <c r="V831" s="41"/>
      <c r="W831" s="41"/>
      <c r="X831" s="41"/>
      <c r="Y831" s="41"/>
      <c r="Z831" s="41"/>
      <c r="AA831" s="41"/>
      <c r="AB831" s="41"/>
      <c r="AC831" s="41"/>
      <c r="AD831" s="41"/>
      <c r="AE831" s="41"/>
      <c r="AR831" s="226" t="s">
        <v>300</v>
      </c>
      <c r="AT831" s="226" t="s">
        <v>239</v>
      </c>
      <c r="AU831" s="226" t="s">
        <v>83</v>
      </c>
      <c r="AY831" s="20" t="s">
        <v>139</v>
      </c>
      <c r="BE831" s="227">
        <f>IF(N831="základní",J831,0)</f>
        <v>0</v>
      </c>
      <c r="BF831" s="227">
        <f>IF(N831="snížená",J831,0)</f>
        <v>0</v>
      </c>
      <c r="BG831" s="227">
        <f>IF(N831="zákl. přenesená",J831,0)</f>
        <v>0</v>
      </c>
      <c r="BH831" s="227">
        <f>IF(N831="sníž. přenesená",J831,0)</f>
        <v>0</v>
      </c>
      <c r="BI831" s="227">
        <f>IF(N831="nulová",J831,0)</f>
        <v>0</v>
      </c>
      <c r="BJ831" s="20" t="s">
        <v>83</v>
      </c>
      <c r="BK831" s="227">
        <f>ROUND(I831*H831,2)</f>
        <v>0</v>
      </c>
      <c r="BL831" s="20" t="s">
        <v>260</v>
      </c>
      <c r="BM831" s="226" t="s">
        <v>942</v>
      </c>
    </row>
    <row r="832" s="13" customFormat="1">
      <c r="A832" s="13"/>
      <c r="B832" s="233"/>
      <c r="C832" s="234"/>
      <c r="D832" s="235" t="s">
        <v>148</v>
      </c>
      <c r="E832" s="236" t="s">
        <v>19</v>
      </c>
      <c r="F832" s="237" t="s">
        <v>943</v>
      </c>
      <c r="G832" s="234"/>
      <c r="H832" s="238">
        <v>51</v>
      </c>
      <c r="I832" s="239"/>
      <c r="J832" s="234"/>
      <c r="K832" s="234"/>
      <c r="L832" s="240"/>
      <c r="M832" s="241"/>
      <c r="N832" s="242"/>
      <c r="O832" s="242"/>
      <c r="P832" s="242"/>
      <c r="Q832" s="242"/>
      <c r="R832" s="242"/>
      <c r="S832" s="242"/>
      <c r="T832" s="243"/>
      <c r="U832" s="13"/>
      <c r="V832" s="13"/>
      <c r="W832" s="13"/>
      <c r="X832" s="13"/>
      <c r="Y832" s="13"/>
      <c r="Z832" s="13"/>
      <c r="AA832" s="13"/>
      <c r="AB832" s="13"/>
      <c r="AC832" s="13"/>
      <c r="AD832" s="13"/>
      <c r="AE832" s="13"/>
      <c r="AT832" s="244" t="s">
        <v>148</v>
      </c>
      <c r="AU832" s="244" t="s">
        <v>83</v>
      </c>
      <c r="AV832" s="13" t="s">
        <v>83</v>
      </c>
      <c r="AW832" s="13" t="s">
        <v>32</v>
      </c>
      <c r="AX832" s="13" t="s">
        <v>78</v>
      </c>
      <c r="AY832" s="244" t="s">
        <v>139</v>
      </c>
    </row>
    <row r="833" s="2" customFormat="1" ht="24.15" customHeight="1">
      <c r="A833" s="41"/>
      <c r="B833" s="42"/>
      <c r="C833" s="215" t="s">
        <v>944</v>
      </c>
      <c r="D833" s="215" t="s">
        <v>141</v>
      </c>
      <c r="E833" s="216" t="s">
        <v>945</v>
      </c>
      <c r="F833" s="217" t="s">
        <v>946</v>
      </c>
      <c r="G833" s="218" t="s">
        <v>768</v>
      </c>
      <c r="H833" s="219">
        <v>1.014</v>
      </c>
      <c r="I833" s="220"/>
      <c r="J833" s="221">
        <f>ROUND(I833*H833,2)</f>
        <v>0</v>
      </c>
      <c r="K833" s="217" t="s">
        <v>145</v>
      </c>
      <c r="L833" s="47"/>
      <c r="M833" s="222" t="s">
        <v>19</v>
      </c>
      <c r="N833" s="223" t="s">
        <v>43</v>
      </c>
      <c r="O833" s="87"/>
      <c r="P833" s="224">
        <f>O833*H833</f>
        <v>0</v>
      </c>
      <c r="Q833" s="224">
        <v>0</v>
      </c>
      <c r="R833" s="224">
        <f>Q833*H833</f>
        <v>0</v>
      </c>
      <c r="S833" s="224">
        <v>0</v>
      </c>
      <c r="T833" s="225">
        <f>S833*H833</f>
        <v>0</v>
      </c>
      <c r="U833" s="41"/>
      <c r="V833" s="41"/>
      <c r="W833" s="41"/>
      <c r="X833" s="41"/>
      <c r="Y833" s="41"/>
      <c r="Z833" s="41"/>
      <c r="AA833" s="41"/>
      <c r="AB833" s="41"/>
      <c r="AC833" s="41"/>
      <c r="AD833" s="41"/>
      <c r="AE833" s="41"/>
      <c r="AR833" s="226" t="s">
        <v>260</v>
      </c>
      <c r="AT833" s="226" t="s">
        <v>141</v>
      </c>
      <c r="AU833" s="226" t="s">
        <v>83</v>
      </c>
      <c r="AY833" s="20" t="s">
        <v>139</v>
      </c>
      <c r="BE833" s="227">
        <f>IF(N833="základní",J833,0)</f>
        <v>0</v>
      </c>
      <c r="BF833" s="227">
        <f>IF(N833="snížená",J833,0)</f>
        <v>0</v>
      </c>
      <c r="BG833" s="227">
        <f>IF(N833="zákl. přenesená",J833,0)</f>
        <v>0</v>
      </c>
      <c r="BH833" s="227">
        <f>IF(N833="sníž. přenesená",J833,0)</f>
        <v>0</v>
      </c>
      <c r="BI833" s="227">
        <f>IF(N833="nulová",J833,0)</f>
        <v>0</v>
      </c>
      <c r="BJ833" s="20" t="s">
        <v>83</v>
      </c>
      <c r="BK833" s="227">
        <f>ROUND(I833*H833,2)</f>
        <v>0</v>
      </c>
      <c r="BL833" s="20" t="s">
        <v>260</v>
      </c>
      <c r="BM833" s="226" t="s">
        <v>947</v>
      </c>
    </row>
    <row r="834" s="2" customFormat="1">
      <c r="A834" s="41"/>
      <c r="B834" s="42"/>
      <c r="C834" s="43"/>
      <c r="D834" s="228" t="s">
        <v>146</v>
      </c>
      <c r="E834" s="43"/>
      <c r="F834" s="229" t="s">
        <v>948</v>
      </c>
      <c r="G834" s="43"/>
      <c r="H834" s="43"/>
      <c r="I834" s="230"/>
      <c r="J834" s="43"/>
      <c r="K834" s="43"/>
      <c r="L834" s="47"/>
      <c r="M834" s="231"/>
      <c r="N834" s="232"/>
      <c r="O834" s="87"/>
      <c r="P834" s="87"/>
      <c r="Q834" s="87"/>
      <c r="R834" s="87"/>
      <c r="S834" s="87"/>
      <c r="T834" s="88"/>
      <c r="U834" s="41"/>
      <c r="V834" s="41"/>
      <c r="W834" s="41"/>
      <c r="X834" s="41"/>
      <c r="Y834" s="41"/>
      <c r="Z834" s="41"/>
      <c r="AA834" s="41"/>
      <c r="AB834" s="41"/>
      <c r="AC834" s="41"/>
      <c r="AD834" s="41"/>
      <c r="AE834" s="41"/>
      <c r="AT834" s="20" t="s">
        <v>146</v>
      </c>
      <c r="AU834" s="20" t="s">
        <v>83</v>
      </c>
    </row>
    <row r="835" s="2" customFormat="1">
      <c r="A835" s="41"/>
      <c r="B835" s="42"/>
      <c r="C835" s="43"/>
      <c r="D835" s="235" t="s">
        <v>231</v>
      </c>
      <c r="E835" s="43"/>
      <c r="F835" s="277" t="s">
        <v>949</v>
      </c>
      <c r="G835" s="43"/>
      <c r="H835" s="43"/>
      <c r="I835" s="230"/>
      <c r="J835" s="43"/>
      <c r="K835" s="43"/>
      <c r="L835" s="47"/>
      <c r="M835" s="231"/>
      <c r="N835" s="232"/>
      <c r="O835" s="87"/>
      <c r="P835" s="87"/>
      <c r="Q835" s="87"/>
      <c r="R835" s="87"/>
      <c r="S835" s="87"/>
      <c r="T835" s="88"/>
      <c r="U835" s="41"/>
      <c r="V835" s="41"/>
      <c r="W835" s="41"/>
      <c r="X835" s="41"/>
      <c r="Y835" s="41"/>
      <c r="Z835" s="41"/>
      <c r="AA835" s="41"/>
      <c r="AB835" s="41"/>
      <c r="AC835" s="41"/>
      <c r="AD835" s="41"/>
      <c r="AE835" s="41"/>
      <c r="AT835" s="20" t="s">
        <v>231</v>
      </c>
      <c r="AU835" s="20" t="s">
        <v>83</v>
      </c>
    </row>
    <row r="836" s="12" customFormat="1" ht="22.8" customHeight="1">
      <c r="A836" s="12"/>
      <c r="B836" s="199"/>
      <c r="C836" s="200"/>
      <c r="D836" s="201" t="s">
        <v>70</v>
      </c>
      <c r="E836" s="213" t="s">
        <v>950</v>
      </c>
      <c r="F836" s="213" t="s">
        <v>951</v>
      </c>
      <c r="G836" s="200"/>
      <c r="H836" s="200"/>
      <c r="I836" s="203"/>
      <c r="J836" s="214">
        <f>BK836</f>
        <v>0</v>
      </c>
      <c r="K836" s="200"/>
      <c r="L836" s="205"/>
      <c r="M836" s="206"/>
      <c r="N836" s="207"/>
      <c r="O836" s="207"/>
      <c r="P836" s="208">
        <f>SUM(P837:P892)</f>
        <v>0</v>
      </c>
      <c r="Q836" s="207"/>
      <c r="R836" s="208">
        <f>SUM(R837:R892)</f>
        <v>2.4226614</v>
      </c>
      <c r="S836" s="207"/>
      <c r="T836" s="209">
        <f>SUM(T837:T892)</f>
        <v>1.1732486</v>
      </c>
      <c r="U836" s="12"/>
      <c r="V836" s="12"/>
      <c r="W836" s="12"/>
      <c r="X836" s="12"/>
      <c r="Y836" s="12"/>
      <c r="Z836" s="12"/>
      <c r="AA836" s="12"/>
      <c r="AB836" s="12"/>
      <c r="AC836" s="12"/>
      <c r="AD836" s="12"/>
      <c r="AE836" s="12"/>
      <c r="AR836" s="210" t="s">
        <v>83</v>
      </c>
      <c r="AT836" s="211" t="s">
        <v>70</v>
      </c>
      <c r="AU836" s="211" t="s">
        <v>78</v>
      </c>
      <c r="AY836" s="210" t="s">
        <v>139</v>
      </c>
      <c r="BK836" s="212">
        <f>SUM(BK837:BK892)</f>
        <v>0</v>
      </c>
    </row>
    <row r="837" s="2" customFormat="1" ht="16.5" customHeight="1">
      <c r="A837" s="41"/>
      <c r="B837" s="42"/>
      <c r="C837" s="215" t="s">
        <v>952</v>
      </c>
      <c r="D837" s="215" t="s">
        <v>141</v>
      </c>
      <c r="E837" s="216" t="s">
        <v>953</v>
      </c>
      <c r="F837" s="217" t="s">
        <v>954</v>
      </c>
      <c r="G837" s="218" t="s">
        <v>228</v>
      </c>
      <c r="H837" s="219">
        <v>75.599999999999994</v>
      </c>
      <c r="I837" s="220"/>
      <c r="J837" s="221">
        <f>ROUND(I837*H837,2)</f>
        <v>0</v>
      </c>
      <c r="K837" s="217" t="s">
        <v>19</v>
      </c>
      <c r="L837" s="47"/>
      <c r="M837" s="222" t="s">
        <v>19</v>
      </c>
      <c r="N837" s="223" t="s">
        <v>43</v>
      </c>
      <c r="O837" s="87"/>
      <c r="P837" s="224">
        <f>O837*H837</f>
        <v>0</v>
      </c>
      <c r="Q837" s="224">
        <v>0</v>
      </c>
      <c r="R837" s="224">
        <f>Q837*H837</f>
        <v>0</v>
      </c>
      <c r="S837" s="224">
        <v>0</v>
      </c>
      <c r="T837" s="225">
        <f>S837*H837</f>
        <v>0</v>
      </c>
      <c r="U837" s="41"/>
      <c r="V837" s="41"/>
      <c r="W837" s="41"/>
      <c r="X837" s="41"/>
      <c r="Y837" s="41"/>
      <c r="Z837" s="41"/>
      <c r="AA837" s="41"/>
      <c r="AB837" s="41"/>
      <c r="AC837" s="41"/>
      <c r="AD837" s="41"/>
      <c r="AE837" s="41"/>
      <c r="AR837" s="226" t="s">
        <v>260</v>
      </c>
      <c r="AT837" s="226" t="s">
        <v>141</v>
      </c>
      <c r="AU837" s="226" t="s">
        <v>83</v>
      </c>
      <c r="AY837" s="20" t="s">
        <v>139</v>
      </c>
      <c r="BE837" s="227">
        <f>IF(N837="základní",J837,0)</f>
        <v>0</v>
      </c>
      <c r="BF837" s="227">
        <f>IF(N837="snížená",J837,0)</f>
        <v>0</v>
      </c>
      <c r="BG837" s="227">
        <f>IF(N837="zákl. přenesená",J837,0)</f>
        <v>0</v>
      </c>
      <c r="BH837" s="227">
        <f>IF(N837="sníž. přenesená",J837,0)</f>
        <v>0</v>
      </c>
      <c r="BI837" s="227">
        <f>IF(N837="nulová",J837,0)</f>
        <v>0</v>
      </c>
      <c r="BJ837" s="20" t="s">
        <v>83</v>
      </c>
      <c r="BK837" s="227">
        <f>ROUND(I837*H837,2)</f>
        <v>0</v>
      </c>
      <c r="BL837" s="20" t="s">
        <v>260</v>
      </c>
      <c r="BM837" s="226" t="s">
        <v>955</v>
      </c>
    </row>
    <row r="838" s="2" customFormat="1">
      <c r="A838" s="41"/>
      <c r="B838" s="42"/>
      <c r="C838" s="43"/>
      <c r="D838" s="235" t="s">
        <v>269</v>
      </c>
      <c r="E838" s="43"/>
      <c r="F838" s="277" t="s">
        <v>906</v>
      </c>
      <c r="G838" s="43"/>
      <c r="H838" s="43"/>
      <c r="I838" s="230"/>
      <c r="J838" s="43"/>
      <c r="K838" s="43"/>
      <c r="L838" s="47"/>
      <c r="M838" s="231"/>
      <c r="N838" s="232"/>
      <c r="O838" s="87"/>
      <c r="P838" s="87"/>
      <c r="Q838" s="87"/>
      <c r="R838" s="87"/>
      <c r="S838" s="87"/>
      <c r="T838" s="88"/>
      <c r="U838" s="41"/>
      <c r="V838" s="41"/>
      <c r="W838" s="41"/>
      <c r="X838" s="41"/>
      <c r="Y838" s="41"/>
      <c r="Z838" s="41"/>
      <c r="AA838" s="41"/>
      <c r="AB838" s="41"/>
      <c r="AC838" s="41"/>
      <c r="AD838" s="41"/>
      <c r="AE838" s="41"/>
      <c r="AT838" s="20" t="s">
        <v>269</v>
      </c>
      <c r="AU838" s="20" t="s">
        <v>83</v>
      </c>
    </row>
    <row r="839" s="13" customFormat="1">
      <c r="A839" s="13"/>
      <c r="B839" s="233"/>
      <c r="C839" s="234"/>
      <c r="D839" s="235" t="s">
        <v>148</v>
      </c>
      <c r="E839" s="236" t="s">
        <v>19</v>
      </c>
      <c r="F839" s="237" t="s">
        <v>956</v>
      </c>
      <c r="G839" s="234"/>
      <c r="H839" s="238">
        <v>75.599999999999994</v>
      </c>
      <c r="I839" s="239"/>
      <c r="J839" s="234"/>
      <c r="K839" s="234"/>
      <c r="L839" s="240"/>
      <c r="M839" s="241"/>
      <c r="N839" s="242"/>
      <c r="O839" s="242"/>
      <c r="P839" s="242"/>
      <c r="Q839" s="242"/>
      <c r="R839" s="242"/>
      <c r="S839" s="242"/>
      <c r="T839" s="243"/>
      <c r="U839" s="13"/>
      <c r="V839" s="13"/>
      <c r="W839" s="13"/>
      <c r="X839" s="13"/>
      <c r="Y839" s="13"/>
      <c r="Z839" s="13"/>
      <c r="AA839" s="13"/>
      <c r="AB839" s="13"/>
      <c r="AC839" s="13"/>
      <c r="AD839" s="13"/>
      <c r="AE839" s="13"/>
      <c r="AT839" s="244" t="s">
        <v>148</v>
      </c>
      <c r="AU839" s="244" t="s">
        <v>83</v>
      </c>
      <c r="AV839" s="13" t="s">
        <v>83</v>
      </c>
      <c r="AW839" s="13" t="s">
        <v>32</v>
      </c>
      <c r="AX839" s="13" t="s">
        <v>71</v>
      </c>
      <c r="AY839" s="244" t="s">
        <v>139</v>
      </c>
    </row>
    <row r="840" s="15" customFormat="1">
      <c r="A840" s="15"/>
      <c r="B840" s="256"/>
      <c r="C840" s="257"/>
      <c r="D840" s="235" t="s">
        <v>148</v>
      </c>
      <c r="E840" s="258" t="s">
        <v>19</v>
      </c>
      <c r="F840" s="259" t="s">
        <v>163</v>
      </c>
      <c r="G840" s="257"/>
      <c r="H840" s="260">
        <v>75.599999999999994</v>
      </c>
      <c r="I840" s="261"/>
      <c r="J840" s="257"/>
      <c r="K840" s="257"/>
      <c r="L840" s="262"/>
      <c r="M840" s="263"/>
      <c r="N840" s="264"/>
      <c r="O840" s="264"/>
      <c r="P840" s="264"/>
      <c r="Q840" s="264"/>
      <c r="R840" s="264"/>
      <c r="S840" s="264"/>
      <c r="T840" s="265"/>
      <c r="U840" s="15"/>
      <c r="V840" s="15"/>
      <c r="W840" s="15"/>
      <c r="X840" s="15"/>
      <c r="Y840" s="15"/>
      <c r="Z840" s="15"/>
      <c r="AA840" s="15"/>
      <c r="AB840" s="15"/>
      <c r="AC840" s="15"/>
      <c r="AD840" s="15"/>
      <c r="AE840" s="15"/>
      <c r="AT840" s="266" t="s">
        <v>148</v>
      </c>
      <c r="AU840" s="266" t="s">
        <v>83</v>
      </c>
      <c r="AV840" s="15" t="s">
        <v>90</v>
      </c>
      <c r="AW840" s="15" t="s">
        <v>32</v>
      </c>
      <c r="AX840" s="15" t="s">
        <v>78</v>
      </c>
      <c r="AY840" s="266" t="s">
        <v>139</v>
      </c>
    </row>
    <row r="841" s="2" customFormat="1" ht="16.5" customHeight="1">
      <c r="A841" s="41"/>
      <c r="B841" s="42"/>
      <c r="C841" s="215" t="s">
        <v>957</v>
      </c>
      <c r="D841" s="215" t="s">
        <v>141</v>
      </c>
      <c r="E841" s="216" t="s">
        <v>958</v>
      </c>
      <c r="F841" s="217" t="s">
        <v>959</v>
      </c>
      <c r="G841" s="218" t="s">
        <v>228</v>
      </c>
      <c r="H841" s="219">
        <v>187.69999999999999</v>
      </c>
      <c r="I841" s="220"/>
      <c r="J841" s="221">
        <f>ROUND(I841*H841,2)</f>
        <v>0</v>
      </c>
      <c r="K841" s="217" t="s">
        <v>145</v>
      </c>
      <c r="L841" s="47"/>
      <c r="M841" s="222" t="s">
        <v>19</v>
      </c>
      <c r="N841" s="223" t="s">
        <v>43</v>
      </c>
      <c r="O841" s="87"/>
      <c r="P841" s="224">
        <f>O841*H841</f>
        <v>0</v>
      </c>
      <c r="Q841" s="224">
        <v>0</v>
      </c>
      <c r="R841" s="224">
        <f>Q841*H841</f>
        <v>0</v>
      </c>
      <c r="S841" s="224">
        <v>0.00167</v>
      </c>
      <c r="T841" s="225">
        <f>S841*H841</f>
        <v>0.31345899999999999</v>
      </c>
      <c r="U841" s="41"/>
      <c r="V841" s="41"/>
      <c r="W841" s="41"/>
      <c r="X841" s="41"/>
      <c r="Y841" s="41"/>
      <c r="Z841" s="41"/>
      <c r="AA841" s="41"/>
      <c r="AB841" s="41"/>
      <c r="AC841" s="41"/>
      <c r="AD841" s="41"/>
      <c r="AE841" s="41"/>
      <c r="AR841" s="226" t="s">
        <v>260</v>
      </c>
      <c r="AT841" s="226" t="s">
        <v>141</v>
      </c>
      <c r="AU841" s="226" t="s">
        <v>83</v>
      </c>
      <c r="AY841" s="20" t="s">
        <v>139</v>
      </c>
      <c r="BE841" s="227">
        <f>IF(N841="základní",J841,0)</f>
        <v>0</v>
      </c>
      <c r="BF841" s="227">
        <f>IF(N841="snížená",J841,0)</f>
        <v>0</v>
      </c>
      <c r="BG841" s="227">
        <f>IF(N841="zákl. přenesená",J841,0)</f>
        <v>0</v>
      </c>
      <c r="BH841" s="227">
        <f>IF(N841="sníž. přenesená",J841,0)</f>
        <v>0</v>
      </c>
      <c r="BI841" s="227">
        <f>IF(N841="nulová",J841,0)</f>
        <v>0</v>
      </c>
      <c r="BJ841" s="20" t="s">
        <v>83</v>
      </c>
      <c r="BK841" s="227">
        <f>ROUND(I841*H841,2)</f>
        <v>0</v>
      </c>
      <c r="BL841" s="20" t="s">
        <v>260</v>
      </c>
      <c r="BM841" s="226" t="s">
        <v>960</v>
      </c>
    </row>
    <row r="842" s="2" customFormat="1">
      <c r="A842" s="41"/>
      <c r="B842" s="42"/>
      <c r="C842" s="43"/>
      <c r="D842" s="228" t="s">
        <v>146</v>
      </c>
      <c r="E842" s="43"/>
      <c r="F842" s="229" t="s">
        <v>961</v>
      </c>
      <c r="G842" s="43"/>
      <c r="H842" s="43"/>
      <c r="I842" s="230"/>
      <c r="J842" s="43"/>
      <c r="K842" s="43"/>
      <c r="L842" s="47"/>
      <c r="M842" s="231"/>
      <c r="N842" s="232"/>
      <c r="O842" s="87"/>
      <c r="P842" s="87"/>
      <c r="Q842" s="87"/>
      <c r="R842" s="87"/>
      <c r="S842" s="87"/>
      <c r="T842" s="88"/>
      <c r="U842" s="41"/>
      <c r="V842" s="41"/>
      <c r="W842" s="41"/>
      <c r="X842" s="41"/>
      <c r="Y842" s="41"/>
      <c r="Z842" s="41"/>
      <c r="AA842" s="41"/>
      <c r="AB842" s="41"/>
      <c r="AC842" s="41"/>
      <c r="AD842" s="41"/>
      <c r="AE842" s="41"/>
      <c r="AT842" s="20" t="s">
        <v>146</v>
      </c>
      <c r="AU842" s="20" t="s">
        <v>83</v>
      </c>
    </row>
    <row r="843" s="13" customFormat="1">
      <c r="A843" s="13"/>
      <c r="B843" s="233"/>
      <c r="C843" s="234"/>
      <c r="D843" s="235" t="s">
        <v>148</v>
      </c>
      <c r="E843" s="236" t="s">
        <v>19</v>
      </c>
      <c r="F843" s="237" t="s">
        <v>962</v>
      </c>
      <c r="G843" s="234"/>
      <c r="H843" s="238">
        <v>187.69999999999999</v>
      </c>
      <c r="I843" s="239"/>
      <c r="J843" s="234"/>
      <c r="K843" s="234"/>
      <c r="L843" s="240"/>
      <c r="M843" s="241"/>
      <c r="N843" s="242"/>
      <c r="O843" s="242"/>
      <c r="P843" s="242"/>
      <c r="Q843" s="242"/>
      <c r="R843" s="242"/>
      <c r="S843" s="242"/>
      <c r="T843" s="243"/>
      <c r="U843" s="13"/>
      <c r="V843" s="13"/>
      <c r="W843" s="13"/>
      <c r="X843" s="13"/>
      <c r="Y843" s="13"/>
      <c r="Z843" s="13"/>
      <c r="AA843" s="13"/>
      <c r="AB843" s="13"/>
      <c r="AC843" s="13"/>
      <c r="AD843" s="13"/>
      <c r="AE843" s="13"/>
      <c r="AT843" s="244" t="s">
        <v>148</v>
      </c>
      <c r="AU843" s="244" t="s">
        <v>83</v>
      </c>
      <c r="AV843" s="13" t="s">
        <v>83</v>
      </c>
      <c r="AW843" s="13" t="s">
        <v>32</v>
      </c>
      <c r="AX843" s="13" t="s">
        <v>78</v>
      </c>
      <c r="AY843" s="244" t="s">
        <v>139</v>
      </c>
    </row>
    <row r="844" s="2" customFormat="1" ht="16.5" customHeight="1">
      <c r="A844" s="41"/>
      <c r="B844" s="42"/>
      <c r="C844" s="215" t="s">
        <v>549</v>
      </c>
      <c r="D844" s="215" t="s">
        <v>141</v>
      </c>
      <c r="E844" s="216" t="s">
        <v>963</v>
      </c>
      <c r="F844" s="217" t="s">
        <v>964</v>
      </c>
      <c r="G844" s="218" t="s">
        <v>228</v>
      </c>
      <c r="H844" s="219">
        <v>186.09999999999999</v>
      </c>
      <c r="I844" s="220"/>
      <c r="J844" s="221">
        <f>ROUND(I844*H844,2)</f>
        <v>0</v>
      </c>
      <c r="K844" s="217" t="s">
        <v>145</v>
      </c>
      <c r="L844" s="47"/>
      <c r="M844" s="222" t="s">
        <v>19</v>
      </c>
      <c r="N844" s="223" t="s">
        <v>43</v>
      </c>
      <c r="O844" s="87"/>
      <c r="P844" s="224">
        <f>O844*H844</f>
        <v>0</v>
      </c>
      <c r="Q844" s="224">
        <v>0</v>
      </c>
      <c r="R844" s="224">
        <f>Q844*H844</f>
        <v>0</v>
      </c>
      <c r="S844" s="224">
        <v>0.0022300000000000002</v>
      </c>
      <c r="T844" s="225">
        <f>S844*H844</f>
        <v>0.41500300000000001</v>
      </c>
      <c r="U844" s="41"/>
      <c r="V844" s="41"/>
      <c r="W844" s="41"/>
      <c r="X844" s="41"/>
      <c r="Y844" s="41"/>
      <c r="Z844" s="41"/>
      <c r="AA844" s="41"/>
      <c r="AB844" s="41"/>
      <c r="AC844" s="41"/>
      <c r="AD844" s="41"/>
      <c r="AE844" s="41"/>
      <c r="AR844" s="226" t="s">
        <v>260</v>
      </c>
      <c r="AT844" s="226" t="s">
        <v>141</v>
      </c>
      <c r="AU844" s="226" t="s">
        <v>83</v>
      </c>
      <c r="AY844" s="20" t="s">
        <v>139</v>
      </c>
      <c r="BE844" s="227">
        <f>IF(N844="základní",J844,0)</f>
        <v>0</v>
      </c>
      <c r="BF844" s="227">
        <f>IF(N844="snížená",J844,0)</f>
        <v>0</v>
      </c>
      <c r="BG844" s="227">
        <f>IF(N844="zákl. přenesená",J844,0)</f>
        <v>0</v>
      </c>
      <c r="BH844" s="227">
        <f>IF(N844="sníž. přenesená",J844,0)</f>
        <v>0</v>
      </c>
      <c r="BI844" s="227">
        <f>IF(N844="nulová",J844,0)</f>
        <v>0</v>
      </c>
      <c r="BJ844" s="20" t="s">
        <v>83</v>
      </c>
      <c r="BK844" s="227">
        <f>ROUND(I844*H844,2)</f>
        <v>0</v>
      </c>
      <c r="BL844" s="20" t="s">
        <v>260</v>
      </c>
      <c r="BM844" s="226" t="s">
        <v>965</v>
      </c>
    </row>
    <row r="845" s="2" customFormat="1">
      <c r="A845" s="41"/>
      <c r="B845" s="42"/>
      <c r="C845" s="43"/>
      <c r="D845" s="228" t="s">
        <v>146</v>
      </c>
      <c r="E845" s="43"/>
      <c r="F845" s="229" t="s">
        <v>966</v>
      </c>
      <c r="G845" s="43"/>
      <c r="H845" s="43"/>
      <c r="I845" s="230"/>
      <c r="J845" s="43"/>
      <c r="K845" s="43"/>
      <c r="L845" s="47"/>
      <c r="M845" s="231"/>
      <c r="N845" s="232"/>
      <c r="O845" s="87"/>
      <c r="P845" s="87"/>
      <c r="Q845" s="87"/>
      <c r="R845" s="87"/>
      <c r="S845" s="87"/>
      <c r="T845" s="88"/>
      <c r="U845" s="41"/>
      <c r="V845" s="41"/>
      <c r="W845" s="41"/>
      <c r="X845" s="41"/>
      <c r="Y845" s="41"/>
      <c r="Z845" s="41"/>
      <c r="AA845" s="41"/>
      <c r="AB845" s="41"/>
      <c r="AC845" s="41"/>
      <c r="AD845" s="41"/>
      <c r="AE845" s="41"/>
      <c r="AT845" s="20" t="s">
        <v>146</v>
      </c>
      <c r="AU845" s="20" t="s">
        <v>83</v>
      </c>
    </row>
    <row r="846" s="13" customFormat="1">
      <c r="A846" s="13"/>
      <c r="B846" s="233"/>
      <c r="C846" s="234"/>
      <c r="D846" s="235" t="s">
        <v>148</v>
      </c>
      <c r="E846" s="236" t="s">
        <v>19</v>
      </c>
      <c r="F846" s="237" t="s">
        <v>967</v>
      </c>
      <c r="G846" s="234"/>
      <c r="H846" s="238">
        <v>92.400000000000006</v>
      </c>
      <c r="I846" s="239"/>
      <c r="J846" s="234"/>
      <c r="K846" s="234"/>
      <c r="L846" s="240"/>
      <c r="M846" s="241"/>
      <c r="N846" s="242"/>
      <c r="O846" s="242"/>
      <c r="P846" s="242"/>
      <c r="Q846" s="242"/>
      <c r="R846" s="242"/>
      <c r="S846" s="242"/>
      <c r="T846" s="243"/>
      <c r="U846" s="13"/>
      <c r="V846" s="13"/>
      <c r="W846" s="13"/>
      <c r="X846" s="13"/>
      <c r="Y846" s="13"/>
      <c r="Z846" s="13"/>
      <c r="AA846" s="13"/>
      <c r="AB846" s="13"/>
      <c r="AC846" s="13"/>
      <c r="AD846" s="13"/>
      <c r="AE846" s="13"/>
      <c r="AT846" s="244" t="s">
        <v>148</v>
      </c>
      <c r="AU846" s="244" t="s">
        <v>83</v>
      </c>
      <c r="AV846" s="13" t="s">
        <v>83</v>
      </c>
      <c r="AW846" s="13" t="s">
        <v>32</v>
      </c>
      <c r="AX846" s="13" t="s">
        <v>71</v>
      </c>
      <c r="AY846" s="244" t="s">
        <v>139</v>
      </c>
    </row>
    <row r="847" s="13" customFormat="1">
      <c r="A847" s="13"/>
      <c r="B847" s="233"/>
      <c r="C847" s="234"/>
      <c r="D847" s="235" t="s">
        <v>148</v>
      </c>
      <c r="E847" s="236" t="s">
        <v>19</v>
      </c>
      <c r="F847" s="237" t="s">
        <v>968</v>
      </c>
      <c r="G847" s="234"/>
      <c r="H847" s="238">
        <v>42</v>
      </c>
      <c r="I847" s="239"/>
      <c r="J847" s="234"/>
      <c r="K847" s="234"/>
      <c r="L847" s="240"/>
      <c r="M847" s="241"/>
      <c r="N847" s="242"/>
      <c r="O847" s="242"/>
      <c r="P847" s="242"/>
      <c r="Q847" s="242"/>
      <c r="R847" s="242"/>
      <c r="S847" s="242"/>
      <c r="T847" s="243"/>
      <c r="U847" s="13"/>
      <c r="V847" s="13"/>
      <c r="W847" s="13"/>
      <c r="X847" s="13"/>
      <c r="Y847" s="13"/>
      <c r="Z847" s="13"/>
      <c r="AA847" s="13"/>
      <c r="AB847" s="13"/>
      <c r="AC847" s="13"/>
      <c r="AD847" s="13"/>
      <c r="AE847" s="13"/>
      <c r="AT847" s="244" t="s">
        <v>148</v>
      </c>
      <c r="AU847" s="244" t="s">
        <v>83</v>
      </c>
      <c r="AV847" s="13" t="s">
        <v>83</v>
      </c>
      <c r="AW847" s="13" t="s">
        <v>32</v>
      </c>
      <c r="AX847" s="13" t="s">
        <v>71</v>
      </c>
      <c r="AY847" s="244" t="s">
        <v>139</v>
      </c>
    </row>
    <row r="848" s="13" customFormat="1">
      <c r="A848" s="13"/>
      <c r="B848" s="233"/>
      <c r="C848" s="234"/>
      <c r="D848" s="235" t="s">
        <v>148</v>
      </c>
      <c r="E848" s="236" t="s">
        <v>19</v>
      </c>
      <c r="F848" s="237" t="s">
        <v>969</v>
      </c>
      <c r="G848" s="234"/>
      <c r="H848" s="238">
        <v>51.700000000000003</v>
      </c>
      <c r="I848" s="239"/>
      <c r="J848" s="234"/>
      <c r="K848" s="234"/>
      <c r="L848" s="240"/>
      <c r="M848" s="241"/>
      <c r="N848" s="242"/>
      <c r="O848" s="242"/>
      <c r="P848" s="242"/>
      <c r="Q848" s="242"/>
      <c r="R848" s="242"/>
      <c r="S848" s="242"/>
      <c r="T848" s="243"/>
      <c r="U848" s="13"/>
      <c r="V848" s="13"/>
      <c r="W848" s="13"/>
      <c r="X848" s="13"/>
      <c r="Y848" s="13"/>
      <c r="Z848" s="13"/>
      <c r="AA848" s="13"/>
      <c r="AB848" s="13"/>
      <c r="AC848" s="13"/>
      <c r="AD848" s="13"/>
      <c r="AE848" s="13"/>
      <c r="AT848" s="244" t="s">
        <v>148</v>
      </c>
      <c r="AU848" s="244" t="s">
        <v>83</v>
      </c>
      <c r="AV848" s="13" t="s">
        <v>83</v>
      </c>
      <c r="AW848" s="13" t="s">
        <v>32</v>
      </c>
      <c r="AX848" s="13" t="s">
        <v>71</v>
      </c>
      <c r="AY848" s="244" t="s">
        <v>139</v>
      </c>
    </row>
    <row r="849" s="15" customFormat="1">
      <c r="A849" s="15"/>
      <c r="B849" s="256"/>
      <c r="C849" s="257"/>
      <c r="D849" s="235" t="s">
        <v>148</v>
      </c>
      <c r="E849" s="258" t="s">
        <v>19</v>
      </c>
      <c r="F849" s="259" t="s">
        <v>163</v>
      </c>
      <c r="G849" s="257"/>
      <c r="H849" s="260">
        <v>186.10000000000002</v>
      </c>
      <c r="I849" s="261"/>
      <c r="J849" s="257"/>
      <c r="K849" s="257"/>
      <c r="L849" s="262"/>
      <c r="M849" s="263"/>
      <c r="N849" s="264"/>
      <c r="O849" s="264"/>
      <c r="P849" s="264"/>
      <c r="Q849" s="264"/>
      <c r="R849" s="264"/>
      <c r="S849" s="264"/>
      <c r="T849" s="265"/>
      <c r="U849" s="15"/>
      <c r="V849" s="15"/>
      <c r="W849" s="15"/>
      <c r="X849" s="15"/>
      <c r="Y849" s="15"/>
      <c r="Z849" s="15"/>
      <c r="AA849" s="15"/>
      <c r="AB849" s="15"/>
      <c r="AC849" s="15"/>
      <c r="AD849" s="15"/>
      <c r="AE849" s="15"/>
      <c r="AT849" s="266" t="s">
        <v>148</v>
      </c>
      <c r="AU849" s="266" t="s">
        <v>83</v>
      </c>
      <c r="AV849" s="15" t="s">
        <v>90</v>
      </c>
      <c r="AW849" s="15" t="s">
        <v>32</v>
      </c>
      <c r="AX849" s="15" t="s">
        <v>78</v>
      </c>
      <c r="AY849" s="266" t="s">
        <v>139</v>
      </c>
    </row>
    <row r="850" s="2" customFormat="1" ht="16.5" customHeight="1">
      <c r="A850" s="41"/>
      <c r="B850" s="42"/>
      <c r="C850" s="215" t="s">
        <v>970</v>
      </c>
      <c r="D850" s="215" t="s">
        <v>141</v>
      </c>
      <c r="E850" s="216" t="s">
        <v>971</v>
      </c>
      <c r="F850" s="217" t="s">
        <v>972</v>
      </c>
      <c r="G850" s="218" t="s">
        <v>228</v>
      </c>
      <c r="H850" s="219">
        <v>112.89</v>
      </c>
      <c r="I850" s="220"/>
      <c r="J850" s="221">
        <f>ROUND(I850*H850,2)</f>
        <v>0</v>
      </c>
      <c r="K850" s="217" t="s">
        <v>145</v>
      </c>
      <c r="L850" s="47"/>
      <c r="M850" s="222" t="s">
        <v>19</v>
      </c>
      <c r="N850" s="223" t="s">
        <v>43</v>
      </c>
      <c r="O850" s="87"/>
      <c r="P850" s="224">
        <f>O850*H850</f>
        <v>0</v>
      </c>
      <c r="Q850" s="224">
        <v>0</v>
      </c>
      <c r="R850" s="224">
        <f>Q850*H850</f>
        <v>0</v>
      </c>
      <c r="S850" s="224">
        <v>0.0039399999999999999</v>
      </c>
      <c r="T850" s="225">
        <f>S850*H850</f>
        <v>0.44478659999999998</v>
      </c>
      <c r="U850" s="41"/>
      <c r="V850" s="41"/>
      <c r="W850" s="41"/>
      <c r="X850" s="41"/>
      <c r="Y850" s="41"/>
      <c r="Z850" s="41"/>
      <c r="AA850" s="41"/>
      <c r="AB850" s="41"/>
      <c r="AC850" s="41"/>
      <c r="AD850" s="41"/>
      <c r="AE850" s="41"/>
      <c r="AR850" s="226" t="s">
        <v>260</v>
      </c>
      <c r="AT850" s="226" t="s">
        <v>141</v>
      </c>
      <c r="AU850" s="226" t="s">
        <v>83</v>
      </c>
      <c r="AY850" s="20" t="s">
        <v>139</v>
      </c>
      <c r="BE850" s="227">
        <f>IF(N850="základní",J850,0)</f>
        <v>0</v>
      </c>
      <c r="BF850" s="227">
        <f>IF(N850="snížená",J850,0)</f>
        <v>0</v>
      </c>
      <c r="BG850" s="227">
        <f>IF(N850="zákl. přenesená",J850,0)</f>
        <v>0</v>
      </c>
      <c r="BH850" s="227">
        <f>IF(N850="sníž. přenesená",J850,0)</f>
        <v>0</v>
      </c>
      <c r="BI850" s="227">
        <f>IF(N850="nulová",J850,0)</f>
        <v>0</v>
      </c>
      <c r="BJ850" s="20" t="s">
        <v>83</v>
      </c>
      <c r="BK850" s="227">
        <f>ROUND(I850*H850,2)</f>
        <v>0</v>
      </c>
      <c r="BL850" s="20" t="s">
        <v>260</v>
      </c>
      <c r="BM850" s="226" t="s">
        <v>973</v>
      </c>
    </row>
    <row r="851" s="2" customFormat="1">
      <c r="A851" s="41"/>
      <c r="B851" s="42"/>
      <c r="C851" s="43"/>
      <c r="D851" s="228" t="s">
        <v>146</v>
      </c>
      <c r="E851" s="43"/>
      <c r="F851" s="229" t="s">
        <v>974</v>
      </c>
      <c r="G851" s="43"/>
      <c r="H851" s="43"/>
      <c r="I851" s="230"/>
      <c r="J851" s="43"/>
      <c r="K851" s="43"/>
      <c r="L851" s="47"/>
      <c r="M851" s="231"/>
      <c r="N851" s="232"/>
      <c r="O851" s="87"/>
      <c r="P851" s="87"/>
      <c r="Q851" s="87"/>
      <c r="R851" s="87"/>
      <c r="S851" s="87"/>
      <c r="T851" s="88"/>
      <c r="U851" s="41"/>
      <c r="V851" s="41"/>
      <c r="W851" s="41"/>
      <c r="X851" s="41"/>
      <c r="Y851" s="41"/>
      <c r="Z851" s="41"/>
      <c r="AA851" s="41"/>
      <c r="AB851" s="41"/>
      <c r="AC851" s="41"/>
      <c r="AD851" s="41"/>
      <c r="AE851" s="41"/>
      <c r="AT851" s="20" t="s">
        <v>146</v>
      </c>
      <c r="AU851" s="20" t="s">
        <v>83</v>
      </c>
    </row>
    <row r="852" s="13" customFormat="1">
      <c r="A852" s="13"/>
      <c r="B852" s="233"/>
      <c r="C852" s="234"/>
      <c r="D852" s="235" t="s">
        <v>148</v>
      </c>
      <c r="E852" s="236" t="s">
        <v>19</v>
      </c>
      <c r="F852" s="237" t="s">
        <v>975</v>
      </c>
      <c r="G852" s="234"/>
      <c r="H852" s="238">
        <v>112.89</v>
      </c>
      <c r="I852" s="239"/>
      <c r="J852" s="234"/>
      <c r="K852" s="234"/>
      <c r="L852" s="240"/>
      <c r="M852" s="241"/>
      <c r="N852" s="242"/>
      <c r="O852" s="242"/>
      <c r="P852" s="242"/>
      <c r="Q852" s="242"/>
      <c r="R852" s="242"/>
      <c r="S852" s="242"/>
      <c r="T852" s="243"/>
      <c r="U852" s="13"/>
      <c r="V852" s="13"/>
      <c r="W852" s="13"/>
      <c r="X852" s="13"/>
      <c r="Y852" s="13"/>
      <c r="Z852" s="13"/>
      <c r="AA852" s="13"/>
      <c r="AB852" s="13"/>
      <c r="AC852" s="13"/>
      <c r="AD852" s="13"/>
      <c r="AE852" s="13"/>
      <c r="AT852" s="244" t="s">
        <v>148</v>
      </c>
      <c r="AU852" s="244" t="s">
        <v>83</v>
      </c>
      <c r="AV852" s="13" t="s">
        <v>83</v>
      </c>
      <c r="AW852" s="13" t="s">
        <v>32</v>
      </c>
      <c r="AX852" s="13" t="s">
        <v>78</v>
      </c>
      <c r="AY852" s="244" t="s">
        <v>139</v>
      </c>
    </row>
    <row r="853" s="2" customFormat="1" ht="24.15" customHeight="1">
      <c r="A853" s="41"/>
      <c r="B853" s="42"/>
      <c r="C853" s="215" t="s">
        <v>556</v>
      </c>
      <c r="D853" s="215" t="s">
        <v>141</v>
      </c>
      <c r="E853" s="216" t="s">
        <v>976</v>
      </c>
      <c r="F853" s="217" t="s">
        <v>977</v>
      </c>
      <c r="G853" s="218" t="s">
        <v>167</v>
      </c>
      <c r="H853" s="219">
        <v>75.599999999999994</v>
      </c>
      <c r="I853" s="220"/>
      <c r="J853" s="221">
        <f>ROUND(I853*H853,2)</f>
        <v>0</v>
      </c>
      <c r="K853" s="217" t="s">
        <v>145</v>
      </c>
      <c r="L853" s="47"/>
      <c r="M853" s="222" t="s">
        <v>19</v>
      </c>
      <c r="N853" s="223" t="s">
        <v>43</v>
      </c>
      <c r="O853" s="87"/>
      <c r="P853" s="224">
        <f>O853*H853</f>
        <v>0</v>
      </c>
      <c r="Q853" s="224">
        <v>0.0068900000000000003</v>
      </c>
      <c r="R853" s="224">
        <f>Q853*H853</f>
        <v>0.52088400000000001</v>
      </c>
      <c r="S853" s="224">
        <v>0</v>
      </c>
      <c r="T853" s="225">
        <f>S853*H853</f>
        <v>0</v>
      </c>
      <c r="U853" s="41"/>
      <c r="V853" s="41"/>
      <c r="W853" s="41"/>
      <c r="X853" s="41"/>
      <c r="Y853" s="41"/>
      <c r="Z853" s="41"/>
      <c r="AA853" s="41"/>
      <c r="AB853" s="41"/>
      <c r="AC853" s="41"/>
      <c r="AD853" s="41"/>
      <c r="AE853" s="41"/>
      <c r="AR853" s="226" t="s">
        <v>260</v>
      </c>
      <c r="AT853" s="226" t="s">
        <v>141</v>
      </c>
      <c r="AU853" s="226" t="s">
        <v>83</v>
      </c>
      <c r="AY853" s="20" t="s">
        <v>139</v>
      </c>
      <c r="BE853" s="227">
        <f>IF(N853="základní",J853,0)</f>
        <v>0</v>
      </c>
      <c r="BF853" s="227">
        <f>IF(N853="snížená",J853,0)</f>
        <v>0</v>
      </c>
      <c r="BG853" s="227">
        <f>IF(N853="zákl. přenesená",J853,0)</f>
        <v>0</v>
      </c>
      <c r="BH853" s="227">
        <f>IF(N853="sníž. přenesená",J853,0)</f>
        <v>0</v>
      </c>
      <c r="BI853" s="227">
        <f>IF(N853="nulová",J853,0)</f>
        <v>0</v>
      </c>
      <c r="BJ853" s="20" t="s">
        <v>83</v>
      </c>
      <c r="BK853" s="227">
        <f>ROUND(I853*H853,2)</f>
        <v>0</v>
      </c>
      <c r="BL853" s="20" t="s">
        <v>260</v>
      </c>
      <c r="BM853" s="226" t="s">
        <v>978</v>
      </c>
    </row>
    <row r="854" s="2" customFormat="1">
      <c r="A854" s="41"/>
      <c r="B854" s="42"/>
      <c r="C854" s="43"/>
      <c r="D854" s="228" t="s">
        <v>146</v>
      </c>
      <c r="E854" s="43"/>
      <c r="F854" s="229" t="s">
        <v>979</v>
      </c>
      <c r="G854" s="43"/>
      <c r="H854" s="43"/>
      <c r="I854" s="230"/>
      <c r="J854" s="43"/>
      <c r="K854" s="43"/>
      <c r="L854" s="47"/>
      <c r="M854" s="231"/>
      <c r="N854" s="232"/>
      <c r="O854" s="87"/>
      <c r="P854" s="87"/>
      <c r="Q854" s="87"/>
      <c r="R854" s="87"/>
      <c r="S854" s="87"/>
      <c r="T854" s="88"/>
      <c r="U854" s="41"/>
      <c r="V854" s="41"/>
      <c r="W854" s="41"/>
      <c r="X854" s="41"/>
      <c r="Y854" s="41"/>
      <c r="Z854" s="41"/>
      <c r="AA854" s="41"/>
      <c r="AB854" s="41"/>
      <c r="AC854" s="41"/>
      <c r="AD854" s="41"/>
      <c r="AE854" s="41"/>
      <c r="AT854" s="20" t="s">
        <v>146</v>
      </c>
      <c r="AU854" s="20" t="s">
        <v>83</v>
      </c>
    </row>
    <row r="855" s="2" customFormat="1">
      <c r="A855" s="41"/>
      <c r="B855" s="42"/>
      <c r="C855" s="43"/>
      <c r="D855" s="235" t="s">
        <v>269</v>
      </c>
      <c r="E855" s="43"/>
      <c r="F855" s="277" t="s">
        <v>906</v>
      </c>
      <c r="G855" s="43"/>
      <c r="H855" s="43"/>
      <c r="I855" s="230"/>
      <c r="J855" s="43"/>
      <c r="K855" s="43"/>
      <c r="L855" s="47"/>
      <c r="M855" s="231"/>
      <c r="N855" s="232"/>
      <c r="O855" s="87"/>
      <c r="P855" s="87"/>
      <c r="Q855" s="87"/>
      <c r="R855" s="87"/>
      <c r="S855" s="87"/>
      <c r="T855" s="88"/>
      <c r="U855" s="41"/>
      <c r="V855" s="41"/>
      <c r="W855" s="41"/>
      <c r="X855" s="41"/>
      <c r="Y855" s="41"/>
      <c r="Z855" s="41"/>
      <c r="AA855" s="41"/>
      <c r="AB855" s="41"/>
      <c r="AC855" s="41"/>
      <c r="AD855" s="41"/>
      <c r="AE855" s="41"/>
      <c r="AT855" s="20" t="s">
        <v>269</v>
      </c>
      <c r="AU855" s="20" t="s">
        <v>83</v>
      </c>
    </row>
    <row r="856" s="13" customFormat="1">
      <c r="A856" s="13"/>
      <c r="B856" s="233"/>
      <c r="C856" s="234"/>
      <c r="D856" s="235" t="s">
        <v>148</v>
      </c>
      <c r="E856" s="236" t="s">
        <v>19</v>
      </c>
      <c r="F856" s="237" t="s">
        <v>980</v>
      </c>
      <c r="G856" s="234"/>
      <c r="H856" s="238">
        <v>75.599999999999994</v>
      </c>
      <c r="I856" s="239"/>
      <c r="J856" s="234"/>
      <c r="K856" s="234"/>
      <c r="L856" s="240"/>
      <c r="M856" s="241"/>
      <c r="N856" s="242"/>
      <c r="O856" s="242"/>
      <c r="P856" s="242"/>
      <c r="Q856" s="242"/>
      <c r="R856" s="242"/>
      <c r="S856" s="242"/>
      <c r="T856" s="243"/>
      <c r="U856" s="13"/>
      <c r="V856" s="13"/>
      <c r="W856" s="13"/>
      <c r="X856" s="13"/>
      <c r="Y856" s="13"/>
      <c r="Z856" s="13"/>
      <c r="AA856" s="13"/>
      <c r="AB856" s="13"/>
      <c r="AC856" s="13"/>
      <c r="AD856" s="13"/>
      <c r="AE856" s="13"/>
      <c r="AT856" s="244" t="s">
        <v>148</v>
      </c>
      <c r="AU856" s="244" t="s">
        <v>83</v>
      </c>
      <c r="AV856" s="13" t="s">
        <v>83</v>
      </c>
      <c r="AW856" s="13" t="s">
        <v>32</v>
      </c>
      <c r="AX856" s="13" t="s">
        <v>71</v>
      </c>
      <c r="AY856" s="244" t="s">
        <v>139</v>
      </c>
    </row>
    <row r="857" s="15" customFormat="1">
      <c r="A857" s="15"/>
      <c r="B857" s="256"/>
      <c r="C857" s="257"/>
      <c r="D857" s="235" t="s">
        <v>148</v>
      </c>
      <c r="E857" s="258" t="s">
        <v>19</v>
      </c>
      <c r="F857" s="259" t="s">
        <v>163</v>
      </c>
      <c r="G857" s="257"/>
      <c r="H857" s="260">
        <v>75.599999999999994</v>
      </c>
      <c r="I857" s="261"/>
      <c r="J857" s="257"/>
      <c r="K857" s="257"/>
      <c r="L857" s="262"/>
      <c r="M857" s="263"/>
      <c r="N857" s="264"/>
      <c r="O857" s="264"/>
      <c r="P857" s="264"/>
      <c r="Q857" s="264"/>
      <c r="R857" s="264"/>
      <c r="S857" s="264"/>
      <c r="T857" s="265"/>
      <c r="U857" s="15"/>
      <c r="V857" s="15"/>
      <c r="W857" s="15"/>
      <c r="X857" s="15"/>
      <c r="Y857" s="15"/>
      <c r="Z857" s="15"/>
      <c r="AA857" s="15"/>
      <c r="AB857" s="15"/>
      <c r="AC857" s="15"/>
      <c r="AD857" s="15"/>
      <c r="AE857" s="15"/>
      <c r="AT857" s="266" t="s">
        <v>148</v>
      </c>
      <c r="AU857" s="266" t="s">
        <v>83</v>
      </c>
      <c r="AV857" s="15" t="s">
        <v>90</v>
      </c>
      <c r="AW857" s="15" t="s">
        <v>32</v>
      </c>
      <c r="AX857" s="15" t="s">
        <v>78</v>
      </c>
      <c r="AY857" s="266" t="s">
        <v>139</v>
      </c>
    </row>
    <row r="858" s="2" customFormat="1" ht="24.15" customHeight="1">
      <c r="A858" s="41"/>
      <c r="B858" s="42"/>
      <c r="C858" s="215" t="s">
        <v>981</v>
      </c>
      <c r="D858" s="215" t="s">
        <v>141</v>
      </c>
      <c r="E858" s="216" t="s">
        <v>982</v>
      </c>
      <c r="F858" s="217" t="s">
        <v>983</v>
      </c>
      <c r="G858" s="218" t="s">
        <v>228</v>
      </c>
      <c r="H858" s="219">
        <v>57</v>
      </c>
      <c r="I858" s="220"/>
      <c r="J858" s="221">
        <f>ROUND(I858*H858,2)</f>
        <v>0</v>
      </c>
      <c r="K858" s="217" t="s">
        <v>145</v>
      </c>
      <c r="L858" s="47"/>
      <c r="M858" s="222" t="s">
        <v>19</v>
      </c>
      <c r="N858" s="223" t="s">
        <v>43</v>
      </c>
      <c r="O858" s="87"/>
      <c r="P858" s="224">
        <f>O858*H858</f>
        <v>0</v>
      </c>
      <c r="Q858" s="224">
        <v>0.0036600000000000001</v>
      </c>
      <c r="R858" s="224">
        <f>Q858*H858</f>
        <v>0.20862</v>
      </c>
      <c r="S858" s="224">
        <v>0</v>
      </c>
      <c r="T858" s="225">
        <f>S858*H858</f>
        <v>0</v>
      </c>
      <c r="U858" s="41"/>
      <c r="V858" s="41"/>
      <c r="W858" s="41"/>
      <c r="X858" s="41"/>
      <c r="Y858" s="41"/>
      <c r="Z858" s="41"/>
      <c r="AA858" s="41"/>
      <c r="AB858" s="41"/>
      <c r="AC858" s="41"/>
      <c r="AD858" s="41"/>
      <c r="AE858" s="41"/>
      <c r="AR858" s="226" t="s">
        <v>260</v>
      </c>
      <c r="AT858" s="226" t="s">
        <v>141</v>
      </c>
      <c r="AU858" s="226" t="s">
        <v>83</v>
      </c>
      <c r="AY858" s="20" t="s">
        <v>139</v>
      </c>
      <c r="BE858" s="227">
        <f>IF(N858="základní",J858,0)</f>
        <v>0</v>
      </c>
      <c r="BF858" s="227">
        <f>IF(N858="snížená",J858,0)</f>
        <v>0</v>
      </c>
      <c r="BG858" s="227">
        <f>IF(N858="zákl. přenesená",J858,0)</f>
        <v>0</v>
      </c>
      <c r="BH858" s="227">
        <f>IF(N858="sníž. přenesená",J858,0)</f>
        <v>0</v>
      </c>
      <c r="BI858" s="227">
        <f>IF(N858="nulová",J858,0)</f>
        <v>0</v>
      </c>
      <c r="BJ858" s="20" t="s">
        <v>83</v>
      </c>
      <c r="BK858" s="227">
        <f>ROUND(I858*H858,2)</f>
        <v>0</v>
      </c>
      <c r="BL858" s="20" t="s">
        <v>260</v>
      </c>
      <c r="BM858" s="226" t="s">
        <v>984</v>
      </c>
    </row>
    <row r="859" s="2" customFormat="1">
      <c r="A859" s="41"/>
      <c r="B859" s="42"/>
      <c r="C859" s="43"/>
      <c r="D859" s="228" t="s">
        <v>146</v>
      </c>
      <c r="E859" s="43"/>
      <c r="F859" s="229" t="s">
        <v>985</v>
      </c>
      <c r="G859" s="43"/>
      <c r="H859" s="43"/>
      <c r="I859" s="230"/>
      <c r="J859" s="43"/>
      <c r="K859" s="43"/>
      <c r="L859" s="47"/>
      <c r="M859" s="231"/>
      <c r="N859" s="232"/>
      <c r="O859" s="87"/>
      <c r="P859" s="87"/>
      <c r="Q859" s="87"/>
      <c r="R859" s="87"/>
      <c r="S859" s="87"/>
      <c r="T859" s="88"/>
      <c r="U859" s="41"/>
      <c r="V859" s="41"/>
      <c r="W859" s="41"/>
      <c r="X859" s="41"/>
      <c r="Y859" s="41"/>
      <c r="Z859" s="41"/>
      <c r="AA859" s="41"/>
      <c r="AB859" s="41"/>
      <c r="AC859" s="41"/>
      <c r="AD859" s="41"/>
      <c r="AE859" s="41"/>
      <c r="AT859" s="20" t="s">
        <v>146</v>
      </c>
      <c r="AU859" s="20" t="s">
        <v>83</v>
      </c>
    </row>
    <row r="860" s="2" customFormat="1">
      <c r="A860" s="41"/>
      <c r="B860" s="42"/>
      <c r="C860" s="43"/>
      <c r="D860" s="235" t="s">
        <v>231</v>
      </c>
      <c r="E860" s="43"/>
      <c r="F860" s="277" t="s">
        <v>986</v>
      </c>
      <c r="G860" s="43"/>
      <c r="H860" s="43"/>
      <c r="I860" s="230"/>
      <c r="J860" s="43"/>
      <c r="K860" s="43"/>
      <c r="L860" s="47"/>
      <c r="M860" s="231"/>
      <c r="N860" s="232"/>
      <c r="O860" s="87"/>
      <c r="P860" s="87"/>
      <c r="Q860" s="87"/>
      <c r="R860" s="87"/>
      <c r="S860" s="87"/>
      <c r="T860" s="88"/>
      <c r="U860" s="41"/>
      <c r="V860" s="41"/>
      <c r="W860" s="41"/>
      <c r="X860" s="41"/>
      <c r="Y860" s="41"/>
      <c r="Z860" s="41"/>
      <c r="AA860" s="41"/>
      <c r="AB860" s="41"/>
      <c r="AC860" s="41"/>
      <c r="AD860" s="41"/>
      <c r="AE860" s="41"/>
      <c r="AT860" s="20" t="s">
        <v>231</v>
      </c>
      <c r="AU860" s="20" t="s">
        <v>83</v>
      </c>
    </row>
    <row r="861" s="2" customFormat="1">
      <c r="A861" s="41"/>
      <c r="B861" s="42"/>
      <c r="C861" s="43"/>
      <c r="D861" s="235" t="s">
        <v>269</v>
      </c>
      <c r="E861" s="43"/>
      <c r="F861" s="277" t="s">
        <v>987</v>
      </c>
      <c r="G861" s="43"/>
      <c r="H861" s="43"/>
      <c r="I861" s="230"/>
      <c r="J861" s="43"/>
      <c r="K861" s="43"/>
      <c r="L861" s="47"/>
      <c r="M861" s="231"/>
      <c r="N861" s="232"/>
      <c r="O861" s="87"/>
      <c r="P861" s="87"/>
      <c r="Q861" s="87"/>
      <c r="R861" s="87"/>
      <c r="S861" s="87"/>
      <c r="T861" s="88"/>
      <c r="U861" s="41"/>
      <c r="V861" s="41"/>
      <c r="W861" s="41"/>
      <c r="X861" s="41"/>
      <c r="Y861" s="41"/>
      <c r="Z861" s="41"/>
      <c r="AA861" s="41"/>
      <c r="AB861" s="41"/>
      <c r="AC861" s="41"/>
      <c r="AD861" s="41"/>
      <c r="AE861" s="41"/>
      <c r="AT861" s="20" t="s">
        <v>269</v>
      </c>
      <c r="AU861" s="20" t="s">
        <v>83</v>
      </c>
    </row>
    <row r="862" s="13" customFormat="1">
      <c r="A862" s="13"/>
      <c r="B862" s="233"/>
      <c r="C862" s="234"/>
      <c r="D862" s="235" t="s">
        <v>148</v>
      </c>
      <c r="E862" s="236" t="s">
        <v>19</v>
      </c>
      <c r="F862" s="237" t="s">
        <v>988</v>
      </c>
      <c r="G862" s="234"/>
      <c r="H862" s="238">
        <v>57</v>
      </c>
      <c r="I862" s="239"/>
      <c r="J862" s="234"/>
      <c r="K862" s="234"/>
      <c r="L862" s="240"/>
      <c r="M862" s="241"/>
      <c r="N862" s="242"/>
      <c r="O862" s="242"/>
      <c r="P862" s="242"/>
      <c r="Q862" s="242"/>
      <c r="R862" s="242"/>
      <c r="S862" s="242"/>
      <c r="T862" s="243"/>
      <c r="U862" s="13"/>
      <c r="V862" s="13"/>
      <c r="W862" s="13"/>
      <c r="X862" s="13"/>
      <c r="Y862" s="13"/>
      <c r="Z862" s="13"/>
      <c r="AA862" s="13"/>
      <c r="AB862" s="13"/>
      <c r="AC862" s="13"/>
      <c r="AD862" s="13"/>
      <c r="AE862" s="13"/>
      <c r="AT862" s="244" t="s">
        <v>148</v>
      </c>
      <c r="AU862" s="244" t="s">
        <v>83</v>
      </c>
      <c r="AV862" s="13" t="s">
        <v>83</v>
      </c>
      <c r="AW862" s="13" t="s">
        <v>32</v>
      </c>
      <c r="AX862" s="13" t="s">
        <v>78</v>
      </c>
      <c r="AY862" s="244" t="s">
        <v>139</v>
      </c>
    </row>
    <row r="863" s="2" customFormat="1" ht="24.15" customHeight="1">
      <c r="A863" s="41"/>
      <c r="B863" s="42"/>
      <c r="C863" s="215" t="s">
        <v>561</v>
      </c>
      <c r="D863" s="215" t="s">
        <v>141</v>
      </c>
      <c r="E863" s="216" t="s">
        <v>989</v>
      </c>
      <c r="F863" s="217" t="s">
        <v>990</v>
      </c>
      <c r="G863" s="218" t="s">
        <v>228</v>
      </c>
      <c r="H863" s="219">
        <v>187.69999999999999</v>
      </c>
      <c r="I863" s="220"/>
      <c r="J863" s="221">
        <f>ROUND(I863*H863,2)</f>
        <v>0</v>
      </c>
      <c r="K863" s="217" t="s">
        <v>145</v>
      </c>
      <c r="L863" s="47"/>
      <c r="M863" s="222" t="s">
        <v>19</v>
      </c>
      <c r="N863" s="223" t="s">
        <v>43</v>
      </c>
      <c r="O863" s="87"/>
      <c r="P863" s="224">
        <f>O863*H863</f>
        <v>0</v>
      </c>
      <c r="Q863" s="224">
        <v>0.0044200000000000003</v>
      </c>
      <c r="R863" s="224">
        <f>Q863*H863</f>
        <v>0.82963399999999998</v>
      </c>
      <c r="S863" s="224">
        <v>0</v>
      </c>
      <c r="T863" s="225">
        <f>S863*H863</f>
        <v>0</v>
      </c>
      <c r="U863" s="41"/>
      <c r="V863" s="41"/>
      <c r="W863" s="41"/>
      <c r="X863" s="41"/>
      <c r="Y863" s="41"/>
      <c r="Z863" s="41"/>
      <c r="AA863" s="41"/>
      <c r="AB863" s="41"/>
      <c r="AC863" s="41"/>
      <c r="AD863" s="41"/>
      <c r="AE863" s="41"/>
      <c r="AR863" s="226" t="s">
        <v>260</v>
      </c>
      <c r="AT863" s="226" t="s">
        <v>141</v>
      </c>
      <c r="AU863" s="226" t="s">
        <v>83</v>
      </c>
      <c r="AY863" s="20" t="s">
        <v>139</v>
      </c>
      <c r="BE863" s="227">
        <f>IF(N863="základní",J863,0)</f>
        <v>0</v>
      </c>
      <c r="BF863" s="227">
        <f>IF(N863="snížená",J863,0)</f>
        <v>0</v>
      </c>
      <c r="BG863" s="227">
        <f>IF(N863="zákl. přenesená",J863,0)</f>
        <v>0</v>
      </c>
      <c r="BH863" s="227">
        <f>IF(N863="sníž. přenesená",J863,0)</f>
        <v>0</v>
      </c>
      <c r="BI863" s="227">
        <f>IF(N863="nulová",J863,0)</f>
        <v>0</v>
      </c>
      <c r="BJ863" s="20" t="s">
        <v>83</v>
      </c>
      <c r="BK863" s="227">
        <f>ROUND(I863*H863,2)</f>
        <v>0</v>
      </c>
      <c r="BL863" s="20" t="s">
        <v>260</v>
      </c>
      <c r="BM863" s="226" t="s">
        <v>991</v>
      </c>
    </row>
    <row r="864" s="2" customFormat="1">
      <c r="A864" s="41"/>
      <c r="B864" s="42"/>
      <c r="C864" s="43"/>
      <c r="D864" s="228" t="s">
        <v>146</v>
      </c>
      <c r="E864" s="43"/>
      <c r="F864" s="229" t="s">
        <v>992</v>
      </c>
      <c r="G864" s="43"/>
      <c r="H864" s="43"/>
      <c r="I864" s="230"/>
      <c r="J864" s="43"/>
      <c r="K864" s="43"/>
      <c r="L864" s="47"/>
      <c r="M864" s="231"/>
      <c r="N864" s="232"/>
      <c r="O864" s="87"/>
      <c r="P864" s="87"/>
      <c r="Q864" s="87"/>
      <c r="R864" s="87"/>
      <c r="S864" s="87"/>
      <c r="T864" s="88"/>
      <c r="U864" s="41"/>
      <c r="V864" s="41"/>
      <c r="W864" s="41"/>
      <c r="X864" s="41"/>
      <c r="Y864" s="41"/>
      <c r="Z864" s="41"/>
      <c r="AA864" s="41"/>
      <c r="AB864" s="41"/>
      <c r="AC864" s="41"/>
      <c r="AD864" s="41"/>
      <c r="AE864" s="41"/>
      <c r="AT864" s="20" t="s">
        <v>146</v>
      </c>
      <c r="AU864" s="20" t="s">
        <v>83</v>
      </c>
    </row>
    <row r="865" s="2" customFormat="1">
      <c r="A865" s="41"/>
      <c r="B865" s="42"/>
      <c r="C865" s="43"/>
      <c r="D865" s="235" t="s">
        <v>269</v>
      </c>
      <c r="E865" s="43"/>
      <c r="F865" s="277" t="s">
        <v>993</v>
      </c>
      <c r="G865" s="43"/>
      <c r="H865" s="43"/>
      <c r="I865" s="230"/>
      <c r="J865" s="43"/>
      <c r="K865" s="43"/>
      <c r="L865" s="47"/>
      <c r="M865" s="231"/>
      <c r="N865" s="232"/>
      <c r="O865" s="87"/>
      <c r="P865" s="87"/>
      <c r="Q865" s="87"/>
      <c r="R865" s="87"/>
      <c r="S865" s="87"/>
      <c r="T865" s="88"/>
      <c r="U865" s="41"/>
      <c r="V865" s="41"/>
      <c r="W865" s="41"/>
      <c r="X865" s="41"/>
      <c r="Y865" s="41"/>
      <c r="Z865" s="41"/>
      <c r="AA865" s="41"/>
      <c r="AB865" s="41"/>
      <c r="AC865" s="41"/>
      <c r="AD865" s="41"/>
      <c r="AE865" s="41"/>
      <c r="AT865" s="20" t="s">
        <v>269</v>
      </c>
      <c r="AU865" s="20" t="s">
        <v>83</v>
      </c>
    </row>
    <row r="866" s="13" customFormat="1">
      <c r="A866" s="13"/>
      <c r="B866" s="233"/>
      <c r="C866" s="234"/>
      <c r="D866" s="235" t="s">
        <v>148</v>
      </c>
      <c r="E866" s="236" t="s">
        <v>19</v>
      </c>
      <c r="F866" s="237" t="s">
        <v>962</v>
      </c>
      <c r="G866" s="234"/>
      <c r="H866" s="238">
        <v>187.69999999999999</v>
      </c>
      <c r="I866" s="239"/>
      <c r="J866" s="234"/>
      <c r="K866" s="234"/>
      <c r="L866" s="240"/>
      <c r="M866" s="241"/>
      <c r="N866" s="242"/>
      <c r="O866" s="242"/>
      <c r="P866" s="242"/>
      <c r="Q866" s="242"/>
      <c r="R866" s="242"/>
      <c r="S866" s="242"/>
      <c r="T866" s="243"/>
      <c r="U866" s="13"/>
      <c r="V866" s="13"/>
      <c r="W866" s="13"/>
      <c r="X866" s="13"/>
      <c r="Y866" s="13"/>
      <c r="Z866" s="13"/>
      <c r="AA866" s="13"/>
      <c r="AB866" s="13"/>
      <c r="AC866" s="13"/>
      <c r="AD866" s="13"/>
      <c r="AE866" s="13"/>
      <c r="AT866" s="244" t="s">
        <v>148</v>
      </c>
      <c r="AU866" s="244" t="s">
        <v>83</v>
      </c>
      <c r="AV866" s="13" t="s">
        <v>83</v>
      </c>
      <c r="AW866" s="13" t="s">
        <v>32</v>
      </c>
      <c r="AX866" s="13" t="s">
        <v>78</v>
      </c>
      <c r="AY866" s="244" t="s">
        <v>139</v>
      </c>
    </row>
    <row r="867" s="2" customFormat="1" ht="24.15" customHeight="1">
      <c r="A867" s="41"/>
      <c r="B867" s="42"/>
      <c r="C867" s="215" t="s">
        <v>994</v>
      </c>
      <c r="D867" s="215" t="s">
        <v>141</v>
      </c>
      <c r="E867" s="216" t="s">
        <v>995</v>
      </c>
      <c r="F867" s="217" t="s">
        <v>996</v>
      </c>
      <c r="G867" s="218" t="s">
        <v>228</v>
      </c>
      <c r="H867" s="219">
        <v>144.09999999999999</v>
      </c>
      <c r="I867" s="220"/>
      <c r="J867" s="221">
        <f>ROUND(I867*H867,2)</f>
        <v>0</v>
      </c>
      <c r="K867" s="217" t="s">
        <v>145</v>
      </c>
      <c r="L867" s="47"/>
      <c r="M867" s="222" t="s">
        <v>19</v>
      </c>
      <c r="N867" s="223" t="s">
        <v>43</v>
      </c>
      <c r="O867" s="87"/>
      <c r="P867" s="224">
        <f>O867*H867</f>
        <v>0</v>
      </c>
      <c r="Q867" s="224">
        <v>0.0029499999999999999</v>
      </c>
      <c r="R867" s="224">
        <f>Q867*H867</f>
        <v>0.425095</v>
      </c>
      <c r="S867" s="224">
        <v>0</v>
      </c>
      <c r="T867" s="225">
        <f>S867*H867</f>
        <v>0</v>
      </c>
      <c r="U867" s="41"/>
      <c r="V867" s="41"/>
      <c r="W867" s="41"/>
      <c r="X867" s="41"/>
      <c r="Y867" s="41"/>
      <c r="Z867" s="41"/>
      <c r="AA867" s="41"/>
      <c r="AB867" s="41"/>
      <c r="AC867" s="41"/>
      <c r="AD867" s="41"/>
      <c r="AE867" s="41"/>
      <c r="AR867" s="226" t="s">
        <v>260</v>
      </c>
      <c r="AT867" s="226" t="s">
        <v>141</v>
      </c>
      <c r="AU867" s="226" t="s">
        <v>83</v>
      </c>
      <c r="AY867" s="20" t="s">
        <v>139</v>
      </c>
      <c r="BE867" s="227">
        <f>IF(N867="základní",J867,0)</f>
        <v>0</v>
      </c>
      <c r="BF867" s="227">
        <f>IF(N867="snížená",J867,0)</f>
        <v>0</v>
      </c>
      <c r="BG867" s="227">
        <f>IF(N867="zákl. přenesená",J867,0)</f>
        <v>0</v>
      </c>
      <c r="BH867" s="227">
        <f>IF(N867="sníž. přenesená",J867,0)</f>
        <v>0</v>
      </c>
      <c r="BI867" s="227">
        <f>IF(N867="nulová",J867,0)</f>
        <v>0</v>
      </c>
      <c r="BJ867" s="20" t="s">
        <v>83</v>
      </c>
      <c r="BK867" s="227">
        <f>ROUND(I867*H867,2)</f>
        <v>0</v>
      </c>
      <c r="BL867" s="20" t="s">
        <v>260</v>
      </c>
      <c r="BM867" s="226" t="s">
        <v>997</v>
      </c>
    </row>
    <row r="868" s="2" customFormat="1">
      <c r="A868" s="41"/>
      <c r="B868" s="42"/>
      <c r="C868" s="43"/>
      <c r="D868" s="228" t="s">
        <v>146</v>
      </c>
      <c r="E868" s="43"/>
      <c r="F868" s="229" t="s">
        <v>998</v>
      </c>
      <c r="G868" s="43"/>
      <c r="H868" s="43"/>
      <c r="I868" s="230"/>
      <c r="J868" s="43"/>
      <c r="K868" s="43"/>
      <c r="L868" s="47"/>
      <c r="M868" s="231"/>
      <c r="N868" s="232"/>
      <c r="O868" s="87"/>
      <c r="P868" s="87"/>
      <c r="Q868" s="87"/>
      <c r="R868" s="87"/>
      <c r="S868" s="87"/>
      <c r="T868" s="88"/>
      <c r="U868" s="41"/>
      <c r="V868" s="41"/>
      <c r="W868" s="41"/>
      <c r="X868" s="41"/>
      <c r="Y868" s="41"/>
      <c r="Z868" s="41"/>
      <c r="AA868" s="41"/>
      <c r="AB868" s="41"/>
      <c r="AC868" s="41"/>
      <c r="AD868" s="41"/>
      <c r="AE868" s="41"/>
      <c r="AT868" s="20" t="s">
        <v>146</v>
      </c>
      <c r="AU868" s="20" t="s">
        <v>83</v>
      </c>
    </row>
    <row r="869" s="2" customFormat="1">
      <c r="A869" s="41"/>
      <c r="B869" s="42"/>
      <c r="C869" s="43"/>
      <c r="D869" s="235" t="s">
        <v>231</v>
      </c>
      <c r="E869" s="43"/>
      <c r="F869" s="277" t="s">
        <v>999</v>
      </c>
      <c r="G869" s="43"/>
      <c r="H869" s="43"/>
      <c r="I869" s="230"/>
      <c r="J869" s="43"/>
      <c r="K869" s="43"/>
      <c r="L869" s="47"/>
      <c r="M869" s="231"/>
      <c r="N869" s="232"/>
      <c r="O869" s="87"/>
      <c r="P869" s="87"/>
      <c r="Q869" s="87"/>
      <c r="R869" s="87"/>
      <c r="S869" s="87"/>
      <c r="T869" s="88"/>
      <c r="U869" s="41"/>
      <c r="V869" s="41"/>
      <c r="W869" s="41"/>
      <c r="X869" s="41"/>
      <c r="Y869" s="41"/>
      <c r="Z869" s="41"/>
      <c r="AA869" s="41"/>
      <c r="AB869" s="41"/>
      <c r="AC869" s="41"/>
      <c r="AD869" s="41"/>
      <c r="AE869" s="41"/>
      <c r="AT869" s="20" t="s">
        <v>231</v>
      </c>
      <c r="AU869" s="20" t="s">
        <v>83</v>
      </c>
    </row>
    <row r="870" s="2" customFormat="1">
      <c r="A870" s="41"/>
      <c r="B870" s="42"/>
      <c r="C870" s="43"/>
      <c r="D870" s="235" t="s">
        <v>269</v>
      </c>
      <c r="E870" s="43"/>
      <c r="F870" s="277" t="s">
        <v>1000</v>
      </c>
      <c r="G870" s="43"/>
      <c r="H870" s="43"/>
      <c r="I870" s="230"/>
      <c r="J870" s="43"/>
      <c r="K870" s="43"/>
      <c r="L870" s="47"/>
      <c r="M870" s="231"/>
      <c r="N870" s="232"/>
      <c r="O870" s="87"/>
      <c r="P870" s="87"/>
      <c r="Q870" s="87"/>
      <c r="R870" s="87"/>
      <c r="S870" s="87"/>
      <c r="T870" s="88"/>
      <c r="U870" s="41"/>
      <c r="V870" s="41"/>
      <c r="W870" s="41"/>
      <c r="X870" s="41"/>
      <c r="Y870" s="41"/>
      <c r="Z870" s="41"/>
      <c r="AA870" s="41"/>
      <c r="AB870" s="41"/>
      <c r="AC870" s="41"/>
      <c r="AD870" s="41"/>
      <c r="AE870" s="41"/>
      <c r="AT870" s="20" t="s">
        <v>269</v>
      </c>
      <c r="AU870" s="20" t="s">
        <v>83</v>
      </c>
    </row>
    <row r="871" s="13" customFormat="1">
      <c r="A871" s="13"/>
      <c r="B871" s="233"/>
      <c r="C871" s="234"/>
      <c r="D871" s="235" t="s">
        <v>148</v>
      </c>
      <c r="E871" s="236" t="s">
        <v>19</v>
      </c>
      <c r="F871" s="237" t="s">
        <v>1001</v>
      </c>
      <c r="G871" s="234"/>
      <c r="H871" s="238">
        <v>92.400000000000006</v>
      </c>
      <c r="I871" s="239"/>
      <c r="J871" s="234"/>
      <c r="K871" s="234"/>
      <c r="L871" s="240"/>
      <c r="M871" s="241"/>
      <c r="N871" s="242"/>
      <c r="O871" s="242"/>
      <c r="P871" s="242"/>
      <c r="Q871" s="242"/>
      <c r="R871" s="242"/>
      <c r="S871" s="242"/>
      <c r="T871" s="243"/>
      <c r="U871" s="13"/>
      <c r="V871" s="13"/>
      <c r="W871" s="13"/>
      <c r="X871" s="13"/>
      <c r="Y871" s="13"/>
      <c r="Z871" s="13"/>
      <c r="AA871" s="13"/>
      <c r="AB871" s="13"/>
      <c r="AC871" s="13"/>
      <c r="AD871" s="13"/>
      <c r="AE871" s="13"/>
      <c r="AT871" s="244" t="s">
        <v>148</v>
      </c>
      <c r="AU871" s="244" t="s">
        <v>83</v>
      </c>
      <c r="AV871" s="13" t="s">
        <v>83</v>
      </c>
      <c r="AW871" s="13" t="s">
        <v>32</v>
      </c>
      <c r="AX871" s="13" t="s">
        <v>71</v>
      </c>
      <c r="AY871" s="244" t="s">
        <v>139</v>
      </c>
    </row>
    <row r="872" s="13" customFormat="1">
      <c r="A872" s="13"/>
      <c r="B872" s="233"/>
      <c r="C872" s="234"/>
      <c r="D872" s="235" t="s">
        <v>148</v>
      </c>
      <c r="E872" s="236" t="s">
        <v>19</v>
      </c>
      <c r="F872" s="237" t="s">
        <v>1002</v>
      </c>
      <c r="G872" s="234"/>
      <c r="H872" s="238">
        <v>51.700000000000003</v>
      </c>
      <c r="I872" s="239"/>
      <c r="J872" s="234"/>
      <c r="K872" s="234"/>
      <c r="L872" s="240"/>
      <c r="M872" s="241"/>
      <c r="N872" s="242"/>
      <c r="O872" s="242"/>
      <c r="P872" s="242"/>
      <c r="Q872" s="242"/>
      <c r="R872" s="242"/>
      <c r="S872" s="242"/>
      <c r="T872" s="243"/>
      <c r="U872" s="13"/>
      <c r="V872" s="13"/>
      <c r="W872" s="13"/>
      <c r="X872" s="13"/>
      <c r="Y872" s="13"/>
      <c r="Z872" s="13"/>
      <c r="AA872" s="13"/>
      <c r="AB872" s="13"/>
      <c r="AC872" s="13"/>
      <c r="AD872" s="13"/>
      <c r="AE872" s="13"/>
      <c r="AT872" s="244" t="s">
        <v>148</v>
      </c>
      <c r="AU872" s="244" t="s">
        <v>83</v>
      </c>
      <c r="AV872" s="13" t="s">
        <v>83</v>
      </c>
      <c r="AW872" s="13" t="s">
        <v>32</v>
      </c>
      <c r="AX872" s="13" t="s">
        <v>71</v>
      </c>
      <c r="AY872" s="244" t="s">
        <v>139</v>
      </c>
    </row>
    <row r="873" s="15" customFormat="1">
      <c r="A873" s="15"/>
      <c r="B873" s="256"/>
      <c r="C873" s="257"/>
      <c r="D873" s="235" t="s">
        <v>148</v>
      </c>
      <c r="E873" s="258" t="s">
        <v>19</v>
      </c>
      <c r="F873" s="259" t="s">
        <v>163</v>
      </c>
      <c r="G873" s="257"/>
      <c r="H873" s="260">
        <v>144.10000000000002</v>
      </c>
      <c r="I873" s="261"/>
      <c r="J873" s="257"/>
      <c r="K873" s="257"/>
      <c r="L873" s="262"/>
      <c r="M873" s="263"/>
      <c r="N873" s="264"/>
      <c r="O873" s="264"/>
      <c r="P873" s="264"/>
      <c r="Q873" s="264"/>
      <c r="R873" s="264"/>
      <c r="S873" s="264"/>
      <c r="T873" s="265"/>
      <c r="U873" s="15"/>
      <c r="V873" s="15"/>
      <c r="W873" s="15"/>
      <c r="X873" s="15"/>
      <c r="Y873" s="15"/>
      <c r="Z873" s="15"/>
      <c r="AA873" s="15"/>
      <c r="AB873" s="15"/>
      <c r="AC873" s="15"/>
      <c r="AD873" s="15"/>
      <c r="AE873" s="15"/>
      <c r="AT873" s="266" t="s">
        <v>148</v>
      </c>
      <c r="AU873" s="266" t="s">
        <v>83</v>
      </c>
      <c r="AV873" s="15" t="s">
        <v>90</v>
      </c>
      <c r="AW873" s="15" t="s">
        <v>32</v>
      </c>
      <c r="AX873" s="15" t="s">
        <v>78</v>
      </c>
      <c r="AY873" s="266" t="s">
        <v>139</v>
      </c>
    </row>
    <row r="874" s="2" customFormat="1" ht="24.15" customHeight="1">
      <c r="A874" s="41"/>
      <c r="B874" s="42"/>
      <c r="C874" s="215" t="s">
        <v>567</v>
      </c>
      <c r="D874" s="215" t="s">
        <v>141</v>
      </c>
      <c r="E874" s="216" t="s">
        <v>1003</v>
      </c>
      <c r="F874" s="217" t="s">
        <v>1004</v>
      </c>
      <c r="G874" s="218" t="s">
        <v>228</v>
      </c>
      <c r="H874" s="219">
        <v>42</v>
      </c>
      <c r="I874" s="220"/>
      <c r="J874" s="221">
        <f>ROUND(I874*H874,2)</f>
        <v>0</v>
      </c>
      <c r="K874" s="217" t="s">
        <v>145</v>
      </c>
      <c r="L874" s="47"/>
      <c r="M874" s="222" t="s">
        <v>19</v>
      </c>
      <c r="N874" s="223" t="s">
        <v>43</v>
      </c>
      <c r="O874" s="87"/>
      <c r="P874" s="224">
        <f>O874*H874</f>
        <v>0</v>
      </c>
      <c r="Q874" s="224">
        <v>0.0053099999999999996</v>
      </c>
      <c r="R874" s="224">
        <f>Q874*H874</f>
        <v>0.22302</v>
      </c>
      <c r="S874" s="224">
        <v>0</v>
      </c>
      <c r="T874" s="225">
        <f>S874*H874</f>
        <v>0</v>
      </c>
      <c r="U874" s="41"/>
      <c r="V874" s="41"/>
      <c r="W874" s="41"/>
      <c r="X874" s="41"/>
      <c r="Y874" s="41"/>
      <c r="Z874" s="41"/>
      <c r="AA874" s="41"/>
      <c r="AB874" s="41"/>
      <c r="AC874" s="41"/>
      <c r="AD874" s="41"/>
      <c r="AE874" s="41"/>
      <c r="AR874" s="226" t="s">
        <v>260</v>
      </c>
      <c r="AT874" s="226" t="s">
        <v>141</v>
      </c>
      <c r="AU874" s="226" t="s">
        <v>83</v>
      </c>
      <c r="AY874" s="20" t="s">
        <v>139</v>
      </c>
      <c r="BE874" s="227">
        <f>IF(N874="základní",J874,0)</f>
        <v>0</v>
      </c>
      <c r="BF874" s="227">
        <f>IF(N874="snížená",J874,0)</f>
        <v>0</v>
      </c>
      <c r="BG874" s="227">
        <f>IF(N874="zákl. přenesená",J874,0)</f>
        <v>0</v>
      </c>
      <c r="BH874" s="227">
        <f>IF(N874="sníž. přenesená",J874,0)</f>
        <v>0</v>
      </c>
      <c r="BI874" s="227">
        <f>IF(N874="nulová",J874,0)</f>
        <v>0</v>
      </c>
      <c r="BJ874" s="20" t="s">
        <v>83</v>
      </c>
      <c r="BK874" s="227">
        <f>ROUND(I874*H874,2)</f>
        <v>0</v>
      </c>
      <c r="BL874" s="20" t="s">
        <v>260</v>
      </c>
      <c r="BM874" s="226" t="s">
        <v>1005</v>
      </c>
    </row>
    <row r="875" s="2" customFormat="1">
      <c r="A875" s="41"/>
      <c r="B875" s="42"/>
      <c r="C875" s="43"/>
      <c r="D875" s="228" t="s">
        <v>146</v>
      </c>
      <c r="E875" s="43"/>
      <c r="F875" s="229" t="s">
        <v>1006</v>
      </c>
      <c r="G875" s="43"/>
      <c r="H875" s="43"/>
      <c r="I875" s="230"/>
      <c r="J875" s="43"/>
      <c r="K875" s="43"/>
      <c r="L875" s="47"/>
      <c r="M875" s="231"/>
      <c r="N875" s="232"/>
      <c r="O875" s="87"/>
      <c r="P875" s="87"/>
      <c r="Q875" s="87"/>
      <c r="R875" s="87"/>
      <c r="S875" s="87"/>
      <c r="T875" s="88"/>
      <c r="U875" s="41"/>
      <c r="V875" s="41"/>
      <c r="W875" s="41"/>
      <c r="X875" s="41"/>
      <c r="Y875" s="41"/>
      <c r="Z875" s="41"/>
      <c r="AA875" s="41"/>
      <c r="AB875" s="41"/>
      <c r="AC875" s="41"/>
      <c r="AD875" s="41"/>
      <c r="AE875" s="41"/>
      <c r="AT875" s="20" t="s">
        <v>146</v>
      </c>
      <c r="AU875" s="20" t="s">
        <v>83</v>
      </c>
    </row>
    <row r="876" s="2" customFormat="1">
      <c r="A876" s="41"/>
      <c r="B876" s="42"/>
      <c r="C876" s="43"/>
      <c r="D876" s="235" t="s">
        <v>231</v>
      </c>
      <c r="E876" s="43"/>
      <c r="F876" s="277" t="s">
        <v>999</v>
      </c>
      <c r="G876" s="43"/>
      <c r="H876" s="43"/>
      <c r="I876" s="230"/>
      <c r="J876" s="43"/>
      <c r="K876" s="43"/>
      <c r="L876" s="47"/>
      <c r="M876" s="231"/>
      <c r="N876" s="232"/>
      <c r="O876" s="87"/>
      <c r="P876" s="87"/>
      <c r="Q876" s="87"/>
      <c r="R876" s="87"/>
      <c r="S876" s="87"/>
      <c r="T876" s="88"/>
      <c r="U876" s="41"/>
      <c r="V876" s="41"/>
      <c r="W876" s="41"/>
      <c r="X876" s="41"/>
      <c r="Y876" s="41"/>
      <c r="Z876" s="41"/>
      <c r="AA876" s="41"/>
      <c r="AB876" s="41"/>
      <c r="AC876" s="41"/>
      <c r="AD876" s="41"/>
      <c r="AE876" s="41"/>
      <c r="AT876" s="20" t="s">
        <v>231</v>
      </c>
      <c r="AU876" s="20" t="s">
        <v>83</v>
      </c>
    </row>
    <row r="877" s="2" customFormat="1">
      <c r="A877" s="41"/>
      <c r="B877" s="42"/>
      <c r="C877" s="43"/>
      <c r="D877" s="235" t="s">
        <v>269</v>
      </c>
      <c r="E877" s="43"/>
      <c r="F877" s="277" t="s">
        <v>1007</v>
      </c>
      <c r="G877" s="43"/>
      <c r="H877" s="43"/>
      <c r="I877" s="230"/>
      <c r="J877" s="43"/>
      <c r="K877" s="43"/>
      <c r="L877" s="47"/>
      <c r="M877" s="231"/>
      <c r="N877" s="232"/>
      <c r="O877" s="87"/>
      <c r="P877" s="87"/>
      <c r="Q877" s="87"/>
      <c r="R877" s="87"/>
      <c r="S877" s="87"/>
      <c r="T877" s="88"/>
      <c r="U877" s="41"/>
      <c r="V877" s="41"/>
      <c r="W877" s="41"/>
      <c r="X877" s="41"/>
      <c r="Y877" s="41"/>
      <c r="Z877" s="41"/>
      <c r="AA877" s="41"/>
      <c r="AB877" s="41"/>
      <c r="AC877" s="41"/>
      <c r="AD877" s="41"/>
      <c r="AE877" s="41"/>
      <c r="AT877" s="20" t="s">
        <v>269</v>
      </c>
      <c r="AU877" s="20" t="s">
        <v>83</v>
      </c>
    </row>
    <row r="878" s="13" customFormat="1">
      <c r="A878" s="13"/>
      <c r="B878" s="233"/>
      <c r="C878" s="234"/>
      <c r="D878" s="235" t="s">
        <v>148</v>
      </c>
      <c r="E878" s="236" t="s">
        <v>19</v>
      </c>
      <c r="F878" s="237" t="s">
        <v>1008</v>
      </c>
      <c r="G878" s="234"/>
      <c r="H878" s="238">
        <v>42</v>
      </c>
      <c r="I878" s="239"/>
      <c r="J878" s="234"/>
      <c r="K878" s="234"/>
      <c r="L878" s="240"/>
      <c r="M878" s="241"/>
      <c r="N878" s="242"/>
      <c r="O878" s="242"/>
      <c r="P878" s="242"/>
      <c r="Q878" s="242"/>
      <c r="R878" s="242"/>
      <c r="S878" s="242"/>
      <c r="T878" s="243"/>
      <c r="U878" s="13"/>
      <c r="V878" s="13"/>
      <c r="W878" s="13"/>
      <c r="X878" s="13"/>
      <c r="Y878" s="13"/>
      <c r="Z878" s="13"/>
      <c r="AA878" s="13"/>
      <c r="AB878" s="13"/>
      <c r="AC878" s="13"/>
      <c r="AD878" s="13"/>
      <c r="AE878" s="13"/>
      <c r="AT878" s="244" t="s">
        <v>148</v>
      </c>
      <c r="AU878" s="244" t="s">
        <v>83</v>
      </c>
      <c r="AV878" s="13" t="s">
        <v>83</v>
      </c>
      <c r="AW878" s="13" t="s">
        <v>32</v>
      </c>
      <c r="AX878" s="13" t="s">
        <v>78</v>
      </c>
      <c r="AY878" s="244" t="s">
        <v>139</v>
      </c>
    </row>
    <row r="879" s="2" customFormat="1" ht="24.15" customHeight="1">
      <c r="A879" s="41"/>
      <c r="B879" s="42"/>
      <c r="C879" s="215" t="s">
        <v>1009</v>
      </c>
      <c r="D879" s="215" t="s">
        <v>141</v>
      </c>
      <c r="E879" s="216" t="s">
        <v>1010</v>
      </c>
      <c r="F879" s="217" t="s">
        <v>1011</v>
      </c>
      <c r="G879" s="218" t="s">
        <v>144</v>
      </c>
      <c r="H879" s="219">
        <v>4</v>
      </c>
      <c r="I879" s="220"/>
      <c r="J879" s="221">
        <f>ROUND(I879*H879,2)</f>
        <v>0</v>
      </c>
      <c r="K879" s="217" t="s">
        <v>145</v>
      </c>
      <c r="L879" s="47"/>
      <c r="M879" s="222" t="s">
        <v>19</v>
      </c>
      <c r="N879" s="223" t="s">
        <v>43</v>
      </c>
      <c r="O879" s="87"/>
      <c r="P879" s="224">
        <f>O879*H879</f>
        <v>0</v>
      </c>
      <c r="Q879" s="224">
        <v>0.00044000000000000002</v>
      </c>
      <c r="R879" s="224">
        <f>Q879*H879</f>
        <v>0.0017600000000000001</v>
      </c>
      <c r="S879" s="224">
        <v>0</v>
      </c>
      <c r="T879" s="225">
        <f>S879*H879</f>
        <v>0</v>
      </c>
      <c r="U879" s="41"/>
      <c r="V879" s="41"/>
      <c r="W879" s="41"/>
      <c r="X879" s="41"/>
      <c r="Y879" s="41"/>
      <c r="Z879" s="41"/>
      <c r="AA879" s="41"/>
      <c r="AB879" s="41"/>
      <c r="AC879" s="41"/>
      <c r="AD879" s="41"/>
      <c r="AE879" s="41"/>
      <c r="AR879" s="226" t="s">
        <v>260</v>
      </c>
      <c r="AT879" s="226" t="s">
        <v>141</v>
      </c>
      <c r="AU879" s="226" t="s">
        <v>83</v>
      </c>
      <c r="AY879" s="20" t="s">
        <v>139</v>
      </c>
      <c r="BE879" s="227">
        <f>IF(N879="základní",J879,0)</f>
        <v>0</v>
      </c>
      <c r="BF879" s="227">
        <f>IF(N879="snížená",J879,0)</f>
        <v>0</v>
      </c>
      <c r="BG879" s="227">
        <f>IF(N879="zákl. přenesená",J879,0)</f>
        <v>0</v>
      </c>
      <c r="BH879" s="227">
        <f>IF(N879="sníž. přenesená",J879,0)</f>
        <v>0</v>
      </c>
      <c r="BI879" s="227">
        <f>IF(N879="nulová",J879,0)</f>
        <v>0</v>
      </c>
      <c r="BJ879" s="20" t="s">
        <v>83</v>
      </c>
      <c r="BK879" s="227">
        <f>ROUND(I879*H879,2)</f>
        <v>0</v>
      </c>
      <c r="BL879" s="20" t="s">
        <v>260</v>
      </c>
      <c r="BM879" s="226" t="s">
        <v>1012</v>
      </c>
    </row>
    <row r="880" s="2" customFormat="1">
      <c r="A880" s="41"/>
      <c r="B880" s="42"/>
      <c r="C880" s="43"/>
      <c r="D880" s="228" t="s">
        <v>146</v>
      </c>
      <c r="E880" s="43"/>
      <c r="F880" s="229" t="s">
        <v>1013</v>
      </c>
      <c r="G880" s="43"/>
      <c r="H880" s="43"/>
      <c r="I880" s="230"/>
      <c r="J880" s="43"/>
      <c r="K880" s="43"/>
      <c r="L880" s="47"/>
      <c r="M880" s="231"/>
      <c r="N880" s="232"/>
      <c r="O880" s="87"/>
      <c r="P880" s="87"/>
      <c r="Q880" s="87"/>
      <c r="R880" s="87"/>
      <c r="S880" s="87"/>
      <c r="T880" s="88"/>
      <c r="U880" s="41"/>
      <c r="V880" s="41"/>
      <c r="W880" s="41"/>
      <c r="X880" s="41"/>
      <c r="Y880" s="41"/>
      <c r="Z880" s="41"/>
      <c r="AA880" s="41"/>
      <c r="AB880" s="41"/>
      <c r="AC880" s="41"/>
      <c r="AD880" s="41"/>
      <c r="AE880" s="41"/>
      <c r="AT880" s="20" t="s">
        <v>146</v>
      </c>
      <c r="AU880" s="20" t="s">
        <v>83</v>
      </c>
    </row>
    <row r="881" s="13" customFormat="1">
      <c r="A881" s="13"/>
      <c r="B881" s="233"/>
      <c r="C881" s="234"/>
      <c r="D881" s="235" t="s">
        <v>148</v>
      </c>
      <c r="E881" s="236" t="s">
        <v>19</v>
      </c>
      <c r="F881" s="237" t="s">
        <v>90</v>
      </c>
      <c r="G881" s="234"/>
      <c r="H881" s="238">
        <v>4</v>
      </c>
      <c r="I881" s="239"/>
      <c r="J881" s="234"/>
      <c r="K881" s="234"/>
      <c r="L881" s="240"/>
      <c r="M881" s="241"/>
      <c r="N881" s="242"/>
      <c r="O881" s="242"/>
      <c r="P881" s="242"/>
      <c r="Q881" s="242"/>
      <c r="R881" s="242"/>
      <c r="S881" s="242"/>
      <c r="T881" s="243"/>
      <c r="U881" s="13"/>
      <c r="V881" s="13"/>
      <c r="W881" s="13"/>
      <c r="X881" s="13"/>
      <c r="Y881" s="13"/>
      <c r="Z881" s="13"/>
      <c r="AA881" s="13"/>
      <c r="AB881" s="13"/>
      <c r="AC881" s="13"/>
      <c r="AD881" s="13"/>
      <c r="AE881" s="13"/>
      <c r="AT881" s="244" t="s">
        <v>148</v>
      </c>
      <c r="AU881" s="244" t="s">
        <v>83</v>
      </c>
      <c r="AV881" s="13" t="s">
        <v>83</v>
      </c>
      <c r="AW881" s="13" t="s">
        <v>32</v>
      </c>
      <c r="AX881" s="13" t="s">
        <v>78</v>
      </c>
      <c r="AY881" s="244" t="s">
        <v>139</v>
      </c>
    </row>
    <row r="882" s="2" customFormat="1" ht="24.15" customHeight="1">
      <c r="A882" s="41"/>
      <c r="B882" s="42"/>
      <c r="C882" s="215" t="s">
        <v>573</v>
      </c>
      <c r="D882" s="215" t="s">
        <v>141</v>
      </c>
      <c r="E882" s="216" t="s">
        <v>1014</v>
      </c>
      <c r="F882" s="217" t="s">
        <v>1015</v>
      </c>
      <c r="G882" s="218" t="s">
        <v>228</v>
      </c>
      <c r="H882" s="219">
        <v>19.899999999999999</v>
      </c>
      <c r="I882" s="220"/>
      <c r="J882" s="221">
        <f>ROUND(I882*H882,2)</f>
        <v>0</v>
      </c>
      <c r="K882" s="217" t="s">
        <v>145</v>
      </c>
      <c r="L882" s="47"/>
      <c r="M882" s="222" t="s">
        <v>19</v>
      </c>
      <c r="N882" s="223" t="s">
        <v>43</v>
      </c>
      <c r="O882" s="87"/>
      <c r="P882" s="224">
        <f>O882*H882</f>
        <v>0</v>
      </c>
      <c r="Q882" s="224">
        <v>0.0011100000000000001</v>
      </c>
      <c r="R882" s="224">
        <f>Q882*H882</f>
        <v>0.022089000000000001</v>
      </c>
      <c r="S882" s="224">
        <v>0</v>
      </c>
      <c r="T882" s="225">
        <f>S882*H882</f>
        <v>0</v>
      </c>
      <c r="U882" s="41"/>
      <c r="V882" s="41"/>
      <c r="W882" s="41"/>
      <c r="X882" s="41"/>
      <c r="Y882" s="41"/>
      <c r="Z882" s="41"/>
      <c r="AA882" s="41"/>
      <c r="AB882" s="41"/>
      <c r="AC882" s="41"/>
      <c r="AD882" s="41"/>
      <c r="AE882" s="41"/>
      <c r="AR882" s="226" t="s">
        <v>260</v>
      </c>
      <c r="AT882" s="226" t="s">
        <v>141</v>
      </c>
      <c r="AU882" s="226" t="s">
        <v>83</v>
      </c>
      <c r="AY882" s="20" t="s">
        <v>139</v>
      </c>
      <c r="BE882" s="227">
        <f>IF(N882="základní",J882,0)</f>
        <v>0</v>
      </c>
      <c r="BF882" s="227">
        <f>IF(N882="snížená",J882,0)</f>
        <v>0</v>
      </c>
      <c r="BG882" s="227">
        <f>IF(N882="zákl. přenesená",J882,0)</f>
        <v>0</v>
      </c>
      <c r="BH882" s="227">
        <f>IF(N882="sníž. přenesená",J882,0)</f>
        <v>0</v>
      </c>
      <c r="BI882" s="227">
        <f>IF(N882="nulová",J882,0)</f>
        <v>0</v>
      </c>
      <c r="BJ882" s="20" t="s">
        <v>83</v>
      </c>
      <c r="BK882" s="227">
        <f>ROUND(I882*H882,2)</f>
        <v>0</v>
      </c>
      <c r="BL882" s="20" t="s">
        <v>260</v>
      </c>
      <c r="BM882" s="226" t="s">
        <v>1016</v>
      </c>
    </row>
    <row r="883" s="2" customFormat="1">
      <c r="A883" s="41"/>
      <c r="B883" s="42"/>
      <c r="C883" s="43"/>
      <c r="D883" s="228" t="s">
        <v>146</v>
      </c>
      <c r="E883" s="43"/>
      <c r="F883" s="229" t="s">
        <v>1017</v>
      </c>
      <c r="G883" s="43"/>
      <c r="H883" s="43"/>
      <c r="I883" s="230"/>
      <c r="J883" s="43"/>
      <c r="K883" s="43"/>
      <c r="L883" s="47"/>
      <c r="M883" s="231"/>
      <c r="N883" s="232"/>
      <c r="O883" s="87"/>
      <c r="P883" s="87"/>
      <c r="Q883" s="87"/>
      <c r="R883" s="87"/>
      <c r="S883" s="87"/>
      <c r="T883" s="88"/>
      <c r="U883" s="41"/>
      <c r="V883" s="41"/>
      <c r="W883" s="41"/>
      <c r="X883" s="41"/>
      <c r="Y883" s="41"/>
      <c r="Z883" s="41"/>
      <c r="AA883" s="41"/>
      <c r="AB883" s="41"/>
      <c r="AC883" s="41"/>
      <c r="AD883" s="41"/>
      <c r="AE883" s="41"/>
      <c r="AT883" s="20" t="s">
        <v>146</v>
      </c>
      <c r="AU883" s="20" t="s">
        <v>83</v>
      </c>
    </row>
    <row r="884" s="2" customFormat="1">
      <c r="A884" s="41"/>
      <c r="B884" s="42"/>
      <c r="C884" s="43"/>
      <c r="D884" s="235" t="s">
        <v>269</v>
      </c>
      <c r="E884" s="43"/>
      <c r="F884" s="277" t="s">
        <v>1018</v>
      </c>
      <c r="G884" s="43"/>
      <c r="H884" s="43"/>
      <c r="I884" s="230"/>
      <c r="J884" s="43"/>
      <c r="K884" s="43"/>
      <c r="L884" s="47"/>
      <c r="M884" s="231"/>
      <c r="N884" s="232"/>
      <c r="O884" s="87"/>
      <c r="P884" s="87"/>
      <c r="Q884" s="87"/>
      <c r="R884" s="87"/>
      <c r="S884" s="87"/>
      <c r="T884" s="88"/>
      <c r="U884" s="41"/>
      <c r="V884" s="41"/>
      <c r="W884" s="41"/>
      <c r="X884" s="41"/>
      <c r="Y884" s="41"/>
      <c r="Z884" s="41"/>
      <c r="AA884" s="41"/>
      <c r="AB884" s="41"/>
      <c r="AC884" s="41"/>
      <c r="AD884" s="41"/>
      <c r="AE884" s="41"/>
      <c r="AT884" s="20" t="s">
        <v>269</v>
      </c>
      <c r="AU884" s="20" t="s">
        <v>83</v>
      </c>
    </row>
    <row r="885" s="13" customFormat="1">
      <c r="A885" s="13"/>
      <c r="B885" s="233"/>
      <c r="C885" s="234"/>
      <c r="D885" s="235" t="s">
        <v>148</v>
      </c>
      <c r="E885" s="236" t="s">
        <v>19</v>
      </c>
      <c r="F885" s="237" t="s">
        <v>1019</v>
      </c>
      <c r="G885" s="234"/>
      <c r="H885" s="238">
        <v>19.899999999999999</v>
      </c>
      <c r="I885" s="239"/>
      <c r="J885" s="234"/>
      <c r="K885" s="234"/>
      <c r="L885" s="240"/>
      <c r="M885" s="241"/>
      <c r="N885" s="242"/>
      <c r="O885" s="242"/>
      <c r="P885" s="242"/>
      <c r="Q885" s="242"/>
      <c r="R885" s="242"/>
      <c r="S885" s="242"/>
      <c r="T885" s="243"/>
      <c r="U885" s="13"/>
      <c r="V885" s="13"/>
      <c r="W885" s="13"/>
      <c r="X885" s="13"/>
      <c r="Y885" s="13"/>
      <c r="Z885" s="13"/>
      <c r="AA885" s="13"/>
      <c r="AB885" s="13"/>
      <c r="AC885" s="13"/>
      <c r="AD885" s="13"/>
      <c r="AE885" s="13"/>
      <c r="AT885" s="244" t="s">
        <v>148</v>
      </c>
      <c r="AU885" s="244" t="s">
        <v>83</v>
      </c>
      <c r="AV885" s="13" t="s">
        <v>83</v>
      </c>
      <c r="AW885" s="13" t="s">
        <v>32</v>
      </c>
      <c r="AX885" s="13" t="s">
        <v>78</v>
      </c>
      <c r="AY885" s="244" t="s">
        <v>139</v>
      </c>
    </row>
    <row r="886" s="2" customFormat="1" ht="24.15" customHeight="1">
      <c r="A886" s="41"/>
      <c r="B886" s="42"/>
      <c r="C886" s="215" t="s">
        <v>1020</v>
      </c>
      <c r="D886" s="215" t="s">
        <v>141</v>
      </c>
      <c r="E886" s="216" t="s">
        <v>1021</v>
      </c>
      <c r="F886" s="217" t="s">
        <v>1022</v>
      </c>
      <c r="G886" s="218" t="s">
        <v>228</v>
      </c>
      <c r="H886" s="219">
        <v>92.989999999999995</v>
      </c>
      <c r="I886" s="220"/>
      <c r="J886" s="221">
        <f>ROUND(I886*H886,2)</f>
        <v>0</v>
      </c>
      <c r="K886" s="217" t="s">
        <v>145</v>
      </c>
      <c r="L886" s="47"/>
      <c r="M886" s="222" t="s">
        <v>19</v>
      </c>
      <c r="N886" s="223" t="s">
        <v>43</v>
      </c>
      <c r="O886" s="87"/>
      <c r="P886" s="224">
        <f>O886*H886</f>
        <v>0</v>
      </c>
      <c r="Q886" s="224">
        <v>0.0020600000000000002</v>
      </c>
      <c r="R886" s="224">
        <f>Q886*H886</f>
        <v>0.19155940000000002</v>
      </c>
      <c r="S886" s="224">
        <v>0</v>
      </c>
      <c r="T886" s="225">
        <f>S886*H886</f>
        <v>0</v>
      </c>
      <c r="U886" s="41"/>
      <c r="V886" s="41"/>
      <c r="W886" s="41"/>
      <c r="X886" s="41"/>
      <c r="Y886" s="41"/>
      <c r="Z886" s="41"/>
      <c r="AA886" s="41"/>
      <c r="AB886" s="41"/>
      <c r="AC886" s="41"/>
      <c r="AD886" s="41"/>
      <c r="AE886" s="41"/>
      <c r="AR886" s="226" t="s">
        <v>260</v>
      </c>
      <c r="AT886" s="226" t="s">
        <v>141</v>
      </c>
      <c r="AU886" s="226" t="s">
        <v>83</v>
      </c>
      <c r="AY886" s="20" t="s">
        <v>139</v>
      </c>
      <c r="BE886" s="227">
        <f>IF(N886="základní",J886,0)</f>
        <v>0</v>
      </c>
      <c r="BF886" s="227">
        <f>IF(N886="snížená",J886,0)</f>
        <v>0</v>
      </c>
      <c r="BG886" s="227">
        <f>IF(N886="zákl. přenesená",J886,0)</f>
        <v>0</v>
      </c>
      <c r="BH886" s="227">
        <f>IF(N886="sníž. přenesená",J886,0)</f>
        <v>0</v>
      </c>
      <c r="BI886" s="227">
        <f>IF(N886="nulová",J886,0)</f>
        <v>0</v>
      </c>
      <c r="BJ886" s="20" t="s">
        <v>83</v>
      </c>
      <c r="BK886" s="227">
        <f>ROUND(I886*H886,2)</f>
        <v>0</v>
      </c>
      <c r="BL886" s="20" t="s">
        <v>260</v>
      </c>
      <c r="BM886" s="226" t="s">
        <v>1023</v>
      </c>
    </row>
    <row r="887" s="2" customFormat="1">
      <c r="A887" s="41"/>
      <c r="B887" s="42"/>
      <c r="C887" s="43"/>
      <c r="D887" s="228" t="s">
        <v>146</v>
      </c>
      <c r="E887" s="43"/>
      <c r="F887" s="229" t="s">
        <v>1024</v>
      </c>
      <c r="G887" s="43"/>
      <c r="H887" s="43"/>
      <c r="I887" s="230"/>
      <c r="J887" s="43"/>
      <c r="K887" s="43"/>
      <c r="L887" s="47"/>
      <c r="M887" s="231"/>
      <c r="N887" s="232"/>
      <c r="O887" s="87"/>
      <c r="P887" s="87"/>
      <c r="Q887" s="87"/>
      <c r="R887" s="87"/>
      <c r="S887" s="87"/>
      <c r="T887" s="88"/>
      <c r="U887" s="41"/>
      <c r="V887" s="41"/>
      <c r="W887" s="41"/>
      <c r="X887" s="41"/>
      <c r="Y887" s="41"/>
      <c r="Z887" s="41"/>
      <c r="AA887" s="41"/>
      <c r="AB887" s="41"/>
      <c r="AC887" s="41"/>
      <c r="AD887" s="41"/>
      <c r="AE887" s="41"/>
      <c r="AT887" s="20" t="s">
        <v>146</v>
      </c>
      <c r="AU887" s="20" t="s">
        <v>83</v>
      </c>
    </row>
    <row r="888" s="2" customFormat="1">
      <c r="A888" s="41"/>
      <c r="B888" s="42"/>
      <c r="C888" s="43"/>
      <c r="D888" s="235" t="s">
        <v>269</v>
      </c>
      <c r="E888" s="43"/>
      <c r="F888" s="277" t="s">
        <v>1025</v>
      </c>
      <c r="G888" s="43"/>
      <c r="H888" s="43"/>
      <c r="I888" s="230"/>
      <c r="J888" s="43"/>
      <c r="K888" s="43"/>
      <c r="L888" s="47"/>
      <c r="M888" s="231"/>
      <c r="N888" s="232"/>
      <c r="O888" s="87"/>
      <c r="P888" s="87"/>
      <c r="Q888" s="87"/>
      <c r="R888" s="87"/>
      <c r="S888" s="87"/>
      <c r="T888" s="88"/>
      <c r="U888" s="41"/>
      <c r="V888" s="41"/>
      <c r="W888" s="41"/>
      <c r="X888" s="41"/>
      <c r="Y888" s="41"/>
      <c r="Z888" s="41"/>
      <c r="AA888" s="41"/>
      <c r="AB888" s="41"/>
      <c r="AC888" s="41"/>
      <c r="AD888" s="41"/>
      <c r="AE888" s="41"/>
      <c r="AT888" s="20" t="s">
        <v>269</v>
      </c>
      <c r="AU888" s="20" t="s">
        <v>83</v>
      </c>
    </row>
    <row r="889" s="13" customFormat="1">
      <c r="A889" s="13"/>
      <c r="B889" s="233"/>
      <c r="C889" s="234"/>
      <c r="D889" s="235" t="s">
        <v>148</v>
      </c>
      <c r="E889" s="236" t="s">
        <v>19</v>
      </c>
      <c r="F889" s="237" t="s">
        <v>1026</v>
      </c>
      <c r="G889" s="234"/>
      <c r="H889" s="238">
        <v>92.989999999999995</v>
      </c>
      <c r="I889" s="239"/>
      <c r="J889" s="234"/>
      <c r="K889" s="234"/>
      <c r="L889" s="240"/>
      <c r="M889" s="241"/>
      <c r="N889" s="242"/>
      <c r="O889" s="242"/>
      <c r="P889" s="242"/>
      <c r="Q889" s="242"/>
      <c r="R889" s="242"/>
      <c r="S889" s="242"/>
      <c r="T889" s="243"/>
      <c r="U889" s="13"/>
      <c r="V889" s="13"/>
      <c r="W889" s="13"/>
      <c r="X889" s="13"/>
      <c r="Y889" s="13"/>
      <c r="Z889" s="13"/>
      <c r="AA889" s="13"/>
      <c r="AB889" s="13"/>
      <c r="AC889" s="13"/>
      <c r="AD889" s="13"/>
      <c r="AE889" s="13"/>
      <c r="AT889" s="244" t="s">
        <v>148</v>
      </c>
      <c r="AU889" s="244" t="s">
        <v>83</v>
      </c>
      <c r="AV889" s="13" t="s">
        <v>83</v>
      </c>
      <c r="AW889" s="13" t="s">
        <v>32</v>
      </c>
      <c r="AX889" s="13" t="s">
        <v>78</v>
      </c>
      <c r="AY889" s="244" t="s">
        <v>139</v>
      </c>
    </row>
    <row r="890" s="2" customFormat="1" ht="24.15" customHeight="1">
      <c r="A890" s="41"/>
      <c r="B890" s="42"/>
      <c r="C890" s="215" t="s">
        <v>577</v>
      </c>
      <c r="D890" s="215" t="s">
        <v>141</v>
      </c>
      <c r="E890" s="216" t="s">
        <v>1027</v>
      </c>
      <c r="F890" s="217" t="s">
        <v>1028</v>
      </c>
      <c r="G890" s="218" t="s">
        <v>768</v>
      </c>
      <c r="H890" s="219">
        <v>2.423</v>
      </c>
      <c r="I890" s="220"/>
      <c r="J890" s="221">
        <f>ROUND(I890*H890,2)</f>
        <v>0</v>
      </c>
      <c r="K890" s="217" t="s">
        <v>145</v>
      </c>
      <c r="L890" s="47"/>
      <c r="M890" s="222" t="s">
        <v>19</v>
      </c>
      <c r="N890" s="223" t="s">
        <v>43</v>
      </c>
      <c r="O890" s="87"/>
      <c r="P890" s="224">
        <f>O890*H890</f>
        <v>0</v>
      </c>
      <c r="Q890" s="224">
        <v>0</v>
      </c>
      <c r="R890" s="224">
        <f>Q890*H890</f>
        <v>0</v>
      </c>
      <c r="S890" s="224">
        <v>0</v>
      </c>
      <c r="T890" s="225">
        <f>S890*H890</f>
        <v>0</v>
      </c>
      <c r="U890" s="41"/>
      <c r="V890" s="41"/>
      <c r="W890" s="41"/>
      <c r="X890" s="41"/>
      <c r="Y890" s="41"/>
      <c r="Z890" s="41"/>
      <c r="AA890" s="41"/>
      <c r="AB890" s="41"/>
      <c r="AC890" s="41"/>
      <c r="AD890" s="41"/>
      <c r="AE890" s="41"/>
      <c r="AR890" s="226" t="s">
        <v>260</v>
      </c>
      <c r="AT890" s="226" t="s">
        <v>141</v>
      </c>
      <c r="AU890" s="226" t="s">
        <v>83</v>
      </c>
      <c r="AY890" s="20" t="s">
        <v>139</v>
      </c>
      <c r="BE890" s="227">
        <f>IF(N890="základní",J890,0)</f>
        <v>0</v>
      </c>
      <c r="BF890" s="227">
        <f>IF(N890="snížená",J890,0)</f>
        <v>0</v>
      </c>
      <c r="BG890" s="227">
        <f>IF(N890="zákl. přenesená",J890,0)</f>
        <v>0</v>
      </c>
      <c r="BH890" s="227">
        <f>IF(N890="sníž. přenesená",J890,0)</f>
        <v>0</v>
      </c>
      <c r="BI890" s="227">
        <f>IF(N890="nulová",J890,0)</f>
        <v>0</v>
      </c>
      <c r="BJ890" s="20" t="s">
        <v>83</v>
      </c>
      <c r="BK890" s="227">
        <f>ROUND(I890*H890,2)</f>
        <v>0</v>
      </c>
      <c r="BL890" s="20" t="s">
        <v>260</v>
      </c>
      <c r="BM890" s="226" t="s">
        <v>1029</v>
      </c>
    </row>
    <row r="891" s="2" customFormat="1">
      <c r="A891" s="41"/>
      <c r="B891" s="42"/>
      <c r="C891" s="43"/>
      <c r="D891" s="228" t="s">
        <v>146</v>
      </c>
      <c r="E891" s="43"/>
      <c r="F891" s="229" t="s">
        <v>1030</v>
      </c>
      <c r="G891" s="43"/>
      <c r="H891" s="43"/>
      <c r="I891" s="230"/>
      <c r="J891" s="43"/>
      <c r="K891" s="43"/>
      <c r="L891" s="47"/>
      <c r="M891" s="231"/>
      <c r="N891" s="232"/>
      <c r="O891" s="87"/>
      <c r="P891" s="87"/>
      <c r="Q891" s="87"/>
      <c r="R891" s="87"/>
      <c r="S891" s="87"/>
      <c r="T891" s="88"/>
      <c r="U891" s="41"/>
      <c r="V891" s="41"/>
      <c r="W891" s="41"/>
      <c r="X891" s="41"/>
      <c r="Y891" s="41"/>
      <c r="Z891" s="41"/>
      <c r="AA891" s="41"/>
      <c r="AB891" s="41"/>
      <c r="AC891" s="41"/>
      <c r="AD891" s="41"/>
      <c r="AE891" s="41"/>
      <c r="AT891" s="20" t="s">
        <v>146</v>
      </c>
      <c r="AU891" s="20" t="s">
        <v>83</v>
      </c>
    </row>
    <row r="892" s="2" customFormat="1">
      <c r="A892" s="41"/>
      <c r="B892" s="42"/>
      <c r="C892" s="43"/>
      <c r="D892" s="235" t="s">
        <v>231</v>
      </c>
      <c r="E892" s="43"/>
      <c r="F892" s="277" t="s">
        <v>1031</v>
      </c>
      <c r="G892" s="43"/>
      <c r="H892" s="43"/>
      <c r="I892" s="230"/>
      <c r="J892" s="43"/>
      <c r="K892" s="43"/>
      <c r="L892" s="47"/>
      <c r="M892" s="231"/>
      <c r="N892" s="232"/>
      <c r="O892" s="87"/>
      <c r="P892" s="87"/>
      <c r="Q892" s="87"/>
      <c r="R892" s="87"/>
      <c r="S892" s="87"/>
      <c r="T892" s="88"/>
      <c r="U892" s="41"/>
      <c r="V892" s="41"/>
      <c r="W892" s="41"/>
      <c r="X892" s="41"/>
      <c r="Y892" s="41"/>
      <c r="Z892" s="41"/>
      <c r="AA892" s="41"/>
      <c r="AB892" s="41"/>
      <c r="AC892" s="41"/>
      <c r="AD892" s="41"/>
      <c r="AE892" s="41"/>
      <c r="AT892" s="20" t="s">
        <v>231</v>
      </c>
      <c r="AU892" s="20" t="s">
        <v>83</v>
      </c>
    </row>
    <row r="893" s="12" customFormat="1" ht="22.8" customHeight="1">
      <c r="A893" s="12"/>
      <c r="B893" s="199"/>
      <c r="C893" s="200"/>
      <c r="D893" s="201" t="s">
        <v>70</v>
      </c>
      <c r="E893" s="213" t="s">
        <v>1032</v>
      </c>
      <c r="F893" s="213" t="s">
        <v>1033</v>
      </c>
      <c r="G893" s="200"/>
      <c r="H893" s="200"/>
      <c r="I893" s="203"/>
      <c r="J893" s="214">
        <f>BK893</f>
        <v>0</v>
      </c>
      <c r="K893" s="200"/>
      <c r="L893" s="205"/>
      <c r="M893" s="206"/>
      <c r="N893" s="207"/>
      <c r="O893" s="207"/>
      <c r="P893" s="208">
        <f>SUM(P894:P952)</f>
        <v>0</v>
      </c>
      <c r="Q893" s="207"/>
      <c r="R893" s="208">
        <f>SUM(R894:R952)</f>
        <v>9.3900823999999989</v>
      </c>
      <c r="S893" s="207"/>
      <c r="T893" s="209">
        <f>SUM(T894:T952)</f>
        <v>0.33860000000000001</v>
      </c>
      <c r="U893" s="12"/>
      <c r="V893" s="12"/>
      <c r="W893" s="12"/>
      <c r="X893" s="12"/>
      <c r="Y893" s="12"/>
      <c r="Z893" s="12"/>
      <c r="AA893" s="12"/>
      <c r="AB893" s="12"/>
      <c r="AC893" s="12"/>
      <c r="AD893" s="12"/>
      <c r="AE893" s="12"/>
      <c r="AR893" s="210" t="s">
        <v>83</v>
      </c>
      <c r="AT893" s="211" t="s">
        <v>70</v>
      </c>
      <c r="AU893" s="211" t="s">
        <v>78</v>
      </c>
      <c r="AY893" s="210" t="s">
        <v>139</v>
      </c>
      <c r="BK893" s="212">
        <f>SUM(BK894:BK952)</f>
        <v>0</v>
      </c>
    </row>
    <row r="894" s="2" customFormat="1" ht="16.5" customHeight="1">
      <c r="A894" s="41"/>
      <c r="B894" s="42"/>
      <c r="C894" s="215" t="s">
        <v>1034</v>
      </c>
      <c r="D894" s="215" t="s">
        <v>141</v>
      </c>
      <c r="E894" s="216" t="s">
        <v>1035</v>
      </c>
      <c r="F894" s="217" t="s">
        <v>1036</v>
      </c>
      <c r="G894" s="218" t="s">
        <v>228</v>
      </c>
      <c r="H894" s="219">
        <v>169.30000000000001</v>
      </c>
      <c r="I894" s="220"/>
      <c r="J894" s="221">
        <f>ROUND(I894*H894,2)</f>
        <v>0</v>
      </c>
      <c r="K894" s="217" t="s">
        <v>145</v>
      </c>
      <c r="L894" s="47"/>
      <c r="M894" s="222" t="s">
        <v>19</v>
      </c>
      <c r="N894" s="223" t="s">
        <v>43</v>
      </c>
      <c r="O894" s="87"/>
      <c r="P894" s="224">
        <f>O894*H894</f>
        <v>0</v>
      </c>
      <c r="Q894" s="224">
        <v>0</v>
      </c>
      <c r="R894" s="224">
        <f>Q894*H894</f>
        <v>0</v>
      </c>
      <c r="S894" s="224">
        <v>0.002</v>
      </c>
      <c r="T894" s="225">
        <f>S894*H894</f>
        <v>0.33860000000000001</v>
      </c>
      <c r="U894" s="41"/>
      <c r="V894" s="41"/>
      <c r="W894" s="41"/>
      <c r="X894" s="41"/>
      <c r="Y894" s="41"/>
      <c r="Z894" s="41"/>
      <c r="AA894" s="41"/>
      <c r="AB894" s="41"/>
      <c r="AC894" s="41"/>
      <c r="AD894" s="41"/>
      <c r="AE894" s="41"/>
      <c r="AR894" s="226" t="s">
        <v>260</v>
      </c>
      <c r="AT894" s="226" t="s">
        <v>141</v>
      </c>
      <c r="AU894" s="226" t="s">
        <v>83</v>
      </c>
      <c r="AY894" s="20" t="s">
        <v>139</v>
      </c>
      <c r="BE894" s="227">
        <f>IF(N894="základní",J894,0)</f>
        <v>0</v>
      </c>
      <c r="BF894" s="227">
        <f>IF(N894="snížená",J894,0)</f>
        <v>0</v>
      </c>
      <c r="BG894" s="227">
        <f>IF(N894="zákl. přenesená",J894,0)</f>
        <v>0</v>
      </c>
      <c r="BH894" s="227">
        <f>IF(N894="sníž. přenesená",J894,0)</f>
        <v>0</v>
      </c>
      <c r="BI894" s="227">
        <f>IF(N894="nulová",J894,0)</f>
        <v>0</v>
      </c>
      <c r="BJ894" s="20" t="s">
        <v>83</v>
      </c>
      <c r="BK894" s="227">
        <f>ROUND(I894*H894,2)</f>
        <v>0</v>
      </c>
      <c r="BL894" s="20" t="s">
        <v>260</v>
      </c>
      <c r="BM894" s="226" t="s">
        <v>1037</v>
      </c>
    </row>
    <row r="895" s="2" customFormat="1">
      <c r="A895" s="41"/>
      <c r="B895" s="42"/>
      <c r="C895" s="43"/>
      <c r="D895" s="228" t="s">
        <v>146</v>
      </c>
      <c r="E895" s="43"/>
      <c r="F895" s="229" t="s">
        <v>1038</v>
      </c>
      <c r="G895" s="43"/>
      <c r="H895" s="43"/>
      <c r="I895" s="230"/>
      <c r="J895" s="43"/>
      <c r="K895" s="43"/>
      <c r="L895" s="47"/>
      <c r="M895" s="231"/>
      <c r="N895" s="232"/>
      <c r="O895" s="87"/>
      <c r="P895" s="87"/>
      <c r="Q895" s="87"/>
      <c r="R895" s="87"/>
      <c r="S895" s="87"/>
      <c r="T895" s="88"/>
      <c r="U895" s="41"/>
      <c r="V895" s="41"/>
      <c r="W895" s="41"/>
      <c r="X895" s="41"/>
      <c r="Y895" s="41"/>
      <c r="Z895" s="41"/>
      <c r="AA895" s="41"/>
      <c r="AB895" s="41"/>
      <c r="AC895" s="41"/>
      <c r="AD895" s="41"/>
      <c r="AE895" s="41"/>
      <c r="AT895" s="20" t="s">
        <v>146</v>
      </c>
      <c r="AU895" s="20" t="s">
        <v>83</v>
      </c>
    </row>
    <row r="896" s="13" customFormat="1">
      <c r="A896" s="13"/>
      <c r="B896" s="233"/>
      <c r="C896" s="234"/>
      <c r="D896" s="235" t="s">
        <v>148</v>
      </c>
      <c r="E896" s="236" t="s">
        <v>19</v>
      </c>
      <c r="F896" s="237" t="s">
        <v>1039</v>
      </c>
      <c r="G896" s="234"/>
      <c r="H896" s="238">
        <v>169.30000000000001</v>
      </c>
      <c r="I896" s="239"/>
      <c r="J896" s="234"/>
      <c r="K896" s="234"/>
      <c r="L896" s="240"/>
      <c r="M896" s="241"/>
      <c r="N896" s="242"/>
      <c r="O896" s="242"/>
      <c r="P896" s="242"/>
      <c r="Q896" s="242"/>
      <c r="R896" s="242"/>
      <c r="S896" s="242"/>
      <c r="T896" s="243"/>
      <c r="U896" s="13"/>
      <c r="V896" s="13"/>
      <c r="W896" s="13"/>
      <c r="X896" s="13"/>
      <c r="Y896" s="13"/>
      <c r="Z896" s="13"/>
      <c r="AA896" s="13"/>
      <c r="AB896" s="13"/>
      <c r="AC896" s="13"/>
      <c r="AD896" s="13"/>
      <c r="AE896" s="13"/>
      <c r="AT896" s="244" t="s">
        <v>148</v>
      </c>
      <c r="AU896" s="244" t="s">
        <v>83</v>
      </c>
      <c r="AV896" s="13" t="s">
        <v>83</v>
      </c>
      <c r="AW896" s="13" t="s">
        <v>32</v>
      </c>
      <c r="AX896" s="13" t="s">
        <v>78</v>
      </c>
      <c r="AY896" s="244" t="s">
        <v>139</v>
      </c>
    </row>
    <row r="897" s="2" customFormat="1" ht="21.75" customHeight="1">
      <c r="A897" s="41"/>
      <c r="B897" s="42"/>
      <c r="C897" s="215" t="s">
        <v>582</v>
      </c>
      <c r="D897" s="215" t="s">
        <v>141</v>
      </c>
      <c r="E897" s="216" t="s">
        <v>1040</v>
      </c>
      <c r="F897" s="217" t="s">
        <v>1041</v>
      </c>
      <c r="G897" s="218" t="s">
        <v>167</v>
      </c>
      <c r="H897" s="219">
        <v>138.15000000000001</v>
      </c>
      <c r="I897" s="220"/>
      <c r="J897" s="221">
        <f>ROUND(I897*H897,2)</f>
        <v>0</v>
      </c>
      <c r="K897" s="217" t="s">
        <v>145</v>
      </c>
      <c r="L897" s="47"/>
      <c r="M897" s="222" t="s">
        <v>19</v>
      </c>
      <c r="N897" s="223" t="s">
        <v>43</v>
      </c>
      <c r="O897" s="87"/>
      <c r="P897" s="224">
        <f>O897*H897</f>
        <v>0</v>
      </c>
      <c r="Q897" s="224">
        <v>0.00025999999999999998</v>
      </c>
      <c r="R897" s="224">
        <f>Q897*H897</f>
        <v>0.035919</v>
      </c>
      <c r="S897" s="224">
        <v>0</v>
      </c>
      <c r="T897" s="225">
        <f>S897*H897</f>
        <v>0</v>
      </c>
      <c r="U897" s="41"/>
      <c r="V897" s="41"/>
      <c r="W897" s="41"/>
      <c r="X897" s="41"/>
      <c r="Y897" s="41"/>
      <c r="Z897" s="41"/>
      <c r="AA897" s="41"/>
      <c r="AB897" s="41"/>
      <c r="AC897" s="41"/>
      <c r="AD897" s="41"/>
      <c r="AE897" s="41"/>
      <c r="AR897" s="226" t="s">
        <v>260</v>
      </c>
      <c r="AT897" s="226" t="s">
        <v>141</v>
      </c>
      <c r="AU897" s="226" t="s">
        <v>83</v>
      </c>
      <c r="AY897" s="20" t="s">
        <v>139</v>
      </c>
      <c r="BE897" s="227">
        <f>IF(N897="základní",J897,0)</f>
        <v>0</v>
      </c>
      <c r="BF897" s="227">
        <f>IF(N897="snížená",J897,0)</f>
        <v>0</v>
      </c>
      <c r="BG897" s="227">
        <f>IF(N897="zákl. přenesená",J897,0)</f>
        <v>0</v>
      </c>
      <c r="BH897" s="227">
        <f>IF(N897="sníž. přenesená",J897,0)</f>
        <v>0</v>
      </c>
      <c r="BI897" s="227">
        <f>IF(N897="nulová",J897,0)</f>
        <v>0</v>
      </c>
      <c r="BJ897" s="20" t="s">
        <v>83</v>
      </c>
      <c r="BK897" s="227">
        <f>ROUND(I897*H897,2)</f>
        <v>0</v>
      </c>
      <c r="BL897" s="20" t="s">
        <v>260</v>
      </c>
      <c r="BM897" s="226" t="s">
        <v>1042</v>
      </c>
    </row>
    <row r="898" s="2" customFormat="1">
      <c r="A898" s="41"/>
      <c r="B898" s="42"/>
      <c r="C898" s="43"/>
      <c r="D898" s="228" t="s">
        <v>146</v>
      </c>
      <c r="E898" s="43"/>
      <c r="F898" s="229" t="s">
        <v>1043</v>
      </c>
      <c r="G898" s="43"/>
      <c r="H898" s="43"/>
      <c r="I898" s="230"/>
      <c r="J898" s="43"/>
      <c r="K898" s="43"/>
      <c r="L898" s="47"/>
      <c r="M898" s="231"/>
      <c r="N898" s="232"/>
      <c r="O898" s="87"/>
      <c r="P898" s="87"/>
      <c r="Q898" s="87"/>
      <c r="R898" s="87"/>
      <c r="S898" s="87"/>
      <c r="T898" s="88"/>
      <c r="U898" s="41"/>
      <c r="V898" s="41"/>
      <c r="W898" s="41"/>
      <c r="X898" s="41"/>
      <c r="Y898" s="41"/>
      <c r="Z898" s="41"/>
      <c r="AA898" s="41"/>
      <c r="AB898" s="41"/>
      <c r="AC898" s="41"/>
      <c r="AD898" s="41"/>
      <c r="AE898" s="41"/>
      <c r="AT898" s="20" t="s">
        <v>146</v>
      </c>
      <c r="AU898" s="20" t="s">
        <v>83</v>
      </c>
    </row>
    <row r="899" s="2" customFormat="1">
      <c r="A899" s="41"/>
      <c r="B899" s="42"/>
      <c r="C899" s="43"/>
      <c r="D899" s="235" t="s">
        <v>231</v>
      </c>
      <c r="E899" s="43"/>
      <c r="F899" s="277" t="s">
        <v>1044</v>
      </c>
      <c r="G899" s="43"/>
      <c r="H899" s="43"/>
      <c r="I899" s="230"/>
      <c r="J899" s="43"/>
      <c r="K899" s="43"/>
      <c r="L899" s="47"/>
      <c r="M899" s="231"/>
      <c r="N899" s="232"/>
      <c r="O899" s="87"/>
      <c r="P899" s="87"/>
      <c r="Q899" s="87"/>
      <c r="R899" s="87"/>
      <c r="S899" s="87"/>
      <c r="T899" s="88"/>
      <c r="U899" s="41"/>
      <c r="V899" s="41"/>
      <c r="W899" s="41"/>
      <c r="X899" s="41"/>
      <c r="Y899" s="41"/>
      <c r="Z899" s="41"/>
      <c r="AA899" s="41"/>
      <c r="AB899" s="41"/>
      <c r="AC899" s="41"/>
      <c r="AD899" s="41"/>
      <c r="AE899" s="41"/>
      <c r="AT899" s="20" t="s">
        <v>231</v>
      </c>
      <c r="AU899" s="20" t="s">
        <v>83</v>
      </c>
    </row>
    <row r="900" s="13" customFormat="1">
      <c r="A900" s="13"/>
      <c r="B900" s="233"/>
      <c r="C900" s="234"/>
      <c r="D900" s="235" t="s">
        <v>148</v>
      </c>
      <c r="E900" s="236" t="s">
        <v>19</v>
      </c>
      <c r="F900" s="237" t="s">
        <v>1045</v>
      </c>
      <c r="G900" s="234"/>
      <c r="H900" s="238">
        <v>100.8</v>
      </c>
      <c r="I900" s="239"/>
      <c r="J900" s="234"/>
      <c r="K900" s="234"/>
      <c r="L900" s="240"/>
      <c r="M900" s="241"/>
      <c r="N900" s="242"/>
      <c r="O900" s="242"/>
      <c r="P900" s="242"/>
      <c r="Q900" s="242"/>
      <c r="R900" s="242"/>
      <c r="S900" s="242"/>
      <c r="T900" s="243"/>
      <c r="U900" s="13"/>
      <c r="V900" s="13"/>
      <c r="W900" s="13"/>
      <c r="X900" s="13"/>
      <c r="Y900" s="13"/>
      <c r="Z900" s="13"/>
      <c r="AA900" s="13"/>
      <c r="AB900" s="13"/>
      <c r="AC900" s="13"/>
      <c r="AD900" s="13"/>
      <c r="AE900" s="13"/>
      <c r="AT900" s="244" t="s">
        <v>148</v>
      </c>
      <c r="AU900" s="244" t="s">
        <v>83</v>
      </c>
      <c r="AV900" s="13" t="s">
        <v>83</v>
      </c>
      <c r="AW900" s="13" t="s">
        <v>32</v>
      </c>
      <c r="AX900" s="13" t="s">
        <v>71</v>
      </c>
      <c r="AY900" s="244" t="s">
        <v>139</v>
      </c>
    </row>
    <row r="901" s="13" customFormat="1">
      <c r="A901" s="13"/>
      <c r="B901" s="233"/>
      <c r="C901" s="234"/>
      <c r="D901" s="235" t="s">
        <v>148</v>
      </c>
      <c r="E901" s="236" t="s">
        <v>19</v>
      </c>
      <c r="F901" s="237" t="s">
        <v>1046</v>
      </c>
      <c r="G901" s="234"/>
      <c r="H901" s="238">
        <v>28.350000000000001</v>
      </c>
      <c r="I901" s="239"/>
      <c r="J901" s="234"/>
      <c r="K901" s="234"/>
      <c r="L901" s="240"/>
      <c r="M901" s="241"/>
      <c r="N901" s="242"/>
      <c r="O901" s="242"/>
      <c r="P901" s="242"/>
      <c r="Q901" s="242"/>
      <c r="R901" s="242"/>
      <c r="S901" s="242"/>
      <c r="T901" s="243"/>
      <c r="U901" s="13"/>
      <c r="V901" s="13"/>
      <c r="W901" s="13"/>
      <c r="X901" s="13"/>
      <c r="Y901" s="13"/>
      <c r="Z901" s="13"/>
      <c r="AA901" s="13"/>
      <c r="AB901" s="13"/>
      <c r="AC901" s="13"/>
      <c r="AD901" s="13"/>
      <c r="AE901" s="13"/>
      <c r="AT901" s="244" t="s">
        <v>148</v>
      </c>
      <c r="AU901" s="244" t="s">
        <v>83</v>
      </c>
      <c r="AV901" s="13" t="s">
        <v>83</v>
      </c>
      <c r="AW901" s="13" t="s">
        <v>32</v>
      </c>
      <c r="AX901" s="13" t="s">
        <v>71</v>
      </c>
      <c r="AY901" s="244" t="s">
        <v>139</v>
      </c>
    </row>
    <row r="902" s="13" customFormat="1">
      <c r="A902" s="13"/>
      <c r="B902" s="233"/>
      <c r="C902" s="234"/>
      <c r="D902" s="235" t="s">
        <v>148</v>
      </c>
      <c r="E902" s="236" t="s">
        <v>19</v>
      </c>
      <c r="F902" s="237" t="s">
        <v>1047</v>
      </c>
      <c r="G902" s="234"/>
      <c r="H902" s="238">
        <v>9</v>
      </c>
      <c r="I902" s="239"/>
      <c r="J902" s="234"/>
      <c r="K902" s="234"/>
      <c r="L902" s="240"/>
      <c r="M902" s="241"/>
      <c r="N902" s="242"/>
      <c r="O902" s="242"/>
      <c r="P902" s="242"/>
      <c r="Q902" s="242"/>
      <c r="R902" s="242"/>
      <c r="S902" s="242"/>
      <c r="T902" s="243"/>
      <c r="U902" s="13"/>
      <c r="V902" s="13"/>
      <c r="W902" s="13"/>
      <c r="X902" s="13"/>
      <c r="Y902" s="13"/>
      <c r="Z902" s="13"/>
      <c r="AA902" s="13"/>
      <c r="AB902" s="13"/>
      <c r="AC902" s="13"/>
      <c r="AD902" s="13"/>
      <c r="AE902" s="13"/>
      <c r="AT902" s="244" t="s">
        <v>148</v>
      </c>
      <c r="AU902" s="244" t="s">
        <v>83</v>
      </c>
      <c r="AV902" s="13" t="s">
        <v>83</v>
      </c>
      <c r="AW902" s="13" t="s">
        <v>32</v>
      </c>
      <c r="AX902" s="13" t="s">
        <v>71</v>
      </c>
      <c r="AY902" s="244" t="s">
        <v>139</v>
      </c>
    </row>
    <row r="903" s="15" customFormat="1">
      <c r="A903" s="15"/>
      <c r="B903" s="256"/>
      <c r="C903" s="257"/>
      <c r="D903" s="235" t="s">
        <v>148</v>
      </c>
      <c r="E903" s="258" t="s">
        <v>19</v>
      </c>
      <c r="F903" s="259" t="s">
        <v>163</v>
      </c>
      <c r="G903" s="257"/>
      <c r="H903" s="260">
        <v>138.15000000000001</v>
      </c>
      <c r="I903" s="261"/>
      <c r="J903" s="257"/>
      <c r="K903" s="257"/>
      <c r="L903" s="262"/>
      <c r="M903" s="263"/>
      <c r="N903" s="264"/>
      <c r="O903" s="264"/>
      <c r="P903" s="264"/>
      <c r="Q903" s="264"/>
      <c r="R903" s="264"/>
      <c r="S903" s="264"/>
      <c r="T903" s="265"/>
      <c r="U903" s="15"/>
      <c r="V903" s="15"/>
      <c r="W903" s="15"/>
      <c r="X903" s="15"/>
      <c r="Y903" s="15"/>
      <c r="Z903" s="15"/>
      <c r="AA903" s="15"/>
      <c r="AB903" s="15"/>
      <c r="AC903" s="15"/>
      <c r="AD903" s="15"/>
      <c r="AE903" s="15"/>
      <c r="AT903" s="266" t="s">
        <v>148</v>
      </c>
      <c r="AU903" s="266" t="s">
        <v>83</v>
      </c>
      <c r="AV903" s="15" t="s">
        <v>90</v>
      </c>
      <c r="AW903" s="15" t="s">
        <v>32</v>
      </c>
      <c r="AX903" s="15" t="s">
        <v>78</v>
      </c>
      <c r="AY903" s="266" t="s">
        <v>139</v>
      </c>
    </row>
    <row r="904" s="2" customFormat="1" ht="24.15" customHeight="1">
      <c r="A904" s="41"/>
      <c r="B904" s="42"/>
      <c r="C904" s="278" t="s">
        <v>1048</v>
      </c>
      <c r="D904" s="278" t="s">
        <v>239</v>
      </c>
      <c r="E904" s="279" t="s">
        <v>1049</v>
      </c>
      <c r="F904" s="280" t="s">
        <v>1050</v>
      </c>
      <c r="G904" s="281" t="s">
        <v>144</v>
      </c>
      <c r="H904" s="282">
        <v>32</v>
      </c>
      <c r="I904" s="283"/>
      <c r="J904" s="284">
        <f>ROUND(I904*H904,2)</f>
        <v>0</v>
      </c>
      <c r="K904" s="280" t="s">
        <v>19</v>
      </c>
      <c r="L904" s="285"/>
      <c r="M904" s="286" t="s">
        <v>19</v>
      </c>
      <c r="N904" s="287" t="s">
        <v>43</v>
      </c>
      <c r="O904" s="87"/>
      <c r="P904" s="224">
        <f>O904*H904</f>
        <v>0</v>
      </c>
      <c r="Q904" s="224">
        <v>0.094</v>
      </c>
      <c r="R904" s="224">
        <f>Q904*H904</f>
        <v>3.008</v>
      </c>
      <c r="S904" s="224">
        <v>0</v>
      </c>
      <c r="T904" s="225">
        <f>S904*H904</f>
        <v>0</v>
      </c>
      <c r="U904" s="41"/>
      <c r="V904" s="41"/>
      <c r="W904" s="41"/>
      <c r="X904" s="41"/>
      <c r="Y904" s="41"/>
      <c r="Z904" s="41"/>
      <c r="AA904" s="41"/>
      <c r="AB904" s="41"/>
      <c r="AC904" s="41"/>
      <c r="AD904" s="41"/>
      <c r="AE904" s="41"/>
      <c r="AR904" s="226" t="s">
        <v>300</v>
      </c>
      <c r="AT904" s="226" t="s">
        <v>239</v>
      </c>
      <c r="AU904" s="226" t="s">
        <v>83</v>
      </c>
      <c r="AY904" s="20" t="s">
        <v>139</v>
      </c>
      <c r="BE904" s="227">
        <f>IF(N904="základní",J904,0)</f>
        <v>0</v>
      </c>
      <c r="BF904" s="227">
        <f>IF(N904="snížená",J904,0)</f>
        <v>0</v>
      </c>
      <c r="BG904" s="227">
        <f>IF(N904="zákl. přenesená",J904,0)</f>
        <v>0</v>
      </c>
      <c r="BH904" s="227">
        <f>IF(N904="sníž. přenesená",J904,0)</f>
        <v>0</v>
      </c>
      <c r="BI904" s="227">
        <f>IF(N904="nulová",J904,0)</f>
        <v>0</v>
      </c>
      <c r="BJ904" s="20" t="s">
        <v>83</v>
      </c>
      <c r="BK904" s="227">
        <f>ROUND(I904*H904,2)</f>
        <v>0</v>
      </c>
      <c r="BL904" s="20" t="s">
        <v>260</v>
      </c>
      <c r="BM904" s="226" t="s">
        <v>1051</v>
      </c>
    </row>
    <row r="905" s="2" customFormat="1">
      <c r="A905" s="41"/>
      <c r="B905" s="42"/>
      <c r="C905" s="43"/>
      <c r="D905" s="235" t="s">
        <v>269</v>
      </c>
      <c r="E905" s="43"/>
      <c r="F905" s="277" t="s">
        <v>1052</v>
      </c>
      <c r="G905" s="43"/>
      <c r="H905" s="43"/>
      <c r="I905" s="230"/>
      <c r="J905" s="43"/>
      <c r="K905" s="43"/>
      <c r="L905" s="47"/>
      <c r="M905" s="231"/>
      <c r="N905" s="232"/>
      <c r="O905" s="87"/>
      <c r="P905" s="87"/>
      <c r="Q905" s="87"/>
      <c r="R905" s="87"/>
      <c r="S905" s="87"/>
      <c r="T905" s="88"/>
      <c r="U905" s="41"/>
      <c r="V905" s="41"/>
      <c r="W905" s="41"/>
      <c r="X905" s="41"/>
      <c r="Y905" s="41"/>
      <c r="Z905" s="41"/>
      <c r="AA905" s="41"/>
      <c r="AB905" s="41"/>
      <c r="AC905" s="41"/>
      <c r="AD905" s="41"/>
      <c r="AE905" s="41"/>
      <c r="AT905" s="20" t="s">
        <v>269</v>
      </c>
      <c r="AU905" s="20" t="s">
        <v>83</v>
      </c>
    </row>
    <row r="906" s="13" customFormat="1">
      <c r="A906" s="13"/>
      <c r="B906" s="233"/>
      <c r="C906" s="234"/>
      <c r="D906" s="235" t="s">
        <v>148</v>
      </c>
      <c r="E906" s="236" t="s">
        <v>19</v>
      </c>
      <c r="F906" s="237" t="s">
        <v>1053</v>
      </c>
      <c r="G906" s="234"/>
      <c r="H906" s="238">
        <v>32</v>
      </c>
      <c r="I906" s="239"/>
      <c r="J906" s="234"/>
      <c r="K906" s="234"/>
      <c r="L906" s="240"/>
      <c r="M906" s="241"/>
      <c r="N906" s="242"/>
      <c r="O906" s="242"/>
      <c r="P906" s="242"/>
      <c r="Q906" s="242"/>
      <c r="R906" s="242"/>
      <c r="S906" s="242"/>
      <c r="T906" s="243"/>
      <c r="U906" s="13"/>
      <c r="V906" s="13"/>
      <c r="W906" s="13"/>
      <c r="X906" s="13"/>
      <c r="Y906" s="13"/>
      <c r="Z906" s="13"/>
      <c r="AA906" s="13"/>
      <c r="AB906" s="13"/>
      <c r="AC906" s="13"/>
      <c r="AD906" s="13"/>
      <c r="AE906" s="13"/>
      <c r="AT906" s="244" t="s">
        <v>148</v>
      </c>
      <c r="AU906" s="244" t="s">
        <v>83</v>
      </c>
      <c r="AV906" s="13" t="s">
        <v>83</v>
      </c>
      <c r="AW906" s="13" t="s">
        <v>32</v>
      </c>
      <c r="AX906" s="13" t="s">
        <v>78</v>
      </c>
      <c r="AY906" s="244" t="s">
        <v>139</v>
      </c>
    </row>
    <row r="907" s="2" customFormat="1" ht="24.15" customHeight="1">
      <c r="A907" s="41"/>
      <c r="B907" s="42"/>
      <c r="C907" s="278" t="s">
        <v>587</v>
      </c>
      <c r="D907" s="278" t="s">
        <v>239</v>
      </c>
      <c r="E907" s="279" t="s">
        <v>1054</v>
      </c>
      <c r="F907" s="280" t="s">
        <v>1055</v>
      </c>
      <c r="G907" s="281" t="s">
        <v>144</v>
      </c>
      <c r="H907" s="282">
        <v>14</v>
      </c>
      <c r="I907" s="283"/>
      <c r="J907" s="284">
        <f>ROUND(I907*H907,2)</f>
        <v>0</v>
      </c>
      <c r="K907" s="280" t="s">
        <v>19</v>
      </c>
      <c r="L907" s="285"/>
      <c r="M907" s="286" t="s">
        <v>19</v>
      </c>
      <c r="N907" s="287" t="s">
        <v>43</v>
      </c>
      <c r="O907" s="87"/>
      <c r="P907" s="224">
        <f>O907*H907</f>
        <v>0</v>
      </c>
      <c r="Q907" s="224">
        <v>0.060999999999999999</v>
      </c>
      <c r="R907" s="224">
        <f>Q907*H907</f>
        <v>0.85399999999999998</v>
      </c>
      <c r="S907" s="224">
        <v>0</v>
      </c>
      <c r="T907" s="225">
        <f>S907*H907</f>
        <v>0</v>
      </c>
      <c r="U907" s="41"/>
      <c r="V907" s="41"/>
      <c r="W907" s="41"/>
      <c r="X907" s="41"/>
      <c r="Y907" s="41"/>
      <c r="Z907" s="41"/>
      <c r="AA907" s="41"/>
      <c r="AB907" s="41"/>
      <c r="AC907" s="41"/>
      <c r="AD907" s="41"/>
      <c r="AE907" s="41"/>
      <c r="AR907" s="226" t="s">
        <v>300</v>
      </c>
      <c r="AT907" s="226" t="s">
        <v>239</v>
      </c>
      <c r="AU907" s="226" t="s">
        <v>83</v>
      </c>
      <c r="AY907" s="20" t="s">
        <v>139</v>
      </c>
      <c r="BE907" s="227">
        <f>IF(N907="základní",J907,0)</f>
        <v>0</v>
      </c>
      <c r="BF907" s="227">
        <f>IF(N907="snížená",J907,0)</f>
        <v>0</v>
      </c>
      <c r="BG907" s="227">
        <f>IF(N907="zákl. přenesená",J907,0)</f>
        <v>0</v>
      </c>
      <c r="BH907" s="227">
        <f>IF(N907="sníž. přenesená",J907,0)</f>
        <v>0</v>
      </c>
      <c r="BI907" s="227">
        <f>IF(N907="nulová",J907,0)</f>
        <v>0</v>
      </c>
      <c r="BJ907" s="20" t="s">
        <v>83</v>
      </c>
      <c r="BK907" s="227">
        <f>ROUND(I907*H907,2)</f>
        <v>0</v>
      </c>
      <c r="BL907" s="20" t="s">
        <v>260</v>
      </c>
      <c r="BM907" s="226" t="s">
        <v>1056</v>
      </c>
    </row>
    <row r="908" s="2" customFormat="1">
      <c r="A908" s="41"/>
      <c r="B908" s="42"/>
      <c r="C908" s="43"/>
      <c r="D908" s="235" t="s">
        <v>269</v>
      </c>
      <c r="E908" s="43"/>
      <c r="F908" s="277" t="s">
        <v>1052</v>
      </c>
      <c r="G908" s="43"/>
      <c r="H908" s="43"/>
      <c r="I908" s="230"/>
      <c r="J908" s="43"/>
      <c r="K908" s="43"/>
      <c r="L908" s="47"/>
      <c r="M908" s="231"/>
      <c r="N908" s="232"/>
      <c r="O908" s="87"/>
      <c r="P908" s="87"/>
      <c r="Q908" s="87"/>
      <c r="R908" s="87"/>
      <c r="S908" s="87"/>
      <c r="T908" s="88"/>
      <c r="U908" s="41"/>
      <c r="V908" s="41"/>
      <c r="W908" s="41"/>
      <c r="X908" s="41"/>
      <c r="Y908" s="41"/>
      <c r="Z908" s="41"/>
      <c r="AA908" s="41"/>
      <c r="AB908" s="41"/>
      <c r="AC908" s="41"/>
      <c r="AD908" s="41"/>
      <c r="AE908" s="41"/>
      <c r="AT908" s="20" t="s">
        <v>269</v>
      </c>
      <c r="AU908" s="20" t="s">
        <v>83</v>
      </c>
    </row>
    <row r="909" s="13" customFormat="1">
      <c r="A909" s="13"/>
      <c r="B909" s="233"/>
      <c r="C909" s="234"/>
      <c r="D909" s="235" t="s">
        <v>148</v>
      </c>
      <c r="E909" s="236" t="s">
        <v>19</v>
      </c>
      <c r="F909" s="237" t="s">
        <v>257</v>
      </c>
      <c r="G909" s="234"/>
      <c r="H909" s="238">
        <v>14</v>
      </c>
      <c r="I909" s="239"/>
      <c r="J909" s="234"/>
      <c r="K909" s="234"/>
      <c r="L909" s="240"/>
      <c r="M909" s="241"/>
      <c r="N909" s="242"/>
      <c r="O909" s="242"/>
      <c r="P909" s="242"/>
      <c r="Q909" s="242"/>
      <c r="R909" s="242"/>
      <c r="S909" s="242"/>
      <c r="T909" s="243"/>
      <c r="U909" s="13"/>
      <c r="V909" s="13"/>
      <c r="W909" s="13"/>
      <c r="X909" s="13"/>
      <c r="Y909" s="13"/>
      <c r="Z909" s="13"/>
      <c r="AA909" s="13"/>
      <c r="AB909" s="13"/>
      <c r="AC909" s="13"/>
      <c r="AD909" s="13"/>
      <c r="AE909" s="13"/>
      <c r="AT909" s="244" t="s">
        <v>148</v>
      </c>
      <c r="AU909" s="244" t="s">
        <v>83</v>
      </c>
      <c r="AV909" s="13" t="s">
        <v>83</v>
      </c>
      <c r="AW909" s="13" t="s">
        <v>32</v>
      </c>
      <c r="AX909" s="13" t="s">
        <v>78</v>
      </c>
      <c r="AY909" s="244" t="s">
        <v>139</v>
      </c>
    </row>
    <row r="910" s="2" customFormat="1" ht="24.15" customHeight="1">
      <c r="A910" s="41"/>
      <c r="B910" s="42"/>
      <c r="C910" s="278" t="s">
        <v>1057</v>
      </c>
      <c r="D910" s="278" t="s">
        <v>239</v>
      </c>
      <c r="E910" s="279" t="s">
        <v>1058</v>
      </c>
      <c r="F910" s="280" t="s">
        <v>1059</v>
      </c>
      <c r="G910" s="281" t="s">
        <v>144</v>
      </c>
      <c r="H910" s="282">
        <v>4</v>
      </c>
      <c r="I910" s="283"/>
      <c r="J910" s="284">
        <f>ROUND(I910*H910,2)</f>
        <v>0</v>
      </c>
      <c r="K910" s="280" t="s">
        <v>19</v>
      </c>
      <c r="L910" s="285"/>
      <c r="M910" s="286" t="s">
        <v>19</v>
      </c>
      <c r="N910" s="287" t="s">
        <v>43</v>
      </c>
      <c r="O910" s="87"/>
      <c r="P910" s="224">
        <f>O910*H910</f>
        <v>0</v>
      </c>
      <c r="Q910" s="224">
        <v>0.058700000000000002</v>
      </c>
      <c r="R910" s="224">
        <f>Q910*H910</f>
        <v>0.23480000000000001</v>
      </c>
      <c r="S910" s="224">
        <v>0</v>
      </c>
      <c r="T910" s="225">
        <f>S910*H910</f>
        <v>0</v>
      </c>
      <c r="U910" s="41"/>
      <c r="V910" s="41"/>
      <c r="W910" s="41"/>
      <c r="X910" s="41"/>
      <c r="Y910" s="41"/>
      <c r="Z910" s="41"/>
      <c r="AA910" s="41"/>
      <c r="AB910" s="41"/>
      <c r="AC910" s="41"/>
      <c r="AD910" s="41"/>
      <c r="AE910" s="41"/>
      <c r="AR910" s="226" t="s">
        <v>300</v>
      </c>
      <c r="AT910" s="226" t="s">
        <v>239</v>
      </c>
      <c r="AU910" s="226" t="s">
        <v>83</v>
      </c>
      <c r="AY910" s="20" t="s">
        <v>139</v>
      </c>
      <c r="BE910" s="227">
        <f>IF(N910="základní",J910,0)</f>
        <v>0</v>
      </c>
      <c r="BF910" s="227">
        <f>IF(N910="snížená",J910,0)</f>
        <v>0</v>
      </c>
      <c r="BG910" s="227">
        <f>IF(N910="zákl. přenesená",J910,0)</f>
        <v>0</v>
      </c>
      <c r="BH910" s="227">
        <f>IF(N910="sníž. přenesená",J910,0)</f>
        <v>0</v>
      </c>
      <c r="BI910" s="227">
        <f>IF(N910="nulová",J910,0)</f>
        <v>0</v>
      </c>
      <c r="BJ910" s="20" t="s">
        <v>83</v>
      </c>
      <c r="BK910" s="227">
        <f>ROUND(I910*H910,2)</f>
        <v>0</v>
      </c>
      <c r="BL910" s="20" t="s">
        <v>260</v>
      </c>
      <c r="BM910" s="226" t="s">
        <v>1060</v>
      </c>
    </row>
    <row r="911" s="2" customFormat="1">
      <c r="A911" s="41"/>
      <c r="B911" s="42"/>
      <c r="C911" s="43"/>
      <c r="D911" s="235" t="s">
        <v>269</v>
      </c>
      <c r="E911" s="43"/>
      <c r="F911" s="277" t="s">
        <v>1052</v>
      </c>
      <c r="G911" s="43"/>
      <c r="H911" s="43"/>
      <c r="I911" s="230"/>
      <c r="J911" s="43"/>
      <c r="K911" s="43"/>
      <c r="L911" s="47"/>
      <c r="M911" s="231"/>
      <c r="N911" s="232"/>
      <c r="O911" s="87"/>
      <c r="P911" s="87"/>
      <c r="Q911" s="87"/>
      <c r="R911" s="87"/>
      <c r="S911" s="87"/>
      <c r="T911" s="88"/>
      <c r="U911" s="41"/>
      <c r="V911" s="41"/>
      <c r="W911" s="41"/>
      <c r="X911" s="41"/>
      <c r="Y911" s="41"/>
      <c r="Z911" s="41"/>
      <c r="AA911" s="41"/>
      <c r="AB911" s="41"/>
      <c r="AC911" s="41"/>
      <c r="AD911" s="41"/>
      <c r="AE911" s="41"/>
      <c r="AT911" s="20" t="s">
        <v>269</v>
      </c>
      <c r="AU911" s="20" t="s">
        <v>83</v>
      </c>
    </row>
    <row r="912" s="13" customFormat="1">
      <c r="A912" s="13"/>
      <c r="B912" s="233"/>
      <c r="C912" s="234"/>
      <c r="D912" s="235" t="s">
        <v>148</v>
      </c>
      <c r="E912" s="236" t="s">
        <v>19</v>
      </c>
      <c r="F912" s="237" t="s">
        <v>90</v>
      </c>
      <c r="G912" s="234"/>
      <c r="H912" s="238">
        <v>4</v>
      </c>
      <c r="I912" s="239"/>
      <c r="J912" s="234"/>
      <c r="K912" s="234"/>
      <c r="L912" s="240"/>
      <c r="M912" s="241"/>
      <c r="N912" s="242"/>
      <c r="O912" s="242"/>
      <c r="P912" s="242"/>
      <c r="Q912" s="242"/>
      <c r="R912" s="242"/>
      <c r="S912" s="242"/>
      <c r="T912" s="243"/>
      <c r="U912" s="13"/>
      <c r="V912" s="13"/>
      <c r="W912" s="13"/>
      <c r="X912" s="13"/>
      <c r="Y912" s="13"/>
      <c r="Z912" s="13"/>
      <c r="AA912" s="13"/>
      <c r="AB912" s="13"/>
      <c r="AC912" s="13"/>
      <c r="AD912" s="13"/>
      <c r="AE912" s="13"/>
      <c r="AT912" s="244" t="s">
        <v>148</v>
      </c>
      <c r="AU912" s="244" t="s">
        <v>83</v>
      </c>
      <c r="AV912" s="13" t="s">
        <v>83</v>
      </c>
      <c r="AW912" s="13" t="s">
        <v>32</v>
      </c>
      <c r="AX912" s="13" t="s">
        <v>78</v>
      </c>
      <c r="AY912" s="244" t="s">
        <v>139</v>
      </c>
    </row>
    <row r="913" s="2" customFormat="1" ht="21.75" customHeight="1">
      <c r="A913" s="41"/>
      <c r="B913" s="42"/>
      <c r="C913" s="215" t="s">
        <v>597</v>
      </c>
      <c r="D913" s="215" t="s">
        <v>141</v>
      </c>
      <c r="E913" s="216" t="s">
        <v>1061</v>
      </c>
      <c r="F913" s="217" t="s">
        <v>1062</v>
      </c>
      <c r="G913" s="218" t="s">
        <v>167</v>
      </c>
      <c r="H913" s="219">
        <v>120.95999999999999</v>
      </c>
      <c r="I913" s="220"/>
      <c r="J913" s="221">
        <f>ROUND(I913*H913,2)</f>
        <v>0</v>
      </c>
      <c r="K913" s="217" t="s">
        <v>145</v>
      </c>
      <c r="L913" s="47"/>
      <c r="M913" s="222" t="s">
        <v>19</v>
      </c>
      <c r="N913" s="223" t="s">
        <v>43</v>
      </c>
      <c r="O913" s="87"/>
      <c r="P913" s="224">
        <f>O913*H913</f>
        <v>0</v>
      </c>
      <c r="Q913" s="224">
        <v>0.00025000000000000001</v>
      </c>
      <c r="R913" s="224">
        <f>Q913*H913</f>
        <v>0.03024</v>
      </c>
      <c r="S913" s="224">
        <v>0</v>
      </c>
      <c r="T913" s="225">
        <f>S913*H913</f>
        <v>0</v>
      </c>
      <c r="U913" s="41"/>
      <c r="V913" s="41"/>
      <c r="W913" s="41"/>
      <c r="X913" s="41"/>
      <c r="Y913" s="41"/>
      <c r="Z913" s="41"/>
      <c r="AA913" s="41"/>
      <c r="AB913" s="41"/>
      <c r="AC913" s="41"/>
      <c r="AD913" s="41"/>
      <c r="AE913" s="41"/>
      <c r="AR913" s="226" t="s">
        <v>260</v>
      </c>
      <c r="AT913" s="226" t="s">
        <v>141</v>
      </c>
      <c r="AU913" s="226" t="s">
        <v>83</v>
      </c>
      <c r="AY913" s="20" t="s">
        <v>139</v>
      </c>
      <c r="BE913" s="227">
        <f>IF(N913="základní",J913,0)</f>
        <v>0</v>
      </c>
      <c r="BF913" s="227">
        <f>IF(N913="snížená",J913,0)</f>
        <v>0</v>
      </c>
      <c r="BG913" s="227">
        <f>IF(N913="zákl. přenesená",J913,0)</f>
        <v>0</v>
      </c>
      <c r="BH913" s="227">
        <f>IF(N913="sníž. přenesená",J913,0)</f>
        <v>0</v>
      </c>
      <c r="BI913" s="227">
        <f>IF(N913="nulová",J913,0)</f>
        <v>0</v>
      </c>
      <c r="BJ913" s="20" t="s">
        <v>83</v>
      </c>
      <c r="BK913" s="227">
        <f>ROUND(I913*H913,2)</f>
        <v>0</v>
      </c>
      <c r="BL913" s="20" t="s">
        <v>260</v>
      </c>
      <c r="BM913" s="226" t="s">
        <v>1063</v>
      </c>
    </row>
    <row r="914" s="2" customFormat="1">
      <c r="A914" s="41"/>
      <c r="B914" s="42"/>
      <c r="C914" s="43"/>
      <c r="D914" s="228" t="s">
        <v>146</v>
      </c>
      <c r="E914" s="43"/>
      <c r="F914" s="229" t="s">
        <v>1064</v>
      </c>
      <c r="G914" s="43"/>
      <c r="H914" s="43"/>
      <c r="I914" s="230"/>
      <c r="J914" s="43"/>
      <c r="K914" s="43"/>
      <c r="L914" s="47"/>
      <c r="M914" s="231"/>
      <c r="N914" s="232"/>
      <c r="O914" s="87"/>
      <c r="P914" s="87"/>
      <c r="Q914" s="87"/>
      <c r="R914" s="87"/>
      <c r="S914" s="87"/>
      <c r="T914" s="88"/>
      <c r="U914" s="41"/>
      <c r="V914" s="41"/>
      <c r="W914" s="41"/>
      <c r="X914" s="41"/>
      <c r="Y914" s="41"/>
      <c r="Z914" s="41"/>
      <c r="AA914" s="41"/>
      <c r="AB914" s="41"/>
      <c r="AC914" s="41"/>
      <c r="AD914" s="41"/>
      <c r="AE914" s="41"/>
      <c r="AT914" s="20" t="s">
        <v>146</v>
      </c>
      <c r="AU914" s="20" t="s">
        <v>83</v>
      </c>
    </row>
    <row r="915" s="2" customFormat="1">
      <c r="A915" s="41"/>
      <c r="B915" s="42"/>
      <c r="C915" s="43"/>
      <c r="D915" s="235" t="s">
        <v>231</v>
      </c>
      <c r="E915" s="43"/>
      <c r="F915" s="277" t="s">
        <v>1044</v>
      </c>
      <c r="G915" s="43"/>
      <c r="H915" s="43"/>
      <c r="I915" s="230"/>
      <c r="J915" s="43"/>
      <c r="K915" s="43"/>
      <c r="L915" s="47"/>
      <c r="M915" s="231"/>
      <c r="N915" s="232"/>
      <c r="O915" s="87"/>
      <c r="P915" s="87"/>
      <c r="Q915" s="87"/>
      <c r="R915" s="87"/>
      <c r="S915" s="87"/>
      <c r="T915" s="88"/>
      <c r="U915" s="41"/>
      <c r="V915" s="41"/>
      <c r="W915" s="41"/>
      <c r="X915" s="41"/>
      <c r="Y915" s="41"/>
      <c r="Z915" s="41"/>
      <c r="AA915" s="41"/>
      <c r="AB915" s="41"/>
      <c r="AC915" s="41"/>
      <c r="AD915" s="41"/>
      <c r="AE915" s="41"/>
      <c r="AT915" s="20" t="s">
        <v>231</v>
      </c>
      <c r="AU915" s="20" t="s">
        <v>83</v>
      </c>
    </row>
    <row r="916" s="13" customFormat="1">
      <c r="A916" s="13"/>
      <c r="B916" s="233"/>
      <c r="C916" s="234"/>
      <c r="D916" s="235" t="s">
        <v>148</v>
      </c>
      <c r="E916" s="236" t="s">
        <v>19</v>
      </c>
      <c r="F916" s="237" t="s">
        <v>1065</v>
      </c>
      <c r="G916" s="234"/>
      <c r="H916" s="238">
        <v>120.95999999999999</v>
      </c>
      <c r="I916" s="239"/>
      <c r="J916" s="234"/>
      <c r="K916" s="234"/>
      <c r="L916" s="240"/>
      <c r="M916" s="241"/>
      <c r="N916" s="242"/>
      <c r="O916" s="242"/>
      <c r="P916" s="242"/>
      <c r="Q916" s="242"/>
      <c r="R916" s="242"/>
      <c r="S916" s="242"/>
      <c r="T916" s="243"/>
      <c r="U916" s="13"/>
      <c r="V916" s="13"/>
      <c r="W916" s="13"/>
      <c r="X916" s="13"/>
      <c r="Y916" s="13"/>
      <c r="Z916" s="13"/>
      <c r="AA916" s="13"/>
      <c r="AB916" s="13"/>
      <c r="AC916" s="13"/>
      <c r="AD916" s="13"/>
      <c r="AE916" s="13"/>
      <c r="AT916" s="244" t="s">
        <v>148</v>
      </c>
      <c r="AU916" s="244" t="s">
        <v>83</v>
      </c>
      <c r="AV916" s="13" t="s">
        <v>83</v>
      </c>
      <c r="AW916" s="13" t="s">
        <v>32</v>
      </c>
      <c r="AX916" s="13" t="s">
        <v>78</v>
      </c>
      <c r="AY916" s="244" t="s">
        <v>139</v>
      </c>
    </row>
    <row r="917" s="2" customFormat="1" ht="24.15" customHeight="1">
      <c r="A917" s="41"/>
      <c r="B917" s="42"/>
      <c r="C917" s="278" t="s">
        <v>1066</v>
      </c>
      <c r="D917" s="278" t="s">
        <v>239</v>
      </c>
      <c r="E917" s="279" t="s">
        <v>1067</v>
      </c>
      <c r="F917" s="280" t="s">
        <v>1068</v>
      </c>
      <c r="G917" s="281" t="s">
        <v>144</v>
      </c>
      <c r="H917" s="282">
        <v>32</v>
      </c>
      <c r="I917" s="283"/>
      <c r="J917" s="284">
        <f>ROUND(I917*H917,2)</f>
        <v>0</v>
      </c>
      <c r="K917" s="280" t="s">
        <v>19</v>
      </c>
      <c r="L917" s="285"/>
      <c r="M917" s="286" t="s">
        <v>19</v>
      </c>
      <c r="N917" s="287" t="s">
        <v>43</v>
      </c>
      <c r="O917" s="87"/>
      <c r="P917" s="224">
        <f>O917*H917</f>
        <v>0</v>
      </c>
      <c r="Q917" s="224">
        <v>0.045999999999999999</v>
      </c>
      <c r="R917" s="224">
        <f>Q917*H917</f>
        <v>1.472</v>
      </c>
      <c r="S917" s="224">
        <v>0</v>
      </c>
      <c r="T917" s="225">
        <f>S917*H917</f>
        <v>0</v>
      </c>
      <c r="U917" s="41"/>
      <c r="V917" s="41"/>
      <c r="W917" s="41"/>
      <c r="X917" s="41"/>
      <c r="Y917" s="41"/>
      <c r="Z917" s="41"/>
      <c r="AA917" s="41"/>
      <c r="AB917" s="41"/>
      <c r="AC917" s="41"/>
      <c r="AD917" s="41"/>
      <c r="AE917" s="41"/>
      <c r="AR917" s="226" t="s">
        <v>300</v>
      </c>
      <c r="AT917" s="226" t="s">
        <v>239</v>
      </c>
      <c r="AU917" s="226" t="s">
        <v>83</v>
      </c>
      <c r="AY917" s="20" t="s">
        <v>139</v>
      </c>
      <c r="BE917" s="227">
        <f>IF(N917="základní",J917,0)</f>
        <v>0</v>
      </c>
      <c r="BF917" s="227">
        <f>IF(N917="snížená",J917,0)</f>
        <v>0</v>
      </c>
      <c r="BG917" s="227">
        <f>IF(N917="zákl. přenesená",J917,0)</f>
        <v>0</v>
      </c>
      <c r="BH917" s="227">
        <f>IF(N917="sníž. přenesená",J917,0)</f>
        <v>0</v>
      </c>
      <c r="BI917" s="227">
        <f>IF(N917="nulová",J917,0)</f>
        <v>0</v>
      </c>
      <c r="BJ917" s="20" t="s">
        <v>83</v>
      </c>
      <c r="BK917" s="227">
        <f>ROUND(I917*H917,2)</f>
        <v>0</v>
      </c>
      <c r="BL917" s="20" t="s">
        <v>260</v>
      </c>
      <c r="BM917" s="226" t="s">
        <v>1069</v>
      </c>
    </row>
    <row r="918" s="2" customFormat="1">
      <c r="A918" s="41"/>
      <c r="B918" s="42"/>
      <c r="C918" s="43"/>
      <c r="D918" s="235" t="s">
        <v>269</v>
      </c>
      <c r="E918" s="43"/>
      <c r="F918" s="277" t="s">
        <v>1052</v>
      </c>
      <c r="G918" s="43"/>
      <c r="H918" s="43"/>
      <c r="I918" s="230"/>
      <c r="J918" s="43"/>
      <c r="K918" s="43"/>
      <c r="L918" s="47"/>
      <c r="M918" s="231"/>
      <c r="N918" s="232"/>
      <c r="O918" s="87"/>
      <c r="P918" s="87"/>
      <c r="Q918" s="87"/>
      <c r="R918" s="87"/>
      <c r="S918" s="87"/>
      <c r="T918" s="88"/>
      <c r="U918" s="41"/>
      <c r="V918" s="41"/>
      <c r="W918" s="41"/>
      <c r="X918" s="41"/>
      <c r="Y918" s="41"/>
      <c r="Z918" s="41"/>
      <c r="AA918" s="41"/>
      <c r="AB918" s="41"/>
      <c r="AC918" s="41"/>
      <c r="AD918" s="41"/>
      <c r="AE918" s="41"/>
      <c r="AT918" s="20" t="s">
        <v>269</v>
      </c>
      <c r="AU918" s="20" t="s">
        <v>83</v>
      </c>
    </row>
    <row r="919" s="13" customFormat="1">
      <c r="A919" s="13"/>
      <c r="B919" s="233"/>
      <c r="C919" s="234"/>
      <c r="D919" s="235" t="s">
        <v>148</v>
      </c>
      <c r="E919" s="236" t="s">
        <v>19</v>
      </c>
      <c r="F919" s="237" t="s">
        <v>300</v>
      </c>
      <c r="G919" s="234"/>
      <c r="H919" s="238">
        <v>32</v>
      </c>
      <c r="I919" s="239"/>
      <c r="J919" s="234"/>
      <c r="K919" s="234"/>
      <c r="L919" s="240"/>
      <c r="M919" s="241"/>
      <c r="N919" s="242"/>
      <c r="O919" s="242"/>
      <c r="P919" s="242"/>
      <c r="Q919" s="242"/>
      <c r="R919" s="242"/>
      <c r="S919" s="242"/>
      <c r="T919" s="243"/>
      <c r="U919" s="13"/>
      <c r="V919" s="13"/>
      <c r="W919" s="13"/>
      <c r="X919" s="13"/>
      <c r="Y919" s="13"/>
      <c r="Z919" s="13"/>
      <c r="AA919" s="13"/>
      <c r="AB919" s="13"/>
      <c r="AC919" s="13"/>
      <c r="AD919" s="13"/>
      <c r="AE919" s="13"/>
      <c r="AT919" s="244" t="s">
        <v>148</v>
      </c>
      <c r="AU919" s="244" t="s">
        <v>83</v>
      </c>
      <c r="AV919" s="13" t="s">
        <v>83</v>
      </c>
      <c r="AW919" s="13" t="s">
        <v>32</v>
      </c>
      <c r="AX919" s="13" t="s">
        <v>78</v>
      </c>
      <c r="AY919" s="244" t="s">
        <v>139</v>
      </c>
    </row>
    <row r="920" s="2" customFormat="1" ht="24.15" customHeight="1">
      <c r="A920" s="41"/>
      <c r="B920" s="42"/>
      <c r="C920" s="215" t="s">
        <v>605</v>
      </c>
      <c r="D920" s="215" t="s">
        <v>141</v>
      </c>
      <c r="E920" s="216" t="s">
        <v>1070</v>
      </c>
      <c r="F920" s="217" t="s">
        <v>1071</v>
      </c>
      <c r="G920" s="218" t="s">
        <v>228</v>
      </c>
      <c r="H920" s="219">
        <v>807.02999999999997</v>
      </c>
      <c r="I920" s="220"/>
      <c r="J920" s="221">
        <f>ROUND(I920*H920,2)</f>
        <v>0</v>
      </c>
      <c r="K920" s="217" t="s">
        <v>145</v>
      </c>
      <c r="L920" s="47"/>
      <c r="M920" s="222" t="s">
        <v>19</v>
      </c>
      <c r="N920" s="223" t="s">
        <v>43</v>
      </c>
      <c r="O920" s="87"/>
      <c r="P920" s="224">
        <f>O920*H920</f>
        <v>0</v>
      </c>
      <c r="Q920" s="224">
        <v>0.00027999999999999998</v>
      </c>
      <c r="R920" s="224">
        <f>Q920*H920</f>
        <v>0.22596839999999999</v>
      </c>
      <c r="S920" s="224">
        <v>0</v>
      </c>
      <c r="T920" s="225">
        <f>S920*H920</f>
        <v>0</v>
      </c>
      <c r="U920" s="41"/>
      <c r="V920" s="41"/>
      <c r="W920" s="41"/>
      <c r="X920" s="41"/>
      <c r="Y920" s="41"/>
      <c r="Z920" s="41"/>
      <c r="AA920" s="41"/>
      <c r="AB920" s="41"/>
      <c r="AC920" s="41"/>
      <c r="AD920" s="41"/>
      <c r="AE920" s="41"/>
      <c r="AR920" s="226" t="s">
        <v>260</v>
      </c>
      <c r="AT920" s="226" t="s">
        <v>141</v>
      </c>
      <c r="AU920" s="226" t="s">
        <v>83</v>
      </c>
      <c r="AY920" s="20" t="s">
        <v>139</v>
      </c>
      <c r="BE920" s="227">
        <f>IF(N920="základní",J920,0)</f>
        <v>0</v>
      </c>
      <c r="BF920" s="227">
        <f>IF(N920="snížená",J920,0)</f>
        <v>0</v>
      </c>
      <c r="BG920" s="227">
        <f>IF(N920="zákl. přenesená",J920,0)</f>
        <v>0</v>
      </c>
      <c r="BH920" s="227">
        <f>IF(N920="sníž. přenesená",J920,0)</f>
        <v>0</v>
      </c>
      <c r="BI920" s="227">
        <f>IF(N920="nulová",J920,0)</f>
        <v>0</v>
      </c>
      <c r="BJ920" s="20" t="s">
        <v>83</v>
      </c>
      <c r="BK920" s="227">
        <f>ROUND(I920*H920,2)</f>
        <v>0</v>
      </c>
      <c r="BL920" s="20" t="s">
        <v>260</v>
      </c>
      <c r="BM920" s="226" t="s">
        <v>1072</v>
      </c>
    </row>
    <row r="921" s="2" customFormat="1">
      <c r="A921" s="41"/>
      <c r="B921" s="42"/>
      <c r="C921" s="43"/>
      <c r="D921" s="228" t="s">
        <v>146</v>
      </c>
      <c r="E921" s="43"/>
      <c r="F921" s="229" t="s">
        <v>1073</v>
      </c>
      <c r="G921" s="43"/>
      <c r="H921" s="43"/>
      <c r="I921" s="230"/>
      <c r="J921" s="43"/>
      <c r="K921" s="43"/>
      <c r="L921" s="47"/>
      <c r="M921" s="231"/>
      <c r="N921" s="232"/>
      <c r="O921" s="87"/>
      <c r="P921" s="87"/>
      <c r="Q921" s="87"/>
      <c r="R921" s="87"/>
      <c r="S921" s="87"/>
      <c r="T921" s="88"/>
      <c r="U921" s="41"/>
      <c r="V921" s="41"/>
      <c r="W921" s="41"/>
      <c r="X921" s="41"/>
      <c r="Y921" s="41"/>
      <c r="Z921" s="41"/>
      <c r="AA921" s="41"/>
      <c r="AB921" s="41"/>
      <c r="AC921" s="41"/>
      <c r="AD921" s="41"/>
      <c r="AE921" s="41"/>
      <c r="AT921" s="20" t="s">
        <v>146</v>
      </c>
      <c r="AU921" s="20" t="s">
        <v>83</v>
      </c>
    </row>
    <row r="922" s="2" customFormat="1">
      <c r="A922" s="41"/>
      <c r="B922" s="42"/>
      <c r="C922" s="43"/>
      <c r="D922" s="235" t="s">
        <v>231</v>
      </c>
      <c r="E922" s="43"/>
      <c r="F922" s="277" t="s">
        <v>1074</v>
      </c>
      <c r="G922" s="43"/>
      <c r="H922" s="43"/>
      <c r="I922" s="230"/>
      <c r="J922" s="43"/>
      <c r="K922" s="43"/>
      <c r="L922" s="47"/>
      <c r="M922" s="231"/>
      <c r="N922" s="232"/>
      <c r="O922" s="87"/>
      <c r="P922" s="87"/>
      <c r="Q922" s="87"/>
      <c r="R922" s="87"/>
      <c r="S922" s="87"/>
      <c r="T922" s="88"/>
      <c r="U922" s="41"/>
      <c r="V922" s="41"/>
      <c r="W922" s="41"/>
      <c r="X922" s="41"/>
      <c r="Y922" s="41"/>
      <c r="Z922" s="41"/>
      <c r="AA922" s="41"/>
      <c r="AB922" s="41"/>
      <c r="AC922" s="41"/>
      <c r="AD922" s="41"/>
      <c r="AE922" s="41"/>
      <c r="AT922" s="20" t="s">
        <v>231</v>
      </c>
      <c r="AU922" s="20" t="s">
        <v>83</v>
      </c>
    </row>
    <row r="923" s="13" customFormat="1">
      <c r="A923" s="13"/>
      <c r="B923" s="233"/>
      <c r="C923" s="234"/>
      <c r="D923" s="235" t="s">
        <v>148</v>
      </c>
      <c r="E923" s="236" t="s">
        <v>19</v>
      </c>
      <c r="F923" s="237" t="s">
        <v>1075</v>
      </c>
      <c r="G923" s="234"/>
      <c r="H923" s="238">
        <v>587.78999999999996</v>
      </c>
      <c r="I923" s="239"/>
      <c r="J923" s="234"/>
      <c r="K923" s="234"/>
      <c r="L923" s="240"/>
      <c r="M923" s="241"/>
      <c r="N923" s="242"/>
      <c r="O923" s="242"/>
      <c r="P923" s="242"/>
      <c r="Q923" s="242"/>
      <c r="R923" s="242"/>
      <c r="S923" s="242"/>
      <c r="T923" s="243"/>
      <c r="U923" s="13"/>
      <c r="V923" s="13"/>
      <c r="W923" s="13"/>
      <c r="X923" s="13"/>
      <c r="Y923" s="13"/>
      <c r="Z923" s="13"/>
      <c r="AA923" s="13"/>
      <c r="AB923" s="13"/>
      <c r="AC923" s="13"/>
      <c r="AD923" s="13"/>
      <c r="AE923" s="13"/>
      <c r="AT923" s="244" t="s">
        <v>148</v>
      </c>
      <c r="AU923" s="244" t="s">
        <v>83</v>
      </c>
      <c r="AV923" s="13" t="s">
        <v>83</v>
      </c>
      <c r="AW923" s="13" t="s">
        <v>32</v>
      </c>
      <c r="AX923" s="13" t="s">
        <v>71</v>
      </c>
      <c r="AY923" s="244" t="s">
        <v>139</v>
      </c>
    </row>
    <row r="924" s="13" customFormat="1">
      <c r="A924" s="13"/>
      <c r="B924" s="233"/>
      <c r="C924" s="234"/>
      <c r="D924" s="235" t="s">
        <v>148</v>
      </c>
      <c r="E924" s="236" t="s">
        <v>19</v>
      </c>
      <c r="F924" s="237" t="s">
        <v>1076</v>
      </c>
      <c r="G924" s="234"/>
      <c r="H924" s="238">
        <v>25.199999999999999</v>
      </c>
      <c r="I924" s="239"/>
      <c r="J924" s="234"/>
      <c r="K924" s="234"/>
      <c r="L924" s="240"/>
      <c r="M924" s="241"/>
      <c r="N924" s="242"/>
      <c r="O924" s="242"/>
      <c r="P924" s="242"/>
      <c r="Q924" s="242"/>
      <c r="R924" s="242"/>
      <c r="S924" s="242"/>
      <c r="T924" s="243"/>
      <c r="U924" s="13"/>
      <c r="V924" s="13"/>
      <c r="W924" s="13"/>
      <c r="X924" s="13"/>
      <c r="Y924" s="13"/>
      <c r="Z924" s="13"/>
      <c r="AA924" s="13"/>
      <c r="AB924" s="13"/>
      <c r="AC924" s="13"/>
      <c r="AD924" s="13"/>
      <c r="AE924" s="13"/>
      <c r="AT924" s="244" t="s">
        <v>148</v>
      </c>
      <c r="AU924" s="244" t="s">
        <v>83</v>
      </c>
      <c r="AV924" s="13" t="s">
        <v>83</v>
      </c>
      <c r="AW924" s="13" t="s">
        <v>32</v>
      </c>
      <c r="AX924" s="13" t="s">
        <v>71</v>
      </c>
      <c r="AY924" s="244" t="s">
        <v>139</v>
      </c>
    </row>
    <row r="925" s="13" customFormat="1">
      <c r="A925" s="13"/>
      <c r="B925" s="233"/>
      <c r="C925" s="234"/>
      <c r="D925" s="235" t="s">
        <v>148</v>
      </c>
      <c r="E925" s="236" t="s">
        <v>19</v>
      </c>
      <c r="F925" s="237" t="s">
        <v>1077</v>
      </c>
      <c r="G925" s="234"/>
      <c r="H925" s="238">
        <v>72.239999999999995</v>
      </c>
      <c r="I925" s="239"/>
      <c r="J925" s="234"/>
      <c r="K925" s="234"/>
      <c r="L925" s="240"/>
      <c r="M925" s="241"/>
      <c r="N925" s="242"/>
      <c r="O925" s="242"/>
      <c r="P925" s="242"/>
      <c r="Q925" s="242"/>
      <c r="R925" s="242"/>
      <c r="S925" s="242"/>
      <c r="T925" s="243"/>
      <c r="U925" s="13"/>
      <c r="V925" s="13"/>
      <c r="W925" s="13"/>
      <c r="X925" s="13"/>
      <c r="Y925" s="13"/>
      <c r="Z925" s="13"/>
      <c r="AA925" s="13"/>
      <c r="AB925" s="13"/>
      <c r="AC925" s="13"/>
      <c r="AD925" s="13"/>
      <c r="AE925" s="13"/>
      <c r="AT925" s="244" t="s">
        <v>148</v>
      </c>
      <c r="AU925" s="244" t="s">
        <v>83</v>
      </c>
      <c r="AV925" s="13" t="s">
        <v>83</v>
      </c>
      <c r="AW925" s="13" t="s">
        <v>32</v>
      </c>
      <c r="AX925" s="13" t="s">
        <v>71</v>
      </c>
      <c r="AY925" s="244" t="s">
        <v>139</v>
      </c>
    </row>
    <row r="926" s="13" customFormat="1">
      <c r="A926" s="13"/>
      <c r="B926" s="233"/>
      <c r="C926" s="234"/>
      <c r="D926" s="235" t="s">
        <v>148</v>
      </c>
      <c r="E926" s="236" t="s">
        <v>19</v>
      </c>
      <c r="F926" s="237" t="s">
        <v>1078</v>
      </c>
      <c r="G926" s="234"/>
      <c r="H926" s="238">
        <v>121.8</v>
      </c>
      <c r="I926" s="239"/>
      <c r="J926" s="234"/>
      <c r="K926" s="234"/>
      <c r="L926" s="240"/>
      <c r="M926" s="241"/>
      <c r="N926" s="242"/>
      <c r="O926" s="242"/>
      <c r="P926" s="242"/>
      <c r="Q926" s="242"/>
      <c r="R926" s="242"/>
      <c r="S926" s="242"/>
      <c r="T926" s="243"/>
      <c r="U926" s="13"/>
      <c r="V926" s="13"/>
      <c r="W926" s="13"/>
      <c r="X926" s="13"/>
      <c r="Y926" s="13"/>
      <c r="Z926" s="13"/>
      <c r="AA926" s="13"/>
      <c r="AB926" s="13"/>
      <c r="AC926" s="13"/>
      <c r="AD926" s="13"/>
      <c r="AE926" s="13"/>
      <c r="AT926" s="244" t="s">
        <v>148</v>
      </c>
      <c r="AU926" s="244" t="s">
        <v>83</v>
      </c>
      <c r="AV926" s="13" t="s">
        <v>83</v>
      </c>
      <c r="AW926" s="13" t="s">
        <v>32</v>
      </c>
      <c r="AX926" s="13" t="s">
        <v>71</v>
      </c>
      <c r="AY926" s="244" t="s">
        <v>139</v>
      </c>
    </row>
    <row r="927" s="15" customFormat="1">
      <c r="A927" s="15"/>
      <c r="B927" s="256"/>
      <c r="C927" s="257"/>
      <c r="D927" s="235" t="s">
        <v>148</v>
      </c>
      <c r="E927" s="258" t="s">
        <v>19</v>
      </c>
      <c r="F927" s="259" t="s">
        <v>163</v>
      </c>
      <c r="G927" s="257"/>
      <c r="H927" s="260">
        <v>807.02999999999997</v>
      </c>
      <c r="I927" s="261"/>
      <c r="J927" s="257"/>
      <c r="K927" s="257"/>
      <c r="L927" s="262"/>
      <c r="M927" s="263"/>
      <c r="N927" s="264"/>
      <c r="O927" s="264"/>
      <c r="P927" s="264"/>
      <c r="Q927" s="264"/>
      <c r="R927" s="264"/>
      <c r="S927" s="264"/>
      <c r="T927" s="265"/>
      <c r="U927" s="15"/>
      <c r="V927" s="15"/>
      <c r="W927" s="15"/>
      <c r="X927" s="15"/>
      <c r="Y927" s="15"/>
      <c r="Z927" s="15"/>
      <c r="AA927" s="15"/>
      <c r="AB927" s="15"/>
      <c r="AC927" s="15"/>
      <c r="AD927" s="15"/>
      <c r="AE927" s="15"/>
      <c r="AT927" s="266" t="s">
        <v>148</v>
      </c>
      <c r="AU927" s="266" t="s">
        <v>83</v>
      </c>
      <c r="AV927" s="15" t="s">
        <v>90</v>
      </c>
      <c r="AW927" s="15" t="s">
        <v>32</v>
      </c>
      <c r="AX927" s="15" t="s">
        <v>78</v>
      </c>
      <c r="AY927" s="266" t="s">
        <v>139</v>
      </c>
    </row>
    <row r="928" s="2" customFormat="1" ht="24.15" customHeight="1">
      <c r="A928" s="41"/>
      <c r="B928" s="42"/>
      <c r="C928" s="215" t="s">
        <v>1079</v>
      </c>
      <c r="D928" s="215" t="s">
        <v>141</v>
      </c>
      <c r="E928" s="216" t="s">
        <v>1080</v>
      </c>
      <c r="F928" s="217" t="s">
        <v>1081</v>
      </c>
      <c r="G928" s="218" t="s">
        <v>144</v>
      </c>
      <c r="H928" s="219">
        <v>8</v>
      </c>
      <c r="I928" s="220"/>
      <c r="J928" s="221">
        <f>ROUND(I928*H928,2)</f>
        <v>0</v>
      </c>
      <c r="K928" s="217" t="s">
        <v>19</v>
      </c>
      <c r="L928" s="47"/>
      <c r="M928" s="222" t="s">
        <v>19</v>
      </c>
      <c r="N928" s="223" t="s">
        <v>43</v>
      </c>
      <c r="O928" s="87"/>
      <c r="P928" s="224">
        <f>O928*H928</f>
        <v>0</v>
      </c>
      <c r="Q928" s="224">
        <v>0</v>
      </c>
      <c r="R928" s="224">
        <f>Q928*H928</f>
        <v>0</v>
      </c>
      <c r="S928" s="224">
        <v>0</v>
      </c>
      <c r="T928" s="225">
        <f>S928*H928</f>
        <v>0</v>
      </c>
      <c r="U928" s="41"/>
      <c r="V928" s="41"/>
      <c r="W928" s="41"/>
      <c r="X928" s="41"/>
      <c r="Y928" s="41"/>
      <c r="Z928" s="41"/>
      <c r="AA928" s="41"/>
      <c r="AB928" s="41"/>
      <c r="AC928" s="41"/>
      <c r="AD928" s="41"/>
      <c r="AE928" s="41"/>
      <c r="AR928" s="226" t="s">
        <v>260</v>
      </c>
      <c r="AT928" s="226" t="s">
        <v>141</v>
      </c>
      <c r="AU928" s="226" t="s">
        <v>83</v>
      </c>
      <c r="AY928" s="20" t="s">
        <v>139</v>
      </c>
      <c r="BE928" s="227">
        <f>IF(N928="základní",J928,0)</f>
        <v>0</v>
      </c>
      <c r="BF928" s="227">
        <f>IF(N928="snížená",J928,0)</f>
        <v>0</v>
      </c>
      <c r="BG928" s="227">
        <f>IF(N928="zákl. přenesená",J928,0)</f>
        <v>0</v>
      </c>
      <c r="BH928" s="227">
        <f>IF(N928="sníž. přenesená",J928,0)</f>
        <v>0</v>
      </c>
      <c r="BI928" s="227">
        <f>IF(N928="nulová",J928,0)</f>
        <v>0</v>
      </c>
      <c r="BJ928" s="20" t="s">
        <v>83</v>
      </c>
      <c r="BK928" s="227">
        <f>ROUND(I928*H928,2)</f>
        <v>0</v>
      </c>
      <c r="BL928" s="20" t="s">
        <v>260</v>
      </c>
      <c r="BM928" s="226" t="s">
        <v>1082</v>
      </c>
    </row>
    <row r="929" s="2" customFormat="1">
      <c r="A929" s="41"/>
      <c r="B929" s="42"/>
      <c r="C929" s="43"/>
      <c r="D929" s="235" t="s">
        <v>231</v>
      </c>
      <c r="E929" s="43"/>
      <c r="F929" s="277" t="s">
        <v>1083</v>
      </c>
      <c r="G929" s="43"/>
      <c r="H929" s="43"/>
      <c r="I929" s="230"/>
      <c r="J929" s="43"/>
      <c r="K929" s="43"/>
      <c r="L929" s="47"/>
      <c r="M929" s="231"/>
      <c r="N929" s="232"/>
      <c r="O929" s="87"/>
      <c r="P929" s="87"/>
      <c r="Q929" s="87"/>
      <c r="R929" s="87"/>
      <c r="S929" s="87"/>
      <c r="T929" s="88"/>
      <c r="U929" s="41"/>
      <c r="V929" s="41"/>
      <c r="W929" s="41"/>
      <c r="X929" s="41"/>
      <c r="Y929" s="41"/>
      <c r="Z929" s="41"/>
      <c r="AA929" s="41"/>
      <c r="AB929" s="41"/>
      <c r="AC929" s="41"/>
      <c r="AD929" s="41"/>
      <c r="AE929" s="41"/>
      <c r="AT929" s="20" t="s">
        <v>231</v>
      </c>
      <c r="AU929" s="20" t="s">
        <v>83</v>
      </c>
    </row>
    <row r="930" s="13" customFormat="1">
      <c r="A930" s="13"/>
      <c r="B930" s="233"/>
      <c r="C930" s="234"/>
      <c r="D930" s="235" t="s">
        <v>148</v>
      </c>
      <c r="E930" s="236" t="s">
        <v>19</v>
      </c>
      <c r="F930" s="237" t="s">
        <v>1084</v>
      </c>
      <c r="G930" s="234"/>
      <c r="H930" s="238">
        <v>8</v>
      </c>
      <c r="I930" s="239"/>
      <c r="J930" s="234"/>
      <c r="K930" s="234"/>
      <c r="L930" s="240"/>
      <c r="M930" s="241"/>
      <c r="N930" s="242"/>
      <c r="O930" s="242"/>
      <c r="P930" s="242"/>
      <c r="Q930" s="242"/>
      <c r="R930" s="242"/>
      <c r="S930" s="242"/>
      <c r="T930" s="243"/>
      <c r="U930" s="13"/>
      <c r="V930" s="13"/>
      <c r="W930" s="13"/>
      <c r="X930" s="13"/>
      <c r="Y930" s="13"/>
      <c r="Z930" s="13"/>
      <c r="AA930" s="13"/>
      <c r="AB930" s="13"/>
      <c r="AC930" s="13"/>
      <c r="AD930" s="13"/>
      <c r="AE930" s="13"/>
      <c r="AT930" s="244" t="s">
        <v>148</v>
      </c>
      <c r="AU930" s="244" t="s">
        <v>83</v>
      </c>
      <c r="AV930" s="13" t="s">
        <v>83</v>
      </c>
      <c r="AW930" s="13" t="s">
        <v>32</v>
      </c>
      <c r="AX930" s="13" t="s">
        <v>78</v>
      </c>
      <c r="AY930" s="244" t="s">
        <v>139</v>
      </c>
    </row>
    <row r="931" s="2" customFormat="1" ht="37.8" customHeight="1">
      <c r="A931" s="41"/>
      <c r="B931" s="42"/>
      <c r="C931" s="278" t="s">
        <v>1085</v>
      </c>
      <c r="D931" s="278" t="s">
        <v>239</v>
      </c>
      <c r="E931" s="279" t="s">
        <v>1086</v>
      </c>
      <c r="F931" s="280" t="s">
        <v>1087</v>
      </c>
      <c r="G931" s="281" t="s">
        <v>144</v>
      </c>
      <c r="H931" s="282">
        <v>8</v>
      </c>
      <c r="I931" s="283"/>
      <c r="J931" s="284">
        <f>ROUND(I931*H931,2)</f>
        <v>0</v>
      </c>
      <c r="K931" s="280" t="s">
        <v>19</v>
      </c>
      <c r="L931" s="285"/>
      <c r="M931" s="286" t="s">
        <v>19</v>
      </c>
      <c r="N931" s="287" t="s">
        <v>43</v>
      </c>
      <c r="O931" s="87"/>
      <c r="P931" s="224">
        <f>O931*H931</f>
        <v>0</v>
      </c>
      <c r="Q931" s="224">
        <v>0.11309</v>
      </c>
      <c r="R931" s="224">
        <f>Q931*H931</f>
        <v>0.90471999999999997</v>
      </c>
      <c r="S931" s="224">
        <v>0</v>
      </c>
      <c r="T931" s="225">
        <f>S931*H931</f>
        <v>0</v>
      </c>
      <c r="U931" s="41"/>
      <c r="V931" s="41"/>
      <c r="W931" s="41"/>
      <c r="X931" s="41"/>
      <c r="Y931" s="41"/>
      <c r="Z931" s="41"/>
      <c r="AA931" s="41"/>
      <c r="AB931" s="41"/>
      <c r="AC931" s="41"/>
      <c r="AD931" s="41"/>
      <c r="AE931" s="41"/>
      <c r="AR931" s="226" t="s">
        <v>300</v>
      </c>
      <c r="AT931" s="226" t="s">
        <v>239</v>
      </c>
      <c r="AU931" s="226" t="s">
        <v>83</v>
      </c>
      <c r="AY931" s="20" t="s">
        <v>139</v>
      </c>
      <c r="BE931" s="227">
        <f>IF(N931="základní",J931,0)</f>
        <v>0</v>
      </c>
      <c r="BF931" s="227">
        <f>IF(N931="snížená",J931,0)</f>
        <v>0</v>
      </c>
      <c r="BG931" s="227">
        <f>IF(N931="zákl. přenesená",J931,0)</f>
        <v>0</v>
      </c>
      <c r="BH931" s="227">
        <f>IF(N931="sníž. přenesená",J931,0)</f>
        <v>0</v>
      </c>
      <c r="BI931" s="227">
        <f>IF(N931="nulová",J931,0)</f>
        <v>0</v>
      </c>
      <c r="BJ931" s="20" t="s">
        <v>83</v>
      </c>
      <c r="BK931" s="227">
        <f>ROUND(I931*H931,2)</f>
        <v>0</v>
      </c>
      <c r="BL931" s="20" t="s">
        <v>260</v>
      </c>
      <c r="BM931" s="226" t="s">
        <v>1088</v>
      </c>
    </row>
    <row r="932" s="2" customFormat="1">
      <c r="A932" s="41"/>
      <c r="B932" s="42"/>
      <c r="C932" s="43"/>
      <c r="D932" s="235" t="s">
        <v>269</v>
      </c>
      <c r="E932" s="43"/>
      <c r="F932" s="277" t="s">
        <v>1052</v>
      </c>
      <c r="G932" s="43"/>
      <c r="H932" s="43"/>
      <c r="I932" s="230"/>
      <c r="J932" s="43"/>
      <c r="K932" s="43"/>
      <c r="L932" s="47"/>
      <c r="M932" s="231"/>
      <c r="N932" s="232"/>
      <c r="O932" s="87"/>
      <c r="P932" s="87"/>
      <c r="Q932" s="87"/>
      <c r="R932" s="87"/>
      <c r="S932" s="87"/>
      <c r="T932" s="88"/>
      <c r="U932" s="41"/>
      <c r="V932" s="41"/>
      <c r="W932" s="41"/>
      <c r="X932" s="41"/>
      <c r="Y932" s="41"/>
      <c r="Z932" s="41"/>
      <c r="AA932" s="41"/>
      <c r="AB932" s="41"/>
      <c r="AC932" s="41"/>
      <c r="AD932" s="41"/>
      <c r="AE932" s="41"/>
      <c r="AT932" s="20" t="s">
        <v>269</v>
      </c>
      <c r="AU932" s="20" t="s">
        <v>83</v>
      </c>
    </row>
    <row r="933" s="13" customFormat="1">
      <c r="A933" s="13"/>
      <c r="B933" s="233"/>
      <c r="C933" s="234"/>
      <c r="D933" s="235" t="s">
        <v>148</v>
      </c>
      <c r="E933" s="236" t="s">
        <v>19</v>
      </c>
      <c r="F933" s="237" t="s">
        <v>220</v>
      </c>
      <c r="G933" s="234"/>
      <c r="H933" s="238">
        <v>8</v>
      </c>
      <c r="I933" s="239"/>
      <c r="J933" s="234"/>
      <c r="K933" s="234"/>
      <c r="L933" s="240"/>
      <c r="M933" s="241"/>
      <c r="N933" s="242"/>
      <c r="O933" s="242"/>
      <c r="P933" s="242"/>
      <c r="Q933" s="242"/>
      <c r="R933" s="242"/>
      <c r="S933" s="242"/>
      <c r="T933" s="243"/>
      <c r="U933" s="13"/>
      <c r="V933" s="13"/>
      <c r="W933" s="13"/>
      <c r="X933" s="13"/>
      <c r="Y933" s="13"/>
      <c r="Z933" s="13"/>
      <c r="AA933" s="13"/>
      <c r="AB933" s="13"/>
      <c r="AC933" s="13"/>
      <c r="AD933" s="13"/>
      <c r="AE933" s="13"/>
      <c r="AT933" s="244" t="s">
        <v>148</v>
      </c>
      <c r="AU933" s="244" t="s">
        <v>83</v>
      </c>
      <c r="AV933" s="13" t="s">
        <v>83</v>
      </c>
      <c r="AW933" s="13" t="s">
        <v>32</v>
      </c>
      <c r="AX933" s="13" t="s">
        <v>78</v>
      </c>
      <c r="AY933" s="244" t="s">
        <v>139</v>
      </c>
    </row>
    <row r="934" s="2" customFormat="1" ht="24.15" customHeight="1">
      <c r="A934" s="41"/>
      <c r="B934" s="42"/>
      <c r="C934" s="215" t="s">
        <v>1089</v>
      </c>
      <c r="D934" s="215" t="s">
        <v>141</v>
      </c>
      <c r="E934" s="216" t="s">
        <v>1090</v>
      </c>
      <c r="F934" s="217" t="s">
        <v>1091</v>
      </c>
      <c r="G934" s="218" t="s">
        <v>144</v>
      </c>
      <c r="H934" s="219">
        <v>16</v>
      </c>
      <c r="I934" s="220"/>
      <c r="J934" s="221">
        <f>ROUND(I934*H934,2)</f>
        <v>0</v>
      </c>
      <c r="K934" s="217" t="s">
        <v>145</v>
      </c>
      <c r="L934" s="47"/>
      <c r="M934" s="222" t="s">
        <v>19</v>
      </c>
      <c r="N934" s="223" t="s">
        <v>43</v>
      </c>
      <c r="O934" s="87"/>
      <c r="P934" s="224">
        <f>O934*H934</f>
        <v>0</v>
      </c>
      <c r="Q934" s="224">
        <v>0.00025000000000000001</v>
      </c>
      <c r="R934" s="224">
        <f>Q934*H934</f>
        <v>0.0040000000000000001</v>
      </c>
      <c r="S934" s="224">
        <v>0</v>
      </c>
      <c r="T934" s="225">
        <f>S934*H934</f>
        <v>0</v>
      </c>
      <c r="U934" s="41"/>
      <c r="V934" s="41"/>
      <c r="W934" s="41"/>
      <c r="X934" s="41"/>
      <c r="Y934" s="41"/>
      <c r="Z934" s="41"/>
      <c r="AA934" s="41"/>
      <c r="AB934" s="41"/>
      <c r="AC934" s="41"/>
      <c r="AD934" s="41"/>
      <c r="AE934" s="41"/>
      <c r="AR934" s="226" t="s">
        <v>260</v>
      </c>
      <c r="AT934" s="226" t="s">
        <v>141</v>
      </c>
      <c r="AU934" s="226" t="s">
        <v>83</v>
      </c>
      <c r="AY934" s="20" t="s">
        <v>139</v>
      </c>
      <c r="BE934" s="227">
        <f>IF(N934="základní",J934,0)</f>
        <v>0</v>
      </c>
      <c r="BF934" s="227">
        <f>IF(N934="snížená",J934,0)</f>
        <v>0</v>
      </c>
      <c r="BG934" s="227">
        <f>IF(N934="zákl. přenesená",J934,0)</f>
        <v>0</v>
      </c>
      <c r="BH934" s="227">
        <f>IF(N934="sníž. přenesená",J934,0)</f>
        <v>0</v>
      </c>
      <c r="BI934" s="227">
        <f>IF(N934="nulová",J934,0)</f>
        <v>0</v>
      </c>
      <c r="BJ934" s="20" t="s">
        <v>83</v>
      </c>
      <c r="BK934" s="227">
        <f>ROUND(I934*H934,2)</f>
        <v>0</v>
      </c>
      <c r="BL934" s="20" t="s">
        <v>260</v>
      </c>
      <c r="BM934" s="226" t="s">
        <v>1092</v>
      </c>
    </row>
    <row r="935" s="2" customFormat="1">
      <c r="A935" s="41"/>
      <c r="B935" s="42"/>
      <c r="C935" s="43"/>
      <c r="D935" s="228" t="s">
        <v>146</v>
      </c>
      <c r="E935" s="43"/>
      <c r="F935" s="229" t="s">
        <v>1093</v>
      </c>
      <c r="G935" s="43"/>
      <c r="H935" s="43"/>
      <c r="I935" s="230"/>
      <c r="J935" s="43"/>
      <c r="K935" s="43"/>
      <c r="L935" s="47"/>
      <c r="M935" s="231"/>
      <c r="N935" s="232"/>
      <c r="O935" s="87"/>
      <c r="P935" s="87"/>
      <c r="Q935" s="87"/>
      <c r="R935" s="87"/>
      <c r="S935" s="87"/>
      <c r="T935" s="88"/>
      <c r="U935" s="41"/>
      <c r="V935" s="41"/>
      <c r="W935" s="41"/>
      <c r="X935" s="41"/>
      <c r="Y935" s="41"/>
      <c r="Z935" s="41"/>
      <c r="AA935" s="41"/>
      <c r="AB935" s="41"/>
      <c r="AC935" s="41"/>
      <c r="AD935" s="41"/>
      <c r="AE935" s="41"/>
      <c r="AT935" s="20" t="s">
        <v>146</v>
      </c>
      <c r="AU935" s="20" t="s">
        <v>83</v>
      </c>
    </row>
    <row r="936" s="2" customFormat="1">
      <c r="A936" s="41"/>
      <c r="B936" s="42"/>
      <c r="C936" s="43"/>
      <c r="D936" s="235" t="s">
        <v>231</v>
      </c>
      <c r="E936" s="43"/>
      <c r="F936" s="277" t="s">
        <v>1083</v>
      </c>
      <c r="G936" s="43"/>
      <c r="H936" s="43"/>
      <c r="I936" s="230"/>
      <c r="J936" s="43"/>
      <c r="K936" s="43"/>
      <c r="L936" s="47"/>
      <c r="M936" s="231"/>
      <c r="N936" s="232"/>
      <c r="O936" s="87"/>
      <c r="P936" s="87"/>
      <c r="Q936" s="87"/>
      <c r="R936" s="87"/>
      <c r="S936" s="87"/>
      <c r="T936" s="88"/>
      <c r="U936" s="41"/>
      <c r="V936" s="41"/>
      <c r="W936" s="41"/>
      <c r="X936" s="41"/>
      <c r="Y936" s="41"/>
      <c r="Z936" s="41"/>
      <c r="AA936" s="41"/>
      <c r="AB936" s="41"/>
      <c r="AC936" s="41"/>
      <c r="AD936" s="41"/>
      <c r="AE936" s="41"/>
      <c r="AT936" s="20" t="s">
        <v>231</v>
      </c>
      <c r="AU936" s="20" t="s">
        <v>83</v>
      </c>
    </row>
    <row r="937" s="13" customFormat="1">
      <c r="A937" s="13"/>
      <c r="B937" s="233"/>
      <c r="C937" s="234"/>
      <c r="D937" s="235" t="s">
        <v>148</v>
      </c>
      <c r="E937" s="236" t="s">
        <v>19</v>
      </c>
      <c r="F937" s="237" t="s">
        <v>1094</v>
      </c>
      <c r="G937" s="234"/>
      <c r="H937" s="238">
        <v>12</v>
      </c>
      <c r="I937" s="239"/>
      <c r="J937" s="234"/>
      <c r="K937" s="234"/>
      <c r="L937" s="240"/>
      <c r="M937" s="241"/>
      <c r="N937" s="242"/>
      <c r="O937" s="242"/>
      <c r="P937" s="242"/>
      <c r="Q937" s="242"/>
      <c r="R937" s="242"/>
      <c r="S937" s="242"/>
      <c r="T937" s="243"/>
      <c r="U937" s="13"/>
      <c r="V937" s="13"/>
      <c r="W937" s="13"/>
      <c r="X937" s="13"/>
      <c r="Y937" s="13"/>
      <c r="Z937" s="13"/>
      <c r="AA937" s="13"/>
      <c r="AB937" s="13"/>
      <c r="AC937" s="13"/>
      <c r="AD937" s="13"/>
      <c r="AE937" s="13"/>
      <c r="AT937" s="244" t="s">
        <v>148</v>
      </c>
      <c r="AU937" s="244" t="s">
        <v>83</v>
      </c>
      <c r="AV937" s="13" t="s">
        <v>83</v>
      </c>
      <c r="AW937" s="13" t="s">
        <v>32</v>
      </c>
      <c r="AX937" s="13" t="s">
        <v>71</v>
      </c>
      <c r="AY937" s="244" t="s">
        <v>139</v>
      </c>
    </row>
    <row r="938" s="13" customFormat="1">
      <c r="A938" s="13"/>
      <c r="B938" s="233"/>
      <c r="C938" s="234"/>
      <c r="D938" s="235" t="s">
        <v>148</v>
      </c>
      <c r="E938" s="236" t="s">
        <v>19</v>
      </c>
      <c r="F938" s="237" t="s">
        <v>1095</v>
      </c>
      <c r="G938" s="234"/>
      <c r="H938" s="238">
        <v>4</v>
      </c>
      <c r="I938" s="239"/>
      <c r="J938" s="234"/>
      <c r="K938" s="234"/>
      <c r="L938" s="240"/>
      <c r="M938" s="241"/>
      <c r="N938" s="242"/>
      <c r="O938" s="242"/>
      <c r="P938" s="242"/>
      <c r="Q938" s="242"/>
      <c r="R938" s="242"/>
      <c r="S938" s="242"/>
      <c r="T938" s="243"/>
      <c r="U938" s="13"/>
      <c r="V938" s="13"/>
      <c r="W938" s="13"/>
      <c r="X938" s="13"/>
      <c r="Y938" s="13"/>
      <c r="Z938" s="13"/>
      <c r="AA938" s="13"/>
      <c r="AB938" s="13"/>
      <c r="AC938" s="13"/>
      <c r="AD938" s="13"/>
      <c r="AE938" s="13"/>
      <c r="AT938" s="244" t="s">
        <v>148</v>
      </c>
      <c r="AU938" s="244" t="s">
        <v>83</v>
      </c>
      <c r="AV938" s="13" t="s">
        <v>83</v>
      </c>
      <c r="AW938" s="13" t="s">
        <v>32</v>
      </c>
      <c r="AX938" s="13" t="s">
        <v>71</v>
      </c>
      <c r="AY938" s="244" t="s">
        <v>139</v>
      </c>
    </row>
    <row r="939" s="15" customFormat="1">
      <c r="A939" s="15"/>
      <c r="B939" s="256"/>
      <c r="C939" s="257"/>
      <c r="D939" s="235" t="s">
        <v>148</v>
      </c>
      <c r="E939" s="258" t="s">
        <v>19</v>
      </c>
      <c r="F939" s="259" t="s">
        <v>163</v>
      </c>
      <c r="G939" s="257"/>
      <c r="H939" s="260">
        <v>16</v>
      </c>
      <c r="I939" s="261"/>
      <c r="J939" s="257"/>
      <c r="K939" s="257"/>
      <c r="L939" s="262"/>
      <c r="M939" s="263"/>
      <c r="N939" s="264"/>
      <c r="O939" s="264"/>
      <c r="P939" s="264"/>
      <c r="Q939" s="264"/>
      <c r="R939" s="264"/>
      <c r="S939" s="264"/>
      <c r="T939" s="265"/>
      <c r="U939" s="15"/>
      <c r="V939" s="15"/>
      <c r="W939" s="15"/>
      <c r="X939" s="15"/>
      <c r="Y939" s="15"/>
      <c r="Z939" s="15"/>
      <c r="AA939" s="15"/>
      <c r="AB939" s="15"/>
      <c r="AC939" s="15"/>
      <c r="AD939" s="15"/>
      <c r="AE939" s="15"/>
      <c r="AT939" s="266" t="s">
        <v>148</v>
      </c>
      <c r="AU939" s="266" t="s">
        <v>83</v>
      </c>
      <c r="AV939" s="15" t="s">
        <v>90</v>
      </c>
      <c r="AW939" s="15" t="s">
        <v>32</v>
      </c>
      <c r="AX939" s="15" t="s">
        <v>78</v>
      </c>
      <c r="AY939" s="266" t="s">
        <v>139</v>
      </c>
    </row>
    <row r="940" s="2" customFormat="1" ht="24.15" customHeight="1">
      <c r="A940" s="41"/>
      <c r="B940" s="42"/>
      <c r="C940" s="278" t="s">
        <v>1096</v>
      </c>
      <c r="D940" s="278" t="s">
        <v>239</v>
      </c>
      <c r="E940" s="279" t="s">
        <v>1097</v>
      </c>
      <c r="F940" s="280" t="s">
        <v>1098</v>
      </c>
      <c r="G940" s="281" t="s">
        <v>144</v>
      </c>
      <c r="H940" s="282">
        <v>12</v>
      </c>
      <c r="I940" s="283"/>
      <c r="J940" s="284">
        <f>ROUND(I940*H940,2)</f>
        <v>0</v>
      </c>
      <c r="K940" s="280" t="s">
        <v>19</v>
      </c>
      <c r="L940" s="285"/>
      <c r="M940" s="286" t="s">
        <v>19</v>
      </c>
      <c r="N940" s="287" t="s">
        <v>43</v>
      </c>
      <c r="O940" s="87"/>
      <c r="P940" s="224">
        <f>O940*H940</f>
        <v>0</v>
      </c>
      <c r="Q940" s="224">
        <v>0.086330000000000004</v>
      </c>
      <c r="R940" s="224">
        <f>Q940*H940</f>
        <v>1.03596</v>
      </c>
      <c r="S940" s="224">
        <v>0</v>
      </c>
      <c r="T940" s="225">
        <f>S940*H940</f>
        <v>0</v>
      </c>
      <c r="U940" s="41"/>
      <c r="V940" s="41"/>
      <c r="W940" s="41"/>
      <c r="X940" s="41"/>
      <c r="Y940" s="41"/>
      <c r="Z940" s="41"/>
      <c r="AA940" s="41"/>
      <c r="AB940" s="41"/>
      <c r="AC940" s="41"/>
      <c r="AD940" s="41"/>
      <c r="AE940" s="41"/>
      <c r="AR940" s="226" t="s">
        <v>300</v>
      </c>
      <c r="AT940" s="226" t="s">
        <v>239</v>
      </c>
      <c r="AU940" s="226" t="s">
        <v>83</v>
      </c>
      <c r="AY940" s="20" t="s">
        <v>139</v>
      </c>
      <c r="BE940" s="227">
        <f>IF(N940="základní",J940,0)</f>
        <v>0</v>
      </c>
      <c r="BF940" s="227">
        <f>IF(N940="snížená",J940,0)</f>
        <v>0</v>
      </c>
      <c r="BG940" s="227">
        <f>IF(N940="zákl. přenesená",J940,0)</f>
        <v>0</v>
      </c>
      <c r="BH940" s="227">
        <f>IF(N940="sníž. přenesená",J940,0)</f>
        <v>0</v>
      </c>
      <c r="BI940" s="227">
        <f>IF(N940="nulová",J940,0)</f>
        <v>0</v>
      </c>
      <c r="BJ940" s="20" t="s">
        <v>83</v>
      </c>
      <c r="BK940" s="227">
        <f>ROUND(I940*H940,2)</f>
        <v>0</v>
      </c>
      <c r="BL940" s="20" t="s">
        <v>260</v>
      </c>
      <c r="BM940" s="226" t="s">
        <v>1099</v>
      </c>
    </row>
    <row r="941" s="13" customFormat="1">
      <c r="A941" s="13"/>
      <c r="B941" s="233"/>
      <c r="C941" s="234"/>
      <c r="D941" s="235" t="s">
        <v>148</v>
      </c>
      <c r="E941" s="236" t="s">
        <v>19</v>
      </c>
      <c r="F941" s="237" t="s">
        <v>8</v>
      </c>
      <c r="G941" s="234"/>
      <c r="H941" s="238">
        <v>12</v>
      </c>
      <c r="I941" s="239"/>
      <c r="J941" s="234"/>
      <c r="K941" s="234"/>
      <c r="L941" s="240"/>
      <c r="M941" s="241"/>
      <c r="N941" s="242"/>
      <c r="O941" s="242"/>
      <c r="P941" s="242"/>
      <c r="Q941" s="242"/>
      <c r="R941" s="242"/>
      <c r="S941" s="242"/>
      <c r="T941" s="243"/>
      <c r="U941" s="13"/>
      <c r="V941" s="13"/>
      <c r="W941" s="13"/>
      <c r="X941" s="13"/>
      <c r="Y941" s="13"/>
      <c r="Z941" s="13"/>
      <c r="AA941" s="13"/>
      <c r="AB941" s="13"/>
      <c r="AC941" s="13"/>
      <c r="AD941" s="13"/>
      <c r="AE941" s="13"/>
      <c r="AT941" s="244" t="s">
        <v>148</v>
      </c>
      <c r="AU941" s="244" t="s">
        <v>83</v>
      </c>
      <c r="AV941" s="13" t="s">
        <v>83</v>
      </c>
      <c r="AW941" s="13" t="s">
        <v>32</v>
      </c>
      <c r="AX941" s="13" t="s">
        <v>78</v>
      </c>
      <c r="AY941" s="244" t="s">
        <v>139</v>
      </c>
    </row>
    <row r="942" s="2" customFormat="1" ht="24.15" customHeight="1">
      <c r="A942" s="41"/>
      <c r="B942" s="42"/>
      <c r="C942" s="278" t="s">
        <v>1100</v>
      </c>
      <c r="D942" s="278" t="s">
        <v>239</v>
      </c>
      <c r="E942" s="279" t="s">
        <v>1101</v>
      </c>
      <c r="F942" s="280" t="s">
        <v>1102</v>
      </c>
      <c r="G942" s="281" t="s">
        <v>144</v>
      </c>
      <c r="H942" s="282">
        <v>4</v>
      </c>
      <c r="I942" s="283"/>
      <c r="J942" s="284">
        <f>ROUND(I942*H942,2)</f>
        <v>0</v>
      </c>
      <c r="K942" s="280" t="s">
        <v>19</v>
      </c>
      <c r="L942" s="285"/>
      <c r="M942" s="286" t="s">
        <v>19</v>
      </c>
      <c r="N942" s="287" t="s">
        <v>43</v>
      </c>
      <c r="O942" s="87"/>
      <c r="P942" s="224">
        <f>O942*H942</f>
        <v>0</v>
      </c>
      <c r="Q942" s="224">
        <v>0.08233</v>
      </c>
      <c r="R942" s="224">
        <f>Q942*H942</f>
        <v>0.32932</v>
      </c>
      <c r="S942" s="224">
        <v>0</v>
      </c>
      <c r="T942" s="225">
        <f>S942*H942</f>
        <v>0</v>
      </c>
      <c r="U942" s="41"/>
      <c r="V942" s="41"/>
      <c r="W942" s="41"/>
      <c r="X942" s="41"/>
      <c r="Y942" s="41"/>
      <c r="Z942" s="41"/>
      <c r="AA942" s="41"/>
      <c r="AB942" s="41"/>
      <c r="AC942" s="41"/>
      <c r="AD942" s="41"/>
      <c r="AE942" s="41"/>
      <c r="AR942" s="226" t="s">
        <v>300</v>
      </c>
      <c r="AT942" s="226" t="s">
        <v>239</v>
      </c>
      <c r="AU942" s="226" t="s">
        <v>83</v>
      </c>
      <c r="AY942" s="20" t="s">
        <v>139</v>
      </c>
      <c r="BE942" s="227">
        <f>IF(N942="základní",J942,0)</f>
        <v>0</v>
      </c>
      <c r="BF942" s="227">
        <f>IF(N942="snížená",J942,0)</f>
        <v>0</v>
      </c>
      <c r="BG942" s="227">
        <f>IF(N942="zákl. přenesená",J942,0)</f>
        <v>0</v>
      </c>
      <c r="BH942" s="227">
        <f>IF(N942="sníž. přenesená",J942,0)</f>
        <v>0</v>
      </c>
      <c r="BI942" s="227">
        <f>IF(N942="nulová",J942,0)</f>
        <v>0</v>
      </c>
      <c r="BJ942" s="20" t="s">
        <v>83</v>
      </c>
      <c r="BK942" s="227">
        <f>ROUND(I942*H942,2)</f>
        <v>0</v>
      </c>
      <c r="BL942" s="20" t="s">
        <v>260</v>
      </c>
      <c r="BM942" s="226" t="s">
        <v>1103</v>
      </c>
    </row>
    <row r="943" s="13" customFormat="1">
      <c r="A943" s="13"/>
      <c r="B943" s="233"/>
      <c r="C943" s="234"/>
      <c r="D943" s="235" t="s">
        <v>148</v>
      </c>
      <c r="E943" s="236" t="s">
        <v>19</v>
      </c>
      <c r="F943" s="237" t="s">
        <v>90</v>
      </c>
      <c r="G943" s="234"/>
      <c r="H943" s="238">
        <v>4</v>
      </c>
      <c r="I943" s="239"/>
      <c r="J943" s="234"/>
      <c r="K943" s="234"/>
      <c r="L943" s="240"/>
      <c r="M943" s="241"/>
      <c r="N943" s="242"/>
      <c r="O943" s="242"/>
      <c r="P943" s="242"/>
      <c r="Q943" s="242"/>
      <c r="R943" s="242"/>
      <c r="S943" s="242"/>
      <c r="T943" s="243"/>
      <c r="U943" s="13"/>
      <c r="V943" s="13"/>
      <c r="W943" s="13"/>
      <c r="X943" s="13"/>
      <c r="Y943" s="13"/>
      <c r="Z943" s="13"/>
      <c r="AA943" s="13"/>
      <c r="AB943" s="13"/>
      <c r="AC943" s="13"/>
      <c r="AD943" s="13"/>
      <c r="AE943" s="13"/>
      <c r="AT943" s="244" t="s">
        <v>148</v>
      </c>
      <c r="AU943" s="244" t="s">
        <v>83</v>
      </c>
      <c r="AV943" s="13" t="s">
        <v>83</v>
      </c>
      <c r="AW943" s="13" t="s">
        <v>32</v>
      </c>
      <c r="AX943" s="13" t="s">
        <v>78</v>
      </c>
      <c r="AY943" s="244" t="s">
        <v>139</v>
      </c>
    </row>
    <row r="944" s="2" customFormat="1" ht="21.75" customHeight="1">
      <c r="A944" s="41"/>
      <c r="B944" s="42"/>
      <c r="C944" s="215" t="s">
        <v>1104</v>
      </c>
      <c r="D944" s="215" t="s">
        <v>141</v>
      </c>
      <c r="E944" s="216" t="s">
        <v>1105</v>
      </c>
      <c r="F944" s="217" t="s">
        <v>1106</v>
      </c>
      <c r="G944" s="218" t="s">
        <v>228</v>
      </c>
      <c r="H944" s="219">
        <v>169.30000000000001</v>
      </c>
      <c r="I944" s="220"/>
      <c r="J944" s="221">
        <f>ROUND(I944*H944,2)</f>
        <v>0</v>
      </c>
      <c r="K944" s="217" t="s">
        <v>145</v>
      </c>
      <c r="L944" s="47"/>
      <c r="M944" s="222" t="s">
        <v>19</v>
      </c>
      <c r="N944" s="223" t="s">
        <v>43</v>
      </c>
      <c r="O944" s="87"/>
      <c r="P944" s="224">
        <f>O944*H944</f>
        <v>0</v>
      </c>
      <c r="Q944" s="224">
        <v>0</v>
      </c>
      <c r="R944" s="224">
        <f>Q944*H944</f>
        <v>0</v>
      </c>
      <c r="S944" s="224">
        <v>0</v>
      </c>
      <c r="T944" s="225">
        <f>S944*H944</f>
        <v>0</v>
      </c>
      <c r="U944" s="41"/>
      <c r="V944" s="41"/>
      <c r="W944" s="41"/>
      <c r="X944" s="41"/>
      <c r="Y944" s="41"/>
      <c r="Z944" s="41"/>
      <c r="AA944" s="41"/>
      <c r="AB944" s="41"/>
      <c r="AC944" s="41"/>
      <c r="AD944" s="41"/>
      <c r="AE944" s="41"/>
      <c r="AR944" s="226" t="s">
        <v>260</v>
      </c>
      <c r="AT944" s="226" t="s">
        <v>141</v>
      </c>
      <c r="AU944" s="226" t="s">
        <v>83</v>
      </c>
      <c r="AY944" s="20" t="s">
        <v>139</v>
      </c>
      <c r="BE944" s="227">
        <f>IF(N944="základní",J944,0)</f>
        <v>0</v>
      </c>
      <c r="BF944" s="227">
        <f>IF(N944="snížená",J944,0)</f>
        <v>0</v>
      </c>
      <c r="BG944" s="227">
        <f>IF(N944="zákl. přenesená",J944,0)</f>
        <v>0</v>
      </c>
      <c r="BH944" s="227">
        <f>IF(N944="sníž. přenesená",J944,0)</f>
        <v>0</v>
      </c>
      <c r="BI944" s="227">
        <f>IF(N944="nulová",J944,0)</f>
        <v>0</v>
      </c>
      <c r="BJ944" s="20" t="s">
        <v>83</v>
      </c>
      <c r="BK944" s="227">
        <f>ROUND(I944*H944,2)</f>
        <v>0</v>
      </c>
      <c r="BL944" s="20" t="s">
        <v>260</v>
      </c>
      <c r="BM944" s="226" t="s">
        <v>1107</v>
      </c>
    </row>
    <row r="945" s="2" customFormat="1">
      <c r="A945" s="41"/>
      <c r="B945" s="42"/>
      <c r="C945" s="43"/>
      <c r="D945" s="228" t="s">
        <v>146</v>
      </c>
      <c r="E945" s="43"/>
      <c r="F945" s="229" t="s">
        <v>1108</v>
      </c>
      <c r="G945" s="43"/>
      <c r="H945" s="43"/>
      <c r="I945" s="230"/>
      <c r="J945" s="43"/>
      <c r="K945" s="43"/>
      <c r="L945" s="47"/>
      <c r="M945" s="231"/>
      <c r="N945" s="232"/>
      <c r="O945" s="87"/>
      <c r="P945" s="87"/>
      <c r="Q945" s="87"/>
      <c r="R945" s="87"/>
      <c r="S945" s="87"/>
      <c r="T945" s="88"/>
      <c r="U945" s="41"/>
      <c r="V945" s="41"/>
      <c r="W945" s="41"/>
      <c r="X945" s="41"/>
      <c r="Y945" s="41"/>
      <c r="Z945" s="41"/>
      <c r="AA945" s="41"/>
      <c r="AB945" s="41"/>
      <c r="AC945" s="41"/>
      <c r="AD945" s="41"/>
      <c r="AE945" s="41"/>
      <c r="AT945" s="20" t="s">
        <v>146</v>
      </c>
      <c r="AU945" s="20" t="s">
        <v>83</v>
      </c>
    </row>
    <row r="946" s="13" customFormat="1">
      <c r="A946" s="13"/>
      <c r="B946" s="233"/>
      <c r="C946" s="234"/>
      <c r="D946" s="235" t="s">
        <v>148</v>
      </c>
      <c r="E946" s="236" t="s">
        <v>19</v>
      </c>
      <c r="F946" s="237" t="s">
        <v>1039</v>
      </c>
      <c r="G946" s="234"/>
      <c r="H946" s="238">
        <v>169.30000000000001</v>
      </c>
      <c r="I946" s="239"/>
      <c r="J946" s="234"/>
      <c r="K946" s="234"/>
      <c r="L946" s="240"/>
      <c r="M946" s="241"/>
      <c r="N946" s="242"/>
      <c r="O946" s="242"/>
      <c r="P946" s="242"/>
      <c r="Q946" s="242"/>
      <c r="R946" s="242"/>
      <c r="S946" s="242"/>
      <c r="T946" s="243"/>
      <c r="U946" s="13"/>
      <c r="V946" s="13"/>
      <c r="W946" s="13"/>
      <c r="X946" s="13"/>
      <c r="Y946" s="13"/>
      <c r="Z946" s="13"/>
      <c r="AA946" s="13"/>
      <c r="AB946" s="13"/>
      <c r="AC946" s="13"/>
      <c r="AD946" s="13"/>
      <c r="AE946" s="13"/>
      <c r="AT946" s="244" t="s">
        <v>148</v>
      </c>
      <c r="AU946" s="244" t="s">
        <v>83</v>
      </c>
      <c r="AV946" s="13" t="s">
        <v>83</v>
      </c>
      <c r="AW946" s="13" t="s">
        <v>32</v>
      </c>
      <c r="AX946" s="13" t="s">
        <v>78</v>
      </c>
      <c r="AY946" s="244" t="s">
        <v>139</v>
      </c>
    </row>
    <row r="947" s="2" customFormat="1" ht="16.5" customHeight="1">
      <c r="A947" s="41"/>
      <c r="B947" s="42"/>
      <c r="C947" s="278" t="s">
        <v>1109</v>
      </c>
      <c r="D947" s="278" t="s">
        <v>239</v>
      </c>
      <c r="E947" s="279" t="s">
        <v>1110</v>
      </c>
      <c r="F947" s="280" t="s">
        <v>1111</v>
      </c>
      <c r="G947" s="281" t="s">
        <v>228</v>
      </c>
      <c r="H947" s="282">
        <v>177.76499999999999</v>
      </c>
      <c r="I947" s="283"/>
      <c r="J947" s="284">
        <f>ROUND(I947*H947,2)</f>
        <v>0</v>
      </c>
      <c r="K947" s="280" t="s">
        <v>19</v>
      </c>
      <c r="L947" s="285"/>
      <c r="M947" s="286" t="s">
        <v>19</v>
      </c>
      <c r="N947" s="287" t="s">
        <v>43</v>
      </c>
      <c r="O947" s="87"/>
      <c r="P947" s="224">
        <f>O947*H947</f>
        <v>0</v>
      </c>
      <c r="Q947" s="224">
        <v>0.0070000000000000001</v>
      </c>
      <c r="R947" s="224">
        <f>Q947*H947</f>
        <v>1.2443549999999999</v>
      </c>
      <c r="S947" s="224">
        <v>0</v>
      </c>
      <c r="T947" s="225">
        <f>S947*H947</f>
        <v>0</v>
      </c>
      <c r="U947" s="41"/>
      <c r="V947" s="41"/>
      <c r="W947" s="41"/>
      <c r="X947" s="41"/>
      <c r="Y947" s="41"/>
      <c r="Z947" s="41"/>
      <c r="AA947" s="41"/>
      <c r="AB947" s="41"/>
      <c r="AC947" s="41"/>
      <c r="AD947" s="41"/>
      <c r="AE947" s="41"/>
      <c r="AR947" s="226" t="s">
        <v>300</v>
      </c>
      <c r="AT947" s="226" t="s">
        <v>239</v>
      </c>
      <c r="AU947" s="226" t="s">
        <v>83</v>
      </c>
      <c r="AY947" s="20" t="s">
        <v>139</v>
      </c>
      <c r="BE947" s="227">
        <f>IF(N947="základní",J947,0)</f>
        <v>0</v>
      </c>
      <c r="BF947" s="227">
        <f>IF(N947="snížená",J947,0)</f>
        <v>0</v>
      </c>
      <c r="BG947" s="227">
        <f>IF(N947="zákl. přenesená",J947,0)</f>
        <v>0</v>
      </c>
      <c r="BH947" s="227">
        <f>IF(N947="sníž. přenesená",J947,0)</f>
        <v>0</v>
      </c>
      <c r="BI947" s="227">
        <f>IF(N947="nulová",J947,0)</f>
        <v>0</v>
      </c>
      <c r="BJ947" s="20" t="s">
        <v>83</v>
      </c>
      <c r="BK947" s="227">
        <f>ROUND(I947*H947,2)</f>
        <v>0</v>
      </c>
      <c r="BL947" s="20" t="s">
        <v>260</v>
      </c>
      <c r="BM947" s="226" t="s">
        <v>1112</v>
      </c>
    </row>
    <row r="948" s="13" customFormat="1">
      <c r="A948" s="13"/>
      <c r="B948" s="233"/>
      <c r="C948" s="234"/>
      <c r="D948" s="235" t="s">
        <v>148</v>
      </c>
      <c r="E948" s="234"/>
      <c r="F948" s="237" t="s">
        <v>1113</v>
      </c>
      <c r="G948" s="234"/>
      <c r="H948" s="238">
        <v>177.76499999999999</v>
      </c>
      <c r="I948" s="239"/>
      <c r="J948" s="234"/>
      <c r="K948" s="234"/>
      <c r="L948" s="240"/>
      <c r="M948" s="241"/>
      <c r="N948" s="242"/>
      <c r="O948" s="242"/>
      <c r="P948" s="242"/>
      <c r="Q948" s="242"/>
      <c r="R948" s="242"/>
      <c r="S948" s="242"/>
      <c r="T948" s="243"/>
      <c r="U948" s="13"/>
      <c r="V948" s="13"/>
      <c r="W948" s="13"/>
      <c r="X948" s="13"/>
      <c r="Y948" s="13"/>
      <c r="Z948" s="13"/>
      <c r="AA948" s="13"/>
      <c r="AB948" s="13"/>
      <c r="AC948" s="13"/>
      <c r="AD948" s="13"/>
      <c r="AE948" s="13"/>
      <c r="AT948" s="244" t="s">
        <v>148</v>
      </c>
      <c r="AU948" s="244" t="s">
        <v>83</v>
      </c>
      <c r="AV948" s="13" t="s">
        <v>83</v>
      </c>
      <c r="AW948" s="13" t="s">
        <v>4</v>
      </c>
      <c r="AX948" s="13" t="s">
        <v>78</v>
      </c>
      <c r="AY948" s="244" t="s">
        <v>139</v>
      </c>
    </row>
    <row r="949" s="2" customFormat="1" ht="16.5" customHeight="1">
      <c r="A949" s="41"/>
      <c r="B949" s="42"/>
      <c r="C949" s="278" t="s">
        <v>611</v>
      </c>
      <c r="D949" s="278" t="s">
        <v>239</v>
      </c>
      <c r="E949" s="279" t="s">
        <v>1114</v>
      </c>
      <c r="F949" s="280" t="s">
        <v>1115</v>
      </c>
      <c r="G949" s="281" t="s">
        <v>144</v>
      </c>
      <c r="H949" s="282">
        <v>180</v>
      </c>
      <c r="I949" s="283"/>
      <c r="J949" s="284">
        <f>ROUND(I949*H949,2)</f>
        <v>0</v>
      </c>
      <c r="K949" s="280" t="s">
        <v>145</v>
      </c>
      <c r="L949" s="285"/>
      <c r="M949" s="286" t="s">
        <v>19</v>
      </c>
      <c r="N949" s="287" t="s">
        <v>43</v>
      </c>
      <c r="O949" s="87"/>
      <c r="P949" s="224">
        <f>O949*H949</f>
        <v>0</v>
      </c>
      <c r="Q949" s="224">
        <v>6.0000000000000002E-05</v>
      </c>
      <c r="R949" s="224">
        <f>Q949*H949</f>
        <v>0.010800000000000001</v>
      </c>
      <c r="S949" s="224">
        <v>0</v>
      </c>
      <c r="T949" s="225">
        <f>S949*H949</f>
        <v>0</v>
      </c>
      <c r="U949" s="41"/>
      <c r="V949" s="41"/>
      <c r="W949" s="41"/>
      <c r="X949" s="41"/>
      <c r="Y949" s="41"/>
      <c r="Z949" s="41"/>
      <c r="AA949" s="41"/>
      <c r="AB949" s="41"/>
      <c r="AC949" s="41"/>
      <c r="AD949" s="41"/>
      <c r="AE949" s="41"/>
      <c r="AR949" s="226" t="s">
        <v>300</v>
      </c>
      <c r="AT949" s="226" t="s">
        <v>239</v>
      </c>
      <c r="AU949" s="226" t="s">
        <v>83</v>
      </c>
      <c r="AY949" s="20" t="s">
        <v>139</v>
      </c>
      <c r="BE949" s="227">
        <f>IF(N949="základní",J949,0)</f>
        <v>0</v>
      </c>
      <c r="BF949" s="227">
        <f>IF(N949="snížená",J949,0)</f>
        <v>0</v>
      </c>
      <c r="BG949" s="227">
        <f>IF(N949="zákl. přenesená",J949,0)</f>
        <v>0</v>
      </c>
      <c r="BH949" s="227">
        <f>IF(N949="sníž. přenesená",J949,0)</f>
        <v>0</v>
      </c>
      <c r="BI949" s="227">
        <f>IF(N949="nulová",J949,0)</f>
        <v>0</v>
      </c>
      <c r="BJ949" s="20" t="s">
        <v>83</v>
      </c>
      <c r="BK949" s="227">
        <f>ROUND(I949*H949,2)</f>
        <v>0</v>
      </c>
      <c r="BL949" s="20" t="s">
        <v>260</v>
      </c>
      <c r="BM949" s="226" t="s">
        <v>1116</v>
      </c>
    </row>
    <row r="950" s="2" customFormat="1" ht="24.15" customHeight="1">
      <c r="A950" s="41"/>
      <c r="B950" s="42"/>
      <c r="C950" s="215" t="s">
        <v>1117</v>
      </c>
      <c r="D950" s="215" t="s">
        <v>141</v>
      </c>
      <c r="E950" s="216" t="s">
        <v>1118</v>
      </c>
      <c r="F950" s="217" t="s">
        <v>1119</v>
      </c>
      <c r="G950" s="218" t="s">
        <v>768</v>
      </c>
      <c r="H950" s="219">
        <v>9.3900000000000006</v>
      </c>
      <c r="I950" s="220"/>
      <c r="J950" s="221">
        <f>ROUND(I950*H950,2)</f>
        <v>0</v>
      </c>
      <c r="K950" s="217" t="s">
        <v>145</v>
      </c>
      <c r="L950" s="47"/>
      <c r="M950" s="222" t="s">
        <v>19</v>
      </c>
      <c r="N950" s="223" t="s">
        <v>43</v>
      </c>
      <c r="O950" s="87"/>
      <c r="P950" s="224">
        <f>O950*H950</f>
        <v>0</v>
      </c>
      <c r="Q950" s="224">
        <v>0</v>
      </c>
      <c r="R950" s="224">
        <f>Q950*H950</f>
        <v>0</v>
      </c>
      <c r="S950" s="224">
        <v>0</v>
      </c>
      <c r="T950" s="225">
        <f>S950*H950</f>
        <v>0</v>
      </c>
      <c r="U950" s="41"/>
      <c r="V950" s="41"/>
      <c r="W950" s="41"/>
      <c r="X950" s="41"/>
      <c r="Y950" s="41"/>
      <c r="Z950" s="41"/>
      <c r="AA950" s="41"/>
      <c r="AB950" s="41"/>
      <c r="AC950" s="41"/>
      <c r="AD950" s="41"/>
      <c r="AE950" s="41"/>
      <c r="AR950" s="226" t="s">
        <v>260</v>
      </c>
      <c r="AT950" s="226" t="s">
        <v>141</v>
      </c>
      <c r="AU950" s="226" t="s">
        <v>83</v>
      </c>
      <c r="AY950" s="20" t="s">
        <v>139</v>
      </c>
      <c r="BE950" s="227">
        <f>IF(N950="základní",J950,0)</f>
        <v>0</v>
      </c>
      <c r="BF950" s="227">
        <f>IF(N950="snížená",J950,0)</f>
        <v>0</v>
      </c>
      <c r="BG950" s="227">
        <f>IF(N950="zákl. přenesená",J950,0)</f>
        <v>0</v>
      </c>
      <c r="BH950" s="227">
        <f>IF(N950="sníž. přenesená",J950,0)</f>
        <v>0</v>
      </c>
      <c r="BI950" s="227">
        <f>IF(N950="nulová",J950,0)</f>
        <v>0</v>
      </c>
      <c r="BJ950" s="20" t="s">
        <v>83</v>
      </c>
      <c r="BK950" s="227">
        <f>ROUND(I950*H950,2)</f>
        <v>0</v>
      </c>
      <c r="BL950" s="20" t="s">
        <v>260</v>
      </c>
      <c r="BM950" s="226" t="s">
        <v>1120</v>
      </c>
    </row>
    <row r="951" s="2" customFormat="1">
      <c r="A951" s="41"/>
      <c r="B951" s="42"/>
      <c r="C951" s="43"/>
      <c r="D951" s="228" t="s">
        <v>146</v>
      </c>
      <c r="E951" s="43"/>
      <c r="F951" s="229" t="s">
        <v>1121</v>
      </c>
      <c r="G951" s="43"/>
      <c r="H951" s="43"/>
      <c r="I951" s="230"/>
      <c r="J951" s="43"/>
      <c r="K951" s="43"/>
      <c r="L951" s="47"/>
      <c r="M951" s="231"/>
      <c r="N951" s="232"/>
      <c r="O951" s="87"/>
      <c r="P951" s="87"/>
      <c r="Q951" s="87"/>
      <c r="R951" s="87"/>
      <c r="S951" s="87"/>
      <c r="T951" s="88"/>
      <c r="U951" s="41"/>
      <c r="V951" s="41"/>
      <c r="W951" s="41"/>
      <c r="X951" s="41"/>
      <c r="Y951" s="41"/>
      <c r="Z951" s="41"/>
      <c r="AA951" s="41"/>
      <c r="AB951" s="41"/>
      <c r="AC951" s="41"/>
      <c r="AD951" s="41"/>
      <c r="AE951" s="41"/>
      <c r="AT951" s="20" t="s">
        <v>146</v>
      </c>
      <c r="AU951" s="20" t="s">
        <v>83</v>
      </c>
    </row>
    <row r="952" s="2" customFormat="1">
      <c r="A952" s="41"/>
      <c r="B952" s="42"/>
      <c r="C952" s="43"/>
      <c r="D952" s="235" t="s">
        <v>231</v>
      </c>
      <c r="E952" s="43"/>
      <c r="F952" s="277" t="s">
        <v>1122</v>
      </c>
      <c r="G952" s="43"/>
      <c r="H952" s="43"/>
      <c r="I952" s="230"/>
      <c r="J952" s="43"/>
      <c r="K952" s="43"/>
      <c r="L952" s="47"/>
      <c r="M952" s="231"/>
      <c r="N952" s="232"/>
      <c r="O952" s="87"/>
      <c r="P952" s="87"/>
      <c r="Q952" s="87"/>
      <c r="R952" s="87"/>
      <c r="S952" s="87"/>
      <c r="T952" s="88"/>
      <c r="U952" s="41"/>
      <c r="V952" s="41"/>
      <c r="W952" s="41"/>
      <c r="X952" s="41"/>
      <c r="Y952" s="41"/>
      <c r="Z952" s="41"/>
      <c r="AA952" s="41"/>
      <c r="AB952" s="41"/>
      <c r="AC952" s="41"/>
      <c r="AD952" s="41"/>
      <c r="AE952" s="41"/>
      <c r="AT952" s="20" t="s">
        <v>231</v>
      </c>
      <c r="AU952" s="20" t="s">
        <v>83</v>
      </c>
    </row>
    <row r="953" s="12" customFormat="1" ht="22.8" customHeight="1">
      <c r="A953" s="12"/>
      <c r="B953" s="199"/>
      <c r="C953" s="200"/>
      <c r="D953" s="201" t="s">
        <v>70</v>
      </c>
      <c r="E953" s="213" t="s">
        <v>1123</v>
      </c>
      <c r="F953" s="213" t="s">
        <v>1124</v>
      </c>
      <c r="G953" s="200"/>
      <c r="H953" s="200"/>
      <c r="I953" s="203"/>
      <c r="J953" s="214">
        <f>BK953</f>
        <v>0</v>
      </c>
      <c r="K953" s="200"/>
      <c r="L953" s="205"/>
      <c r="M953" s="206"/>
      <c r="N953" s="207"/>
      <c r="O953" s="207"/>
      <c r="P953" s="208">
        <f>SUM(P954:P991)</f>
        <v>0</v>
      </c>
      <c r="Q953" s="207"/>
      <c r="R953" s="208">
        <f>SUM(R954:R991)</f>
        <v>0.24497400000000003</v>
      </c>
      <c r="S953" s="207"/>
      <c r="T953" s="209">
        <f>SUM(T954:T991)</f>
        <v>2.1316000000000002</v>
      </c>
      <c r="U953" s="12"/>
      <c r="V953" s="12"/>
      <c r="W953" s="12"/>
      <c r="X953" s="12"/>
      <c r="Y953" s="12"/>
      <c r="Z953" s="12"/>
      <c r="AA953" s="12"/>
      <c r="AB953" s="12"/>
      <c r="AC953" s="12"/>
      <c r="AD953" s="12"/>
      <c r="AE953" s="12"/>
      <c r="AR953" s="210" t="s">
        <v>83</v>
      </c>
      <c r="AT953" s="211" t="s">
        <v>70</v>
      </c>
      <c r="AU953" s="211" t="s">
        <v>78</v>
      </c>
      <c r="AY953" s="210" t="s">
        <v>139</v>
      </c>
      <c r="BK953" s="212">
        <f>SUM(BK954:BK991)</f>
        <v>0</v>
      </c>
    </row>
    <row r="954" s="2" customFormat="1" ht="24.15" customHeight="1">
      <c r="A954" s="41"/>
      <c r="B954" s="42"/>
      <c r="C954" s="215" t="s">
        <v>1125</v>
      </c>
      <c r="D954" s="215" t="s">
        <v>141</v>
      </c>
      <c r="E954" s="216" t="s">
        <v>1126</v>
      </c>
      <c r="F954" s="217" t="s">
        <v>1127</v>
      </c>
      <c r="G954" s="218" t="s">
        <v>228</v>
      </c>
      <c r="H954" s="219">
        <v>12.199999999999999</v>
      </c>
      <c r="I954" s="220"/>
      <c r="J954" s="221">
        <f>ROUND(I954*H954,2)</f>
        <v>0</v>
      </c>
      <c r="K954" s="217" t="s">
        <v>145</v>
      </c>
      <c r="L954" s="47"/>
      <c r="M954" s="222" t="s">
        <v>19</v>
      </c>
      <c r="N954" s="223" t="s">
        <v>43</v>
      </c>
      <c r="O954" s="87"/>
      <c r="P954" s="224">
        <f>O954*H954</f>
        <v>0</v>
      </c>
      <c r="Q954" s="224">
        <v>0.00067000000000000002</v>
      </c>
      <c r="R954" s="224">
        <f>Q954*H954</f>
        <v>0.008173999999999999</v>
      </c>
      <c r="S954" s="224">
        <v>0</v>
      </c>
      <c r="T954" s="225">
        <f>S954*H954</f>
        <v>0</v>
      </c>
      <c r="U954" s="41"/>
      <c r="V954" s="41"/>
      <c r="W954" s="41"/>
      <c r="X954" s="41"/>
      <c r="Y954" s="41"/>
      <c r="Z954" s="41"/>
      <c r="AA954" s="41"/>
      <c r="AB954" s="41"/>
      <c r="AC954" s="41"/>
      <c r="AD954" s="41"/>
      <c r="AE954" s="41"/>
      <c r="AR954" s="226" t="s">
        <v>260</v>
      </c>
      <c r="AT954" s="226" t="s">
        <v>141</v>
      </c>
      <c r="AU954" s="226" t="s">
        <v>83</v>
      </c>
      <c r="AY954" s="20" t="s">
        <v>139</v>
      </c>
      <c r="BE954" s="227">
        <f>IF(N954="základní",J954,0)</f>
        <v>0</v>
      </c>
      <c r="BF954" s="227">
        <f>IF(N954="snížená",J954,0)</f>
        <v>0</v>
      </c>
      <c r="BG954" s="227">
        <f>IF(N954="zákl. přenesená",J954,0)</f>
        <v>0</v>
      </c>
      <c r="BH954" s="227">
        <f>IF(N954="sníž. přenesená",J954,0)</f>
        <v>0</v>
      </c>
      <c r="BI954" s="227">
        <f>IF(N954="nulová",J954,0)</f>
        <v>0</v>
      </c>
      <c r="BJ954" s="20" t="s">
        <v>83</v>
      </c>
      <c r="BK954" s="227">
        <f>ROUND(I954*H954,2)</f>
        <v>0</v>
      </c>
      <c r="BL954" s="20" t="s">
        <v>260</v>
      </c>
      <c r="BM954" s="226" t="s">
        <v>1128</v>
      </c>
    </row>
    <row r="955" s="2" customFormat="1">
      <c r="A955" s="41"/>
      <c r="B955" s="42"/>
      <c r="C955" s="43"/>
      <c r="D955" s="228" t="s">
        <v>146</v>
      </c>
      <c r="E955" s="43"/>
      <c r="F955" s="229" t="s">
        <v>1129</v>
      </c>
      <c r="G955" s="43"/>
      <c r="H955" s="43"/>
      <c r="I955" s="230"/>
      <c r="J955" s="43"/>
      <c r="K955" s="43"/>
      <c r="L955" s="47"/>
      <c r="M955" s="231"/>
      <c r="N955" s="232"/>
      <c r="O955" s="87"/>
      <c r="P955" s="87"/>
      <c r="Q955" s="87"/>
      <c r="R955" s="87"/>
      <c r="S955" s="87"/>
      <c r="T955" s="88"/>
      <c r="U955" s="41"/>
      <c r="V955" s="41"/>
      <c r="W955" s="41"/>
      <c r="X955" s="41"/>
      <c r="Y955" s="41"/>
      <c r="Z955" s="41"/>
      <c r="AA955" s="41"/>
      <c r="AB955" s="41"/>
      <c r="AC955" s="41"/>
      <c r="AD955" s="41"/>
      <c r="AE955" s="41"/>
      <c r="AT955" s="20" t="s">
        <v>146</v>
      </c>
      <c r="AU955" s="20" t="s">
        <v>83</v>
      </c>
    </row>
    <row r="956" s="2" customFormat="1">
      <c r="A956" s="41"/>
      <c r="B956" s="42"/>
      <c r="C956" s="43"/>
      <c r="D956" s="235" t="s">
        <v>231</v>
      </c>
      <c r="E956" s="43"/>
      <c r="F956" s="277" t="s">
        <v>1130</v>
      </c>
      <c r="G956" s="43"/>
      <c r="H956" s="43"/>
      <c r="I956" s="230"/>
      <c r="J956" s="43"/>
      <c r="K956" s="43"/>
      <c r="L956" s="47"/>
      <c r="M956" s="231"/>
      <c r="N956" s="232"/>
      <c r="O956" s="87"/>
      <c r="P956" s="87"/>
      <c r="Q956" s="87"/>
      <c r="R956" s="87"/>
      <c r="S956" s="87"/>
      <c r="T956" s="88"/>
      <c r="U956" s="41"/>
      <c r="V956" s="41"/>
      <c r="W956" s="41"/>
      <c r="X956" s="41"/>
      <c r="Y956" s="41"/>
      <c r="Z956" s="41"/>
      <c r="AA956" s="41"/>
      <c r="AB956" s="41"/>
      <c r="AC956" s="41"/>
      <c r="AD956" s="41"/>
      <c r="AE956" s="41"/>
      <c r="AT956" s="20" t="s">
        <v>231</v>
      </c>
      <c r="AU956" s="20" t="s">
        <v>83</v>
      </c>
    </row>
    <row r="957" s="2" customFormat="1">
      <c r="A957" s="41"/>
      <c r="B957" s="42"/>
      <c r="C957" s="43"/>
      <c r="D957" s="235" t="s">
        <v>269</v>
      </c>
      <c r="E957" s="43"/>
      <c r="F957" s="277" t="s">
        <v>1131</v>
      </c>
      <c r="G957" s="43"/>
      <c r="H957" s="43"/>
      <c r="I957" s="230"/>
      <c r="J957" s="43"/>
      <c r="K957" s="43"/>
      <c r="L957" s="47"/>
      <c r="M957" s="231"/>
      <c r="N957" s="232"/>
      <c r="O957" s="87"/>
      <c r="P957" s="87"/>
      <c r="Q957" s="87"/>
      <c r="R957" s="87"/>
      <c r="S957" s="87"/>
      <c r="T957" s="88"/>
      <c r="U957" s="41"/>
      <c r="V957" s="41"/>
      <c r="W957" s="41"/>
      <c r="X957" s="41"/>
      <c r="Y957" s="41"/>
      <c r="Z957" s="41"/>
      <c r="AA957" s="41"/>
      <c r="AB957" s="41"/>
      <c r="AC957" s="41"/>
      <c r="AD957" s="41"/>
      <c r="AE957" s="41"/>
      <c r="AT957" s="20" t="s">
        <v>269</v>
      </c>
      <c r="AU957" s="20" t="s">
        <v>83</v>
      </c>
    </row>
    <row r="958" s="13" customFormat="1">
      <c r="A958" s="13"/>
      <c r="B958" s="233"/>
      <c r="C958" s="234"/>
      <c r="D958" s="235" t="s">
        <v>148</v>
      </c>
      <c r="E958" s="236" t="s">
        <v>19</v>
      </c>
      <c r="F958" s="237" t="s">
        <v>1132</v>
      </c>
      <c r="G958" s="234"/>
      <c r="H958" s="238">
        <v>12.199999999999999</v>
      </c>
      <c r="I958" s="239"/>
      <c r="J958" s="234"/>
      <c r="K958" s="234"/>
      <c r="L958" s="240"/>
      <c r="M958" s="241"/>
      <c r="N958" s="242"/>
      <c r="O958" s="242"/>
      <c r="P958" s="242"/>
      <c r="Q958" s="242"/>
      <c r="R958" s="242"/>
      <c r="S958" s="242"/>
      <c r="T958" s="243"/>
      <c r="U958" s="13"/>
      <c r="V958" s="13"/>
      <c r="W958" s="13"/>
      <c r="X958" s="13"/>
      <c r="Y958" s="13"/>
      <c r="Z958" s="13"/>
      <c r="AA958" s="13"/>
      <c r="AB958" s="13"/>
      <c r="AC958" s="13"/>
      <c r="AD958" s="13"/>
      <c r="AE958" s="13"/>
      <c r="AT958" s="244" t="s">
        <v>148</v>
      </c>
      <c r="AU958" s="244" t="s">
        <v>83</v>
      </c>
      <c r="AV958" s="13" t="s">
        <v>83</v>
      </c>
      <c r="AW958" s="13" t="s">
        <v>32</v>
      </c>
      <c r="AX958" s="13" t="s">
        <v>71</v>
      </c>
      <c r="AY958" s="244" t="s">
        <v>139</v>
      </c>
    </row>
    <row r="959" s="15" customFormat="1">
      <c r="A959" s="15"/>
      <c r="B959" s="256"/>
      <c r="C959" s="257"/>
      <c r="D959" s="235" t="s">
        <v>148</v>
      </c>
      <c r="E959" s="258" t="s">
        <v>19</v>
      </c>
      <c r="F959" s="259" t="s">
        <v>163</v>
      </c>
      <c r="G959" s="257"/>
      <c r="H959" s="260">
        <v>12.199999999999999</v>
      </c>
      <c r="I959" s="261"/>
      <c r="J959" s="257"/>
      <c r="K959" s="257"/>
      <c r="L959" s="262"/>
      <c r="M959" s="263"/>
      <c r="N959" s="264"/>
      <c r="O959" s="264"/>
      <c r="P959" s="264"/>
      <c r="Q959" s="264"/>
      <c r="R959" s="264"/>
      <c r="S959" s="264"/>
      <c r="T959" s="265"/>
      <c r="U959" s="15"/>
      <c r="V959" s="15"/>
      <c r="W959" s="15"/>
      <c r="X959" s="15"/>
      <c r="Y959" s="15"/>
      <c r="Z959" s="15"/>
      <c r="AA959" s="15"/>
      <c r="AB959" s="15"/>
      <c r="AC959" s="15"/>
      <c r="AD959" s="15"/>
      <c r="AE959" s="15"/>
      <c r="AT959" s="266" t="s">
        <v>148</v>
      </c>
      <c r="AU959" s="266" t="s">
        <v>83</v>
      </c>
      <c r="AV959" s="15" t="s">
        <v>90</v>
      </c>
      <c r="AW959" s="15" t="s">
        <v>32</v>
      </c>
      <c r="AX959" s="15" t="s">
        <v>78</v>
      </c>
      <c r="AY959" s="266" t="s">
        <v>139</v>
      </c>
    </row>
    <row r="960" s="2" customFormat="1" ht="24.15" customHeight="1">
      <c r="A960" s="41"/>
      <c r="B960" s="42"/>
      <c r="C960" s="278" t="s">
        <v>1133</v>
      </c>
      <c r="D960" s="278" t="s">
        <v>239</v>
      </c>
      <c r="E960" s="279" t="s">
        <v>1134</v>
      </c>
      <c r="F960" s="280" t="s">
        <v>1135</v>
      </c>
      <c r="G960" s="281" t="s">
        <v>144</v>
      </c>
      <c r="H960" s="282">
        <v>8</v>
      </c>
      <c r="I960" s="283"/>
      <c r="J960" s="284">
        <f>ROUND(I960*H960,2)</f>
        <v>0</v>
      </c>
      <c r="K960" s="280" t="s">
        <v>19</v>
      </c>
      <c r="L960" s="285"/>
      <c r="M960" s="286" t="s">
        <v>19</v>
      </c>
      <c r="N960" s="287" t="s">
        <v>43</v>
      </c>
      <c r="O960" s="87"/>
      <c r="P960" s="224">
        <f>O960*H960</f>
        <v>0</v>
      </c>
      <c r="Q960" s="224">
        <v>0.0118</v>
      </c>
      <c r="R960" s="224">
        <f>Q960*H960</f>
        <v>0.094399999999999998</v>
      </c>
      <c r="S960" s="224">
        <v>0</v>
      </c>
      <c r="T960" s="225">
        <f>S960*H960</f>
        <v>0</v>
      </c>
      <c r="U960" s="41"/>
      <c r="V960" s="41"/>
      <c r="W960" s="41"/>
      <c r="X960" s="41"/>
      <c r="Y960" s="41"/>
      <c r="Z960" s="41"/>
      <c r="AA960" s="41"/>
      <c r="AB960" s="41"/>
      <c r="AC960" s="41"/>
      <c r="AD960" s="41"/>
      <c r="AE960" s="41"/>
      <c r="AR960" s="226" t="s">
        <v>300</v>
      </c>
      <c r="AT960" s="226" t="s">
        <v>239</v>
      </c>
      <c r="AU960" s="226" t="s">
        <v>83</v>
      </c>
      <c r="AY960" s="20" t="s">
        <v>139</v>
      </c>
      <c r="BE960" s="227">
        <f>IF(N960="základní",J960,0)</f>
        <v>0</v>
      </c>
      <c r="BF960" s="227">
        <f>IF(N960="snížená",J960,0)</f>
        <v>0</v>
      </c>
      <c r="BG960" s="227">
        <f>IF(N960="zákl. přenesená",J960,0)</f>
        <v>0</v>
      </c>
      <c r="BH960" s="227">
        <f>IF(N960="sníž. přenesená",J960,0)</f>
        <v>0</v>
      </c>
      <c r="BI960" s="227">
        <f>IF(N960="nulová",J960,0)</f>
        <v>0</v>
      </c>
      <c r="BJ960" s="20" t="s">
        <v>83</v>
      </c>
      <c r="BK960" s="227">
        <f>ROUND(I960*H960,2)</f>
        <v>0</v>
      </c>
      <c r="BL960" s="20" t="s">
        <v>260</v>
      </c>
      <c r="BM960" s="226" t="s">
        <v>1136</v>
      </c>
    </row>
    <row r="961" s="2" customFormat="1">
      <c r="A961" s="41"/>
      <c r="B961" s="42"/>
      <c r="C961" s="43"/>
      <c r="D961" s="235" t="s">
        <v>269</v>
      </c>
      <c r="E961" s="43"/>
      <c r="F961" s="277" t="s">
        <v>1137</v>
      </c>
      <c r="G961" s="43"/>
      <c r="H961" s="43"/>
      <c r="I961" s="230"/>
      <c r="J961" s="43"/>
      <c r="K961" s="43"/>
      <c r="L961" s="47"/>
      <c r="M961" s="231"/>
      <c r="N961" s="232"/>
      <c r="O961" s="87"/>
      <c r="P961" s="87"/>
      <c r="Q961" s="87"/>
      <c r="R961" s="87"/>
      <c r="S961" s="87"/>
      <c r="T961" s="88"/>
      <c r="U961" s="41"/>
      <c r="V961" s="41"/>
      <c r="W961" s="41"/>
      <c r="X961" s="41"/>
      <c r="Y961" s="41"/>
      <c r="Z961" s="41"/>
      <c r="AA961" s="41"/>
      <c r="AB961" s="41"/>
      <c r="AC961" s="41"/>
      <c r="AD961" s="41"/>
      <c r="AE961" s="41"/>
      <c r="AT961" s="20" t="s">
        <v>269</v>
      </c>
      <c r="AU961" s="20" t="s">
        <v>83</v>
      </c>
    </row>
    <row r="962" s="13" customFormat="1">
      <c r="A962" s="13"/>
      <c r="B962" s="233"/>
      <c r="C962" s="234"/>
      <c r="D962" s="235" t="s">
        <v>148</v>
      </c>
      <c r="E962" s="236" t="s">
        <v>19</v>
      </c>
      <c r="F962" s="237" t="s">
        <v>1138</v>
      </c>
      <c r="G962" s="234"/>
      <c r="H962" s="238">
        <v>8</v>
      </c>
      <c r="I962" s="239"/>
      <c r="J962" s="234"/>
      <c r="K962" s="234"/>
      <c r="L962" s="240"/>
      <c r="M962" s="241"/>
      <c r="N962" s="242"/>
      <c r="O962" s="242"/>
      <c r="P962" s="242"/>
      <c r="Q962" s="242"/>
      <c r="R962" s="242"/>
      <c r="S962" s="242"/>
      <c r="T962" s="243"/>
      <c r="U962" s="13"/>
      <c r="V962" s="13"/>
      <c r="W962" s="13"/>
      <c r="X962" s="13"/>
      <c r="Y962" s="13"/>
      <c r="Z962" s="13"/>
      <c r="AA962" s="13"/>
      <c r="AB962" s="13"/>
      <c r="AC962" s="13"/>
      <c r="AD962" s="13"/>
      <c r="AE962" s="13"/>
      <c r="AT962" s="244" t="s">
        <v>148</v>
      </c>
      <c r="AU962" s="244" t="s">
        <v>83</v>
      </c>
      <c r="AV962" s="13" t="s">
        <v>83</v>
      </c>
      <c r="AW962" s="13" t="s">
        <v>32</v>
      </c>
      <c r="AX962" s="13" t="s">
        <v>71</v>
      </c>
      <c r="AY962" s="244" t="s">
        <v>139</v>
      </c>
    </row>
    <row r="963" s="16" customFormat="1">
      <c r="A963" s="16"/>
      <c r="B963" s="267"/>
      <c r="C963" s="268"/>
      <c r="D963" s="235" t="s">
        <v>148</v>
      </c>
      <c r="E963" s="269" t="s">
        <v>19</v>
      </c>
      <c r="F963" s="270" t="s">
        <v>1139</v>
      </c>
      <c r="G963" s="268"/>
      <c r="H963" s="269" t="s">
        <v>19</v>
      </c>
      <c r="I963" s="271"/>
      <c r="J963" s="268"/>
      <c r="K963" s="268"/>
      <c r="L963" s="272"/>
      <c r="M963" s="273"/>
      <c r="N963" s="274"/>
      <c r="O963" s="274"/>
      <c r="P963" s="274"/>
      <c r="Q963" s="274"/>
      <c r="R963" s="274"/>
      <c r="S963" s="274"/>
      <c r="T963" s="275"/>
      <c r="U963" s="16"/>
      <c r="V963" s="16"/>
      <c r="W963" s="16"/>
      <c r="X963" s="16"/>
      <c r="Y963" s="16"/>
      <c r="Z963" s="16"/>
      <c r="AA963" s="16"/>
      <c r="AB963" s="16"/>
      <c r="AC963" s="16"/>
      <c r="AD963" s="16"/>
      <c r="AE963" s="16"/>
      <c r="AT963" s="276" t="s">
        <v>148</v>
      </c>
      <c r="AU963" s="276" t="s">
        <v>83</v>
      </c>
      <c r="AV963" s="16" t="s">
        <v>78</v>
      </c>
      <c r="AW963" s="16" t="s">
        <v>32</v>
      </c>
      <c r="AX963" s="16" t="s">
        <v>71</v>
      </c>
      <c r="AY963" s="276" t="s">
        <v>139</v>
      </c>
    </row>
    <row r="964" s="15" customFormat="1">
      <c r="A964" s="15"/>
      <c r="B964" s="256"/>
      <c r="C964" s="257"/>
      <c r="D964" s="235" t="s">
        <v>148</v>
      </c>
      <c r="E964" s="258" t="s">
        <v>19</v>
      </c>
      <c r="F964" s="259" t="s">
        <v>163</v>
      </c>
      <c r="G964" s="257"/>
      <c r="H964" s="260">
        <v>8</v>
      </c>
      <c r="I964" s="261"/>
      <c r="J964" s="257"/>
      <c r="K964" s="257"/>
      <c r="L964" s="262"/>
      <c r="M964" s="263"/>
      <c r="N964" s="264"/>
      <c r="O964" s="264"/>
      <c r="P964" s="264"/>
      <c r="Q964" s="264"/>
      <c r="R964" s="264"/>
      <c r="S964" s="264"/>
      <c r="T964" s="265"/>
      <c r="U964" s="15"/>
      <c r="V964" s="15"/>
      <c r="W964" s="15"/>
      <c r="X964" s="15"/>
      <c r="Y964" s="15"/>
      <c r="Z964" s="15"/>
      <c r="AA964" s="15"/>
      <c r="AB964" s="15"/>
      <c r="AC964" s="15"/>
      <c r="AD964" s="15"/>
      <c r="AE964" s="15"/>
      <c r="AT964" s="266" t="s">
        <v>148</v>
      </c>
      <c r="AU964" s="266" t="s">
        <v>83</v>
      </c>
      <c r="AV964" s="15" t="s">
        <v>90</v>
      </c>
      <c r="AW964" s="15" t="s">
        <v>32</v>
      </c>
      <c r="AX964" s="15" t="s">
        <v>78</v>
      </c>
      <c r="AY964" s="266" t="s">
        <v>139</v>
      </c>
    </row>
    <row r="965" s="2" customFormat="1" ht="24.15" customHeight="1">
      <c r="A965" s="41"/>
      <c r="B965" s="42"/>
      <c r="C965" s="278" t="s">
        <v>1140</v>
      </c>
      <c r="D965" s="278" t="s">
        <v>239</v>
      </c>
      <c r="E965" s="279" t="s">
        <v>1141</v>
      </c>
      <c r="F965" s="280" t="s">
        <v>1142</v>
      </c>
      <c r="G965" s="281" t="s">
        <v>144</v>
      </c>
      <c r="H965" s="282">
        <v>4</v>
      </c>
      <c r="I965" s="283"/>
      <c r="J965" s="284">
        <f>ROUND(I965*H965,2)</f>
        <v>0</v>
      </c>
      <c r="K965" s="280" t="s">
        <v>19</v>
      </c>
      <c r="L965" s="285"/>
      <c r="M965" s="286" t="s">
        <v>19</v>
      </c>
      <c r="N965" s="287" t="s">
        <v>43</v>
      </c>
      <c r="O965" s="87"/>
      <c r="P965" s="224">
        <f>O965*H965</f>
        <v>0</v>
      </c>
      <c r="Q965" s="224">
        <v>0.017600000000000001</v>
      </c>
      <c r="R965" s="224">
        <f>Q965*H965</f>
        <v>0.070400000000000004</v>
      </c>
      <c r="S965" s="224">
        <v>0</v>
      </c>
      <c r="T965" s="225">
        <f>S965*H965</f>
        <v>0</v>
      </c>
      <c r="U965" s="41"/>
      <c r="V965" s="41"/>
      <c r="W965" s="41"/>
      <c r="X965" s="41"/>
      <c r="Y965" s="41"/>
      <c r="Z965" s="41"/>
      <c r="AA965" s="41"/>
      <c r="AB965" s="41"/>
      <c r="AC965" s="41"/>
      <c r="AD965" s="41"/>
      <c r="AE965" s="41"/>
      <c r="AR965" s="226" t="s">
        <v>300</v>
      </c>
      <c r="AT965" s="226" t="s">
        <v>239</v>
      </c>
      <c r="AU965" s="226" t="s">
        <v>83</v>
      </c>
      <c r="AY965" s="20" t="s">
        <v>139</v>
      </c>
      <c r="BE965" s="227">
        <f>IF(N965="základní",J965,0)</f>
        <v>0</v>
      </c>
      <c r="BF965" s="227">
        <f>IF(N965="snížená",J965,0)</f>
        <v>0</v>
      </c>
      <c r="BG965" s="227">
        <f>IF(N965="zákl. přenesená",J965,0)</f>
        <v>0</v>
      </c>
      <c r="BH965" s="227">
        <f>IF(N965="sníž. přenesená",J965,0)</f>
        <v>0</v>
      </c>
      <c r="BI965" s="227">
        <f>IF(N965="nulová",J965,0)</f>
        <v>0</v>
      </c>
      <c r="BJ965" s="20" t="s">
        <v>83</v>
      </c>
      <c r="BK965" s="227">
        <f>ROUND(I965*H965,2)</f>
        <v>0</v>
      </c>
      <c r="BL965" s="20" t="s">
        <v>260</v>
      </c>
      <c r="BM965" s="226" t="s">
        <v>1143</v>
      </c>
    </row>
    <row r="966" s="2" customFormat="1">
      <c r="A966" s="41"/>
      <c r="B966" s="42"/>
      <c r="C966" s="43"/>
      <c r="D966" s="235" t="s">
        <v>269</v>
      </c>
      <c r="E966" s="43"/>
      <c r="F966" s="277" t="s">
        <v>1137</v>
      </c>
      <c r="G966" s="43"/>
      <c r="H966" s="43"/>
      <c r="I966" s="230"/>
      <c r="J966" s="43"/>
      <c r="K966" s="43"/>
      <c r="L966" s="47"/>
      <c r="M966" s="231"/>
      <c r="N966" s="232"/>
      <c r="O966" s="87"/>
      <c r="P966" s="87"/>
      <c r="Q966" s="87"/>
      <c r="R966" s="87"/>
      <c r="S966" s="87"/>
      <c r="T966" s="88"/>
      <c r="U966" s="41"/>
      <c r="V966" s="41"/>
      <c r="W966" s="41"/>
      <c r="X966" s="41"/>
      <c r="Y966" s="41"/>
      <c r="Z966" s="41"/>
      <c r="AA966" s="41"/>
      <c r="AB966" s="41"/>
      <c r="AC966" s="41"/>
      <c r="AD966" s="41"/>
      <c r="AE966" s="41"/>
      <c r="AT966" s="20" t="s">
        <v>269</v>
      </c>
      <c r="AU966" s="20" t="s">
        <v>83</v>
      </c>
    </row>
    <row r="967" s="13" customFormat="1">
      <c r="A967" s="13"/>
      <c r="B967" s="233"/>
      <c r="C967" s="234"/>
      <c r="D967" s="235" t="s">
        <v>148</v>
      </c>
      <c r="E967" s="236" t="s">
        <v>19</v>
      </c>
      <c r="F967" s="237" t="s">
        <v>1144</v>
      </c>
      <c r="G967" s="234"/>
      <c r="H967" s="238">
        <v>4</v>
      </c>
      <c r="I967" s="239"/>
      <c r="J967" s="234"/>
      <c r="K967" s="234"/>
      <c r="L967" s="240"/>
      <c r="M967" s="241"/>
      <c r="N967" s="242"/>
      <c r="O967" s="242"/>
      <c r="P967" s="242"/>
      <c r="Q967" s="242"/>
      <c r="R967" s="242"/>
      <c r="S967" s="242"/>
      <c r="T967" s="243"/>
      <c r="U967" s="13"/>
      <c r="V967" s="13"/>
      <c r="W967" s="13"/>
      <c r="X967" s="13"/>
      <c r="Y967" s="13"/>
      <c r="Z967" s="13"/>
      <c r="AA967" s="13"/>
      <c r="AB967" s="13"/>
      <c r="AC967" s="13"/>
      <c r="AD967" s="13"/>
      <c r="AE967" s="13"/>
      <c r="AT967" s="244" t="s">
        <v>148</v>
      </c>
      <c r="AU967" s="244" t="s">
        <v>83</v>
      </c>
      <c r="AV967" s="13" t="s">
        <v>83</v>
      </c>
      <c r="AW967" s="13" t="s">
        <v>32</v>
      </c>
      <c r="AX967" s="13" t="s">
        <v>71</v>
      </c>
      <c r="AY967" s="244" t="s">
        <v>139</v>
      </c>
    </row>
    <row r="968" s="16" customFormat="1">
      <c r="A968" s="16"/>
      <c r="B968" s="267"/>
      <c r="C968" s="268"/>
      <c r="D968" s="235" t="s">
        <v>148</v>
      </c>
      <c r="E968" s="269" t="s">
        <v>19</v>
      </c>
      <c r="F968" s="270" t="s">
        <v>1139</v>
      </c>
      <c r="G968" s="268"/>
      <c r="H968" s="269" t="s">
        <v>19</v>
      </c>
      <c r="I968" s="271"/>
      <c r="J968" s="268"/>
      <c r="K968" s="268"/>
      <c r="L968" s="272"/>
      <c r="M968" s="273"/>
      <c r="N968" s="274"/>
      <c r="O968" s="274"/>
      <c r="P968" s="274"/>
      <c r="Q968" s="274"/>
      <c r="R968" s="274"/>
      <c r="S968" s="274"/>
      <c r="T968" s="275"/>
      <c r="U968" s="16"/>
      <c r="V968" s="16"/>
      <c r="W968" s="16"/>
      <c r="X968" s="16"/>
      <c r="Y968" s="16"/>
      <c r="Z968" s="16"/>
      <c r="AA968" s="16"/>
      <c r="AB968" s="16"/>
      <c r="AC968" s="16"/>
      <c r="AD968" s="16"/>
      <c r="AE968" s="16"/>
      <c r="AT968" s="276" t="s">
        <v>148</v>
      </c>
      <c r="AU968" s="276" t="s">
        <v>83</v>
      </c>
      <c r="AV968" s="16" t="s">
        <v>78</v>
      </c>
      <c r="AW968" s="16" t="s">
        <v>32</v>
      </c>
      <c r="AX968" s="16" t="s">
        <v>71</v>
      </c>
      <c r="AY968" s="276" t="s">
        <v>139</v>
      </c>
    </row>
    <row r="969" s="15" customFormat="1">
      <c r="A969" s="15"/>
      <c r="B969" s="256"/>
      <c r="C969" s="257"/>
      <c r="D969" s="235" t="s">
        <v>148</v>
      </c>
      <c r="E969" s="258" t="s">
        <v>19</v>
      </c>
      <c r="F969" s="259" t="s">
        <v>163</v>
      </c>
      <c r="G969" s="257"/>
      <c r="H969" s="260">
        <v>4</v>
      </c>
      <c r="I969" s="261"/>
      <c r="J969" s="257"/>
      <c r="K969" s="257"/>
      <c r="L969" s="262"/>
      <c r="M969" s="263"/>
      <c r="N969" s="264"/>
      <c r="O969" s="264"/>
      <c r="P969" s="264"/>
      <c r="Q969" s="264"/>
      <c r="R969" s="264"/>
      <c r="S969" s="264"/>
      <c r="T969" s="265"/>
      <c r="U969" s="15"/>
      <c r="V969" s="15"/>
      <c r="W969" s="15"/>
      <c r="X969" s="15"/>
      <c r="Y969" s="15"/>
      <c r="Z969" s="15"/>
      <c r="AA969" s="15"/>
      <c r="AB969" s="15"/>
      <c r="AC969" s="15"/>
      <c r="AD969" s="15"/>
      <c r="AE969" s="15"/>
      <c r="AT969" s="266" t="s">
        <v>148</v>
      </c>
      <c r="AU969" s="266" t="s">
        <v>83</v>
      </c>
      <c r="AV969" s="15" t="s">
        <v>90</v>
      </c>
      <c r="AW969" s="15" t="s">
        <v>32</v>
      </c>
      <c r="AX969" s="15" t="s">
        <v>78</v>
      </c>
      <c r="AY969" s="266" t="s">
        <v>139</v>
      </c>
    </row>
    <row r="970" s="2" customFormat="1" ht="16.5" customHeight="1">
      <c r="A970" s="41"/>
      <c r="B970" s="42"/>
      <c r="C970" s="215" t="s">
        <v>1145</v>
      </c>
      <c r="D970" s="215" t="s">
        <v>141</v>
      </c>
      <c r="E970" s="216" t="s">
        <v>1146</v>
      </c>
      <c r="F970" s="217" t="s">
        <v>1147</v>
      </c>
      <c r="G970" s="218" t="s">
        <v>228</v>
      </c>
      <c r="H970" s="219">
        <v>50.399999999999999</v>
      </c>
      <c r="I970" s="220"/>
      <c r="J970" s="221">
        <f>ROUND(I970*H970,2)</f>
        <v>0</v>
      </c>
      <c r="K970" s="217" t="s">
        <v>145</v>
      </c>
      <c r="L970" s="47"/>
      <c r="M970" s="222" t="s">
        <v>19</v>
      </c>
      <c r="N970" s="223" t="s">
        <v>43</v>
      </c>
      <c r="O970" s="87"/>
      <c r="P970" s="224">
        <f>O970*H970</f>
        <v>0</v>
      </c>
      <c r="Q970" s="224">
        <v>0</v>
      </c>
      <c r="R970" s="224">
        <f>Q970*H970</f>
        <v>0</v>
      </c>
      <c r="S970" s="224">
        <v>0.016</v>
      </c>
      <c r="T970" s="225">
        <f>S970*H970</f>
        <v>0.80640000000000001</v>
      </c>
      <c r="U970" s="41"/>
      <c r="V970" s="41"/>
      <c r="W970" s="41"/>
      <c r="X970" s="41"/>
      <c r="Y970" s="41"/>
      <c r="Z970" s="41"/>
      <c r="AA970" s="41"/>
      <c r="AB970" s="41"/>
      <c r="AC970" s="41"/>
      <c r="AD970" s="41"/>
      <c r="AE970" s="41"/>
      <c r="AR970" s="226" t="s">
        <v>260</v>
      </c>
      <c r="AT970" s="226" t="s">
        <v>141</v>
      </c>
      <c r="AU970" s="226" t="s">
        <v>83</v>
      </c>
      <c r="AY970" s="20" t="s">
        <v>139</v>
      </c>
      <c r="BE970" s="227">
        <f>IF(N970="základní",J970,0)</f>
        <v>0</v>
      </c>
      <c r="BF970" s="227">
        <f>IF(N970="snížená",J970,0)</f>
        <v>0</v>
      </c>
      <c r="BG970" s="227">
        <f>IF(N970="zákl. přenesená",J970,0)</f>
        <v>0</v>
      </c>
      <c r="BH970" s="227">
        <f>IF(N970="sníž. přenesená",J970,0)</f>
        <v>0</v>
      </c>
      <c r="BI970" s="227">
        <f>IF(N970="nulová",J970,0)</f>
        <v>0</v>
      </c>
      <c r="BJ970" s="20" t="s">
        <v>83</v>
      </c>
      <c r="BK970" s="227">
        <f>ROUND(I970*H970,2)</f>
        <v>0</v>
      </c>
      <c r="BL970" s="20" t="s">
        <v>260</v>
      </c>
      <c r="BM970" s="226" t="s">
        <v>1148</v>
      </c>
    </row>
    <row r="971" s="2" customFormat="1">
      <c r="A971" s="41"/>
      <c r="B971" s="42"/>
      <c r="C971" s="43"/>
      <c r="D971" s="228" t="s">
        <v>146</v>
      </c>
      <c r="E971" s="43"/>
      <c r="F971" s="229" t="s">
        <v>1149</v>
      </c>
      <c r="G971" s="43"/>
      <c r="H971" s="43"/>
      <c r="I971" s="230"/>
      <c r="J971" s="43"/>
      <c r="K971" s="43"/>
      <c r="L971" s="47"/>
      <c r="M971" s="231"/>
      <c r="N971" s="232"/>
      <c r="O971" s="87"/>
      <c r="P971" s="87"/>
      <c r="Q971" s="87"/>
      <c r="R971" s="87"/>
      <c r="S971" s="87"/>
      <c r="T971" s="88"/>
      <c r="U971" s="41"/>
      <c r="V971" s="41"/>
      <c r="W971" s="41"/>
      <c r="X971" s="41"/>
      <c r="Y971" s="41"/>
      <c r="Z971" s="41"/>
      <c r="AA971" s="41"/>
      <c r="AB971" s="41"/>
      <c r="AC971" s="41"/>
      <c r="AD971" s="41"/>
      <c r="AE971" s="41"/>
      <c r="AT971" s="20" t="s">
        <v>146</v>
      </c>
      <c r="AU971" s="20" t="s">
        <v>83</v>
      </c>
    </row>
    <row r="972" s="2" customFormat="1">
      <c r="A972" s="41"/>
      <c r="B972" s="42"/>
      <c r="C972" s="43"/>
      <c r="D972" s="235" t="s">
        <v>269</v>
      </c>
      <c r="E972" s="43"/>
      <c r="F972" s="277" t="s">
        <v>1150</v>
      </c>
      <c r="G972" s="43"/>
      <c r="H972" s="43"/>
      <c r="I972" s="230"/>
      <c r="J972" s="43"/>
      <c r="K972" s="43"/>
      <c r="L972" s="47"/>
      <c r="M972" s="231"/>
      <c r="N972" s="232"/>
      <c r="O972" s="87"/>
      <c r="P972" s="87"/>
      <c r="Q972" s="87"/>
      <c r="R972" s="87"/>
      <c r="S972" s="87"/>
      <c r="T972" s="88"/>
      <c r="U972" s="41"/>
      <c r="V972" s="41"/>
      <c r="W972" s="41"/>
      <c r="X972" s="41"/>
      <c r="Y972" s="41"/>
      <c r="Z972" s="41"/>
      <c r="AA972" s="41"/>
      <c r="AB972" s="41"/>
      <c r="AC972" s="41"/>
      <c r="AD972" s="41"/>
      <c r="AE972" s="41"/>
      <c r="AT972" s="20" t="s">
        <v>269</v>
      </c>
      <c r="AU972" s="20" t="s">
        <v>83</v>
      </c>
    </row>
    <row r="973" s="13" customFormat="1">
      <c r="A973" s="13"/>
      <c r="B973" s="233"/>
      <c r="C973" s="234"/>
      <c r="D973" s="235" t="s">
        <v>148</v>
      </c>
      <c r="E973" s="236" t="s">
        <v>19</v>
      </c>
      <c r="F973" s="237" t="s">
        <v>1151</v>
      </c>
      <c r="G973" s="234"/>
      <c r="H973" s="238">
        <v>50.399999999999999</v>
      </c>
      <c r="I973" s="239"/>
      <c r="J973" s="234"/>
      <c r="K973" s="234"/>
      <c r="L973" s="240"/>
      <c r="M973" s="241"/>
      <c r="N973" s="242"/>
      <c r="O973" s="242"/>
      <c r="P973" s="242"/>
      <c r="Q973" s="242"/>
      <c r="R973" s="242"/>
      <c r="S973" s="242"/>
      <c r="T973" s="243"/>
      <c r="U973" s="13"/>
      <c r="V973" s="13"/>
      <c r="W973" s="13"/>
      <c r="X973" s="13"/>
      <c r="Y973" s="13"/>
      <c r="Z973" s="13"/>
      <c r="AA973" s="13"/>
      <c r="AB973" s="13"/>
      <c r="AC973" s="13"/>
      <c r="AD973" s="13"/>
      <c r="AE973" s="13"/>
      <c r="AT973" s="244" t="s">
        <v>148</v>
      </c>
      <c r="AU973" s="244" t="s">
        <v>83</v>
      </c>
      <c r="AV973" s="13" t="s">
        <v>83</v>
      </c>
      <c r="AW973" s="13" t="s">
        <v>32</v>
      </c>
      <c r="AX973" s="13" t="s">
        <v>71</v>
      </c>
      <c r="AY973" s="244" t="s">
        <v>139</v>
      </c>
    </row>
    <row r="974" s="15" customFormat="1">
      <c r="A974" s="15"/>
      <c r="B974" s="256"/>
      <c r="C974" s="257"/>
      <c r="D974" s="235" t="s">
        <v>148</v>
      </c>
      <c r="E974" s="258" t="s">
        <v>19</v>
      </c>
      <c r="F974" s="259" t="s">
        <v>163</v>
      </c>
      <c r="G974" s="257"/>
      <c r="H974" s="260">
        <v>50.399999999999999</v>
      </c>
      <c r="I974" s="261"/>
      <c r="J974" s="257"/>
      <c r="K974" s="257"/>
      <c r="L974" s="262"/>
      <c r="M974" s="263"/>
      <c r="N974" s="264"/>
      <c r="O974" s="264"/>
      <c r="P974" s="264"/>
      <c r="Q974" s="264"/>
      <c r="R974" s="264"/>
      <c r="S974" s="264"/>
      <c r="T974" s="265"/>
      <c r="U974" s="15"/>
      <c r="V974" s="15"/>
      <c r="W974" s="15"/>
      <c r="X974" s="15"/>
      <c r="Y974" s="15"/>
      <c r="Z974" s="15"/>
      <c r="AA974" s="15"/>
      <c r="AB974" s="15"/>
      <c r="AC974" s="15"/>
      <c r="AD974" s="15"/>
      <c r="AE974" s="15"/>
      <c r="AT974" s="266" t="s">
        <v>148</v>
      </c>
      <c r="AU974" s="266" t="s">
        <v>83</v>
      </c>
      <c r="AV974" s="15" t="s">
        <v>90</v>
      </c>
      <c r="AW974" s="15" t="s">
        <v>32</v>
      </c>
      <c r="AX974" s="15" t="s">
        <v>78</v>
      </c>
      <c r="AY974" s="266" t="s">
        <v>139</v>
      </c>
    </row>
    <row r="975" s="2" customFormat="1" ht="21.75" customHeight="1">
      <c r="A975" s="41"/>
      <c r="B975" s="42"/>
      <c r="C975" s="215" t="s">
        <v>1152</v>
      </c>
      <c r="D975" s="215" t="s">
        <v>141</v>
      </c>
      <c r="E975" s="216" t="s">
        <v>1153</v>
      </c>
      <c r="F975" s="217" t="s">
        <v>1154</v>
      </c>
      <c r="G975" s="218" t="s">
        <v>228</v>
      </c>
      <c r="H975" s="219">
        <v>51.600000000000001</v>
      </c>
      <c r="I975" s="220"/>
      <c r="J975" s="221">
        <f>ROUND(I975*H975,2)</f>
        <v>0</v>
      </c>
      <c r="K975" s="217" t="s">
        <v>145</v>
      </c>
      <c r="L975" s="47"/>
      <c r="M975" s="222" t="s">
        <v>19</v>
      </c>
      <c r="N975" s="223" t="s">
        <v>43</v>
      </c>
      <c r="O975" s="87"/>
      <c r="P975" s="224">
        <f>O975*H975</f>
        <v>0</v>
      </c>
      <c r="Q975" s="224">
        <v>0</v>
      </c>
      <c r="R975" s="224">
        <f>Q975*H975</f>
        <v>0</v>
      </c>
      <c r="S975" s="224">
        <v>0.025000000000000001</v>
      </c>
      <c r="T975" s="225">
        <f>S975*H975</f>
        <v>1.29</v>
      </c>
      <c r="U975" s="41"/>
      <c r="V975" s="41"/>
      <c r="W975" s="41"/>
      <c r="X975" s="41"/>
      <c r="Y975" s="41"/>
      <c r="Z975" s="41"/>
      <c r="AA975" s="41"/>
      <c r="AB975" s="41"/>
      <c r="AC975" s="41"/>
      <c r="AD975" s="41"/>
      <c r="AE975" s="41"/>
      <c r="AR975" s="226" t="s">
        <v>260</v>
      </c>
      <c r="AT975" s="226" t="s">
        <v>141</v>
      </c>
      <c r="AU975" s="226" t="s">
        <v>83</v>
      </c>
      <c r="AY975" s="20" t="s">
        <v>139</v>
      </c>
      <c r="BE975" s="227">
        <f>IF(N975="základní",J975,0)</f>
        <v>0</v>
      </c>
      <c r="BF975" s="227">
        <f>IF(N975="snížená",J975,0)</f>
        <v>0</v>
      </c>
      <c r="BG975" s="227">
        <f>IF(N975="zákl. přenesená",J975,0)</f>
        <v>0</v>
      </c>
      <c r="BH975" s="227">
        <f>IF(N975="sníž. přenesená",J975,0)</f>
        <v>0</v>
      </c>
      <c r="BI975" s="227">
        <f>IF(N975="nulová",J975,0)</f>
        <v>0</v>
      </c>
      <c r="BJ975" s="20" t="s">
        <v>83</v>
      </c>
      <c r="BK975" s="227">
        <f>ROUND(I975*H975,2)</f>
        <v>0</v>
      </c>
      <c r="BL975" s="20" t="s">
        <v>260</v>
      </c>
      <c r="BM975" s="226" t="s">
        <v>1155</v>
      </c>
    </row>
    <row r="976" s="2" customFormat="1">
      <c r="A976" s="41"/>
      <c r="B976" s="42"/>
      <c r="C976" s="43"/>
      <c r="D976" s="228" t="s">
        <v>146</v>
      </c>
      <c r="E976" s="43"/>
      <c r="F976" s="229" t="s">
        <v>1156</v>
      </c>
      <c r="G976" s="43"/>
      <c r="H976" s="43"/>
      <c r="I976" s="230"/>
      <c r="J976" s="43"/>
      <c r="K976" s="43"/>
      <c r="L976" s="47"/>
      <c r="M976" s="231"/>
      <c r="N976" s="232"/>
      <c r="O976" s="87"/>
      <c r="P976" s="87"/>
      <c r="Q976" s="87"/>
      <c r="R976" s="87"/>
      <c r="S976" s="87"/>
      <c r="T976" s="88"/>
      <c r="U976" s="41"/>
      <c r="V976" s="41"/>
      <c r="W976" s="41"/>
      <c r="X976" s="41"/>
      <c r="Y976" s="41"/>
      <c r="Z976" s="41"/>
      <c r="AA976" s="41"/>
      <c r="AB976" s="41"/>
      <c r="AC976" s="41"/>
      <c r="AD976" s="41"/>
      <c r="AE976" s="41"/>
      <c r="AT976" s="20" t="s">
        <v>146</v>
      </c>
      <c r="AU976" s="20" t="s">
        <v>83</v>
      </c>
    </row>
    <row r="977" s="2" customFormat="1">
      <c r="A977" s="41"/>
      <c r="B977" s="42"/>
      <c r="C977" s="43"/>
      <c r="D977" s="235" t="s">
        <v>269</v>
      </c>
      <c r="E977" s="43"/>
      <c r="F977" s="277" t="s">
        <v>1157</v>
      </c>
      <c r="G977" s="43"/>
      <c r="H977" s="43"/>
      <c r="I977" s="230"/>
      <c r="J977" s="43"/>
      <c r="K977" s="43"/>
      <c r="L977" s="47"/>
      <c r="M977" s="231"/>
      <c r="N977" s="232"/>
      <c r="O977" s="87"/>
      <c r="P977" s="87"/>
      <c r="Q977" s="87"/>
      <c r="R977" s="87"/>
      <c r="S977" s="87"/>
      <c r="T977" s="88"/>
      <c r="U977" s="41"/>
      <c r="V977" s="41"/>
      <c r="W977" s="41"/>
      <c r="X977" s="41"/>
      <c r="Y977" s="41"/>
      <c r="Z977" s="41"/>
      <c r="AA977" s="41"/>
      <c r="AB977" s="41"/>
      <c r="AC977" s="41"/>
      <c r="AD977" s="41"/>
      <c r="AE977" s="41"/>
      <c r="AT977" s="20" t="s">
        <v>269</v>
      </c>
      <c r="AU977" s="20" t="s">
        <v>83</v>
      </c>
    </row>
    <row r="978" s="13" customFormat="1">
      <c r="A978" s="13"/>
      <c r="B978" s="233"/>
      <c r="C978" s="234"/>
      <c r="D978" s="235" t="s">
        <v>148</v>
      </c>
      <c r="E978" s="236" t="s">
        <v>19</v>
      </c>
      <c r="F978" s="237" t="s">
        <v>1158</v>
      </c>
      <c r="G978" s="234"/>
      <c r="H978" s="238">
        <v>51.600000000000001</v>
      </c>
      <c r="I978" s="239"/>
      <c r="J978" s="234"/>
      <c r="K978" s="234"/>
      <c r="L978" s="240"/>
      <c r="M978" s="241"/>
      <c r="N978" s="242"/>
      <c r="O978" s="242"/>
      <c r="P978" s="242"/>
      <c r="Q978" s="242"/>
      <c r="R978" s="242"/>
      <c r="S978" s="242"/>
      <c r="T978" s="243"/>
      <c r="U978" s="13"/>
      <c r="V978" s="13"/>
      <c r="W978" s="13"/>
      <c r="X978" s="13"/>
      <c r="Y978" s="13"/>
      <c r="Z978" s="13"/>
      <c r="AA978" s="13"/>
      <c r="AB978" s="13"/>
      <c r="AC978" s="13"/>
      <c r="AD978" s="13"/>
      <c r="AE978" s="13"/>
      <c r="AT978" s="244" t="s">
        <v>148</v>
      </c>
      <c r="AU978" s="244" t="s">
        <v>83</v>
      </c>
      <c r="AV978" s="13" t="s">
        <v>83</v>
      </c>
      <c r="AW978" s="13" t="s">
        <v>32</v>
      </c>
      <c r="AX978" s="13" t="s">
        <v>78</v>
      </c>
      <c r="AY978" s="244" t="s">
        <v>139</v>
      </c>
    </row>
    <row r="979" s="2" customFormat="1" ht="24.15" customHeight="1">
      <c r="A979" s="41"/>
      <c r="B979" s="42"/>
      <c r="C979" s="215" t="s">
        <v>1159</v>
      </c>
      <c r="D979" s="215" t="s">
        <v>141</v>
      </c>
      <c r="E979" s="216" t="s">
        <v>1160</v>
      </c>
      <c r="F979" s="217" t="s">
        <v>1161</v>
      </c>
      <c r="G979" s="218" t="s">
        <v>144</v>
      </c>
      <c r="H979" s="219">
        <v>12</v>
      </c>
      <c r="I979" s="220"/>
      <c r="J979" s="221">
        <f>ROUND(I979*H979,2)</f>
        <v>0</v>
      </c>
      <c r="K979" s="217" t="s">
        <v>19</v>
      </c>
      <c r="L979" s="47"/>
      <c r="M979" s="222" t="s">
        <v>19</v>
      </c>
      <c r="N979" s="223" t="s">
        <v>43</v>
      </c>
      <c r="O979" s="87"/>
      <c r="P979" s="224">
        <f>O979*H979</f>
        <v>0</v>
      </c>
      <c r="Q979" s="224">
        <v>0.0060000000000000001</v>
      </c>
      <c r="R979" s="224">
        <f>Q979*H979</f>
        <v>0.072000000000000008</v>
      </c>
      <c r="S979" s="224">
        <v>0</v>
      </c>
      <c r="T979" s="225">
        <f>S979*H979</f>
        <v>0</v>
      </c>
      <c r="U979" s="41"/>
      <c r="V979" s="41"/>
      <c r="W979" s="41"/>
      <c r="X979" s="41"/>
      <c r="Y979" s="41"/>
      <c r="Z979" s="41"/>
      <c r="AA979" s="41"/>
      <c r="AB979" s="41"/>
      <c r="AC979" s="41"/>
      <c r="AD979" s="41"/>
      <c r="AE979" s="41"/>
      <c r="AR979" s="226" t="s">
        <v>260</v>
      </c>
      <c r="AT979" s="226" t="s">
        <v>141</v>
      </c>
      <c r="AU979" s="226" t="s">
        <v>83</v>
      </c>
      <c r="AY979" s="20" t="s">
        <v>139</v>
      </c>
      <c r="BE979" s="227">
        <f>IF(N979="základní",J979,0)</f>
        <v>0</v>
      </c>
      <c r="BF979" s="227">
        <f>IF(N979="snížená",J979,0)</f>
        <v>0</v>
      </c>
      <c r="BG979" s="227">
        <f>IF(N979="zákl. přenesená",J979,0)</f>
        <v>0</v>
      </c>
      <c r="BH979" s="227">
        <f>IF(N979="sníž. přenesená",J979,0)</f>
        <v>0</v>
      </c>
      <c r="BI979" s="227">
        <f>IF(N979="nulová",J979,0)</f>
        <v>0</v>
      </c>
      <c r="BJ979" s="20" t="s">
        <v>83</v>
      </c>
      <c r="BK979" s="227">
        <f>ROUND(I979*H979,2)</f>
        <v>0</v>
      </c>
      <c r="BL979" s="20" t="s">
        <v>260</v>
      </c>
      <c r="BM979" s="226" t="s">
        <v>1162</v>
      </c>
    </row>
    <row r="980" s="2" customFormat="1">
      <c r="A980" s="41"/>
      <c r="B980" s="42"/>
      <c r="C980" s="43"/>
      <c r="D980" s="235" t="s">
        <v>269</v>
      </c>
      <c r="E980" s="43"/>
      <c r="F980" s="277" t="s">
        <v>1163</v>
      </c>
      <c r="G980" s="43"/>
      <c r="H980" s="43"/>
      <c r="I980" s="230"/>
      <c r="J980" s="43"/>
      <c r="K980" s="43"/>
      <c r="L980" s="47"/>
      <c r="M980" s="231"/>
      <c r="N980" s="232"/>
      <c r="O980" s="87"/>
      <c r="P980" s="87"/>
      <c r="Q980" s="87"/>
      <c r="R980" s="87"/>
      <c r="S980" s="87"/>
      <c r="T980" s="88"/>
      <c r="U980" s="41"/>
      <c r="V980" s="41"/>
      <c r="W980" s="41"/>
      <c r="X980" s="41"/>
      <c r="Y980" s="41"/>
      <c r="Z980" s="41"/>
      <c r="AA980" s="41"/>
      <c r="AB980" s="41"/>
      <c r="AC980" s="41"/>
      <c r="AD980" s="41"/>
      <c r="AE980" s="41"/>
      <c r="AT980" s="20" t="s">
        <v>269</v>
      </c>
      <c r="AU980" s="20" t="s">
        <v>83</v>
      </c>
    </row>
    <row r="981" s="13" customFormat="1">
      <c r="A981" s="13"/>
      <c r="B981" s="233"/>
      <c r="C981" s="234"/>
      <c r="D981" s="235" t="s">
        <v>148</v>
      </c>
      <c r="E981" s="236" t="s">
        <v>19</v>
      </c>
      <c r="F981" s="237" t="s">
        <v>1164</v>
      </c>
      <c r="G981" s="234"/>
      <c r="H981" s="238">
        <v>12</v>
      </c>
      <c r="I981" s="239"/>
      <c r="J981" s="234"/>
      <c r="K981" s="234"/>
      <c r="L981" s="240"/>
      <c r="M981" s="241"/>
      <c r="N981" s="242"/>
      <c r="O981" s="242"/>
      <c r="P981" s="242"/>
      <c r="Q981" s="242"/>
      <c r="R981" s="242"/>
      <c r="S981" s="242"/>
      <c r="T981" s="243"/>
      <c r="U981" s="13"/>
      <c r="V981" s="13"/>
      <c r="W981" s="13"/>
      <c r="X981" s="13"/>
      <c r="Y981" s="13"/>
      <c r="Z981" s="13"/>
      <c r="AA981" s="13"/>
      <c r="AB981" s="13"/>
      <c r="AC981" s="13"/>
      <c r="AD981" s="13"/>
      <c r="AE981" s="13"/>
      <c r="AT981" s="244" t="s">
        <v>148</v>
      </c>
      <c r="AU981" s="244" t="s">
        <v>83</v>
      </c>
      <c r="AV981" s="13" t="s">
        <v>83</v>
      </c>
      <c r="AW981" s="13" t="s">
        <v>32</v>
      </c>
      <c r="AX981" s="13" t="s">
        <v>71</v>
      </c>
      <c r="AY981" s="244" t="s">
        <v>139</v>
      </c>
    </row>
    <row r="982" s="16" customFormat="1">
      <c r="A982" s="16"/>
      <c r="B982" s="267"/>
      <c r="C982" s="268"/>
      <c r="D982" s="235" t="s">
        <v>148</v>
      </c>
      <c r="E982" s="269" t="s">
        <v>19</v>
      </c>
      <c r="F982" s="270" t="s">
        <v>1165</v>
      </c>
      <c r="G982" s="268"/>
      <c r="H982" s="269" t="s">
        <v>19</v>
      </c>
      <c r="I982" s="271"/>
      <c r="J982" s="268"/>
      <c r="K982" s="268"/>
      <c r="L982" s="272"/>
      <c r="M982" s="273"/>
      <c r="N982" s="274"/>
      <c r="O982" s="274"/>
      <c r="P982" s="274"/>
      <c r="Q982" s="274"/>
      <c r="R982" s="274"/>
      <c r="S982" s="274"/>
      <c r="T982" s="275"/>
      <c r="U982" s="16"/>
      <c r="V982" s="16"/>
      <c r="W982" s="16"/>
      <c r="X982" s="16"/>
      <c r="Y982" s="16"/>
      <c r="Z982" s="16"/>
      <c r="AA982" s="16"/>
      <c r="AB982" s="16"/>
      <c r="AC982" s="16"/>
      <c r="AD982" s="16"/>
      <c r="AE982" s="16"/>
      <c r="AT982" s="276" t="s">
        <v>148</v>
      </c>
      <c r="AU982" s="276" t="s">
        <v>83</v>
      </c>
      <c r="AV982" s="16" t="s">
        <v>78</v>
      </c>
      <c r="AW982" s="16" t="s">
        <v>32</v>
      </c>
      <c r="AX982" s="16" t="s">
        <v>71</v>
      </c>
      <c r="AY982" s="276" t="s">
        <v>139</v>
      </c>
    </row>
    <row r="983" s="16" customFormat="1">
      <c r="A983" s="16"/>
      <c r="B983" s="267"/>
      <c r="C983" s="268"/>
      <c r="D983" s="235" t="s">
        <v>148</v>
      </c>
      <c r="E983" s="269" t="s">
        <v>19</v>
      </c>
      <c r="F983" s="270" t="s">
        <v>1166</v>
      </c>
      <c r="G983" s="268"/>
      <c r="H983" s="269" t="s">
        <v>19</v>
      </c>
      <c r="I983" s="271"/>
      <c r="J983" s="268"/>
      <c r="K983" s="268"/>
      <c r="L983" s="272"/>
      <c r="M983" s="273"/>
      <c r="N983" s="274"/>
      <c r="O983" s="274"/>
      <c r="P983" s="274"/>
      <c r="Q983" s="274"/>
      <c r="R983" s="274"/>
      <c r="S983" s="274"/>
      <c r="T983" s="275"/>
      <c r="U983" s="16"/>
      <c r="V983" s="16"/>
      <c r="W983" s="16"/>
      <c r="X983" s="16"/>
      <c r="Y983" s="16"/>
      <c r="Z983" s="16"/>
      <c r="AA983" s="16"/>
      <c r="AB983" s="16"/>
      <c r="AC983" s="16"/>
      <c r="AD983" s="16"/>
      <c r="AE983" s="16"/>
      <c r="AT983" s="276" t="s">
        <v>148</v>
      </c>
      <c r="AU983" s="276" t="s">
        <v>83</v>
      </c>
      <c r="AV983" s="16" t="s">
        <v>78</v>
      </c>
      <c r="AW983" s="16" t="s">
        <v>32</v>
      </c>
      <c r="AX983" s="16" t="s">
        <v>71</v>
      </c>
      <c r="AY983" s="276" t="s">
        <v>139</v>
      </c>
    </row>
    <row r="984" s="16" customFormat="1">
      <c r="A984" s="16"/>
      <c r="B984" s="267"/>
      <c r="C984" s="268"/>
      <c r="D984" s="235" t="s">
        <v>148</v>
      </c>
      <c r="E984" s="269" t="s">
        <v>19</v>
      </c>
      <c r="F984" s="270" t="s">
        <v>1167</v>
      </c>
      <c r="G984" s="268"/>
      <c r="H984" s="269" t="s">
        <v>19</v>
      </c>
      <c r="I984" s="271"/>
      <c r="J984" s="268"/>
      <c r="K984" s="268"/>
      <c r="L984" s="272"/>
      <c r="M984" s="273"/>
      <c r="N984" s="274"/>
      <c r="O984" s="274"/>
      <c r="P984" s="274"/>
      <c r="Q984" s="274"/>
      <c r="R984" s="274"/>
      <c r="S984" s="274"/>
      <c r="T984" s="275"/>
      <c r="U984" s="16"/>
      <c r="V984" s="16"/>
      <c r="W984" s="16"/>
      <c r="X984" s="16"/>
      <c r="Y984" s="16"/>
      <c r="Z984" s="16"/>
      <c r="AA984" s="16"/>
      <c r="AB984" s="16"/>
      <c r="AC984" s="16"/>
      <c r="AD984" s="16"/>
      <c r="AE984" s="16"/>
      <c r="AT984" s="276" t="s">
        <v>148</v>
      </c>
      <c r="AU984" s="276" t="s">
        <v>83</v>
      </c>
      <c r="AV984" s="16" t="s">
        <v>78</v>
      </c>
      <c r="AW984" s="16" t="s">
        <v>32</v>
      </c>
      <c r="AX984" s="16" t="s">
        <v>71</v>
      </c>
      <c r="AY984" s="276" t="s">
        <v>139</v>
      </c>
    </row>
    <row r="985" s="15" customFormat="1">
      <c r="A985" s="15"/>
      <c r="B985" s="256"/>
      <c r="C985" s="257"/>
      <c r="D985" s="235" t="s">
        <v>148</v>
      </c>
      <c r="E985" s="258" t="s">
        <v>19</v>
      </c>
      <c r="F985" s="259" t="s">
        <v>163</v>
      </c>
      <c r="G985" s="257"/>
      <c r="H985" s="260">
        <v>12</v>
      </c>
      <c r="I985" s="261"/>
      <c r="J985" s="257"/>
      <c r="K985" s="257"/>
      <c r="L985" s="262"/>
      <c r="M985" s="263"/>
      <c r="N985" s="264"/>
      <c r="O985" s="264"/>
      <c r="P985" s="264"/>
      <c r="Q985" s="264"/>
      <c r="R985" s="264"/>
      <c r="S985" s="264"/>
      <c r="T985" s="265"/>
      <c r="U985" s="15"/>
      <c r="V985" s="15"/>
      <c r="W985" s="15"/>
      <c r="X985" s="15"/>
      <c r="Y985" s="15"/>
      <c r="Z985" s="15"/>
      <c r="AA985" s="15"/>
      <c r="AB985" s="15"/>
      <c r="AC985" s="15"/>
      <c r="AD985" s="15"/>
      <c r="AE985" s="15"/>
      <c r="AT985" s="266" t="s">
        <v>148</v>
      </c>
      <c r="AU985" s="266" t="s">
        <v>83</v>
      </c>
      <c r="AV985" s="15" t="s">
        <v>90</v>
      </c>
      <c r="AW985" s="15" t="s">
        <v>32</v>
      </c>
      <c r="AX985" s="15" t="s">
        <v>78</v>
      </c>
      <c r="AY985" s="266" t="s">
        <v>139</v>
      </c>
    </row>
    <row r="986" s="2" customFormat="1" ht="16.5" customHeight="1">
      <c r="A986" s="41"/>
      <c r="B986" s="42"/>
      <c r="C986" s="215" t="s">
        <v>620</v>
      </c>
      <c r="D986" s="215" t="s">
        <v>141</v>
      </c>
      <c r="E986" s="216" t="s">
        <v>1168</v>
      </c>
      <c r="F986" s="217" t="s">
        <v>1169</v>
      </c>
      <c r="G986" s="218" t="s">
        <v>144</v>
      </c>
      <c r="H986" s="219">
        <v>88</v>
      </c>
      <c r="I986" s="220"/>
      <c r="J986" s="221">
        <f>ROUND(I986*H986,2)</f>
        <v>0</v>
      </c>
      <c r="K986" s="217" t="s">
        <v>145</v>
      </c>
      <c r="L986" s="47"/>
      <c r="M986" s="222" t="s">
        <v>19</v>
      </c>
      <c r="N986" s="223" t="s">
        <v>43</v>
      </c>
      <c r="O986" s="87"/>
      <c r="P986" s="224">
        <f>O986*H986</f>
        <v>0</v>
      </c>
      <c r="Q986" s="224">
        <v>0</v>
      </c>
      <c r="R986" s="224">
        <f>Q986*H986</f>
        <v>0</v>
      </c>
      <c r="S986" s="224">
        <v>0.00040000000000000002</v>
      </c>
      <c r="T986" s="225">
        <f>S986*H986</f>
        <v>0.035200000000000002</v>
      </c>
      <c r="U986" s="41"/>
      <c r="V986" s="41"/>
      <c r="W986" s="41"/>
      <c r="X986" s="41"/>
      <c r="Y986" s="41"/>
      <c r="Z986" s="41"/>
      <c r="AA986" s="41"/>
      <c r="AB986" s="41"/>
      <c r="AC986" s="41"/>
      <c r="AD986" s="41"/>
      <c r="AE986" s="41"/>
      <c r="AR986" s="226" t="s">
        <v>260</v>
      </c>
      <c r="AT986" s="226" t="s">
        <v>141</v>
      </c>
      <c r="AU986" s="226" t="s">
        <v>83</v>
      </c>
      <c r="AY986" s="20" t="s">
        <v>139</v>
      </c>
      <c r="BE986" s="227">
        <f>IF(N986="základní",J986,0)</f>
        <v>0</v>
      </c>
      <c r="BF986" s="227">
        <f>IF(N986="snížená",J986,0)</f>
        <v>0</v>
      </c>
      <c r="BG986" s="227">
        <f>IF(N986="zákl. přenesená",J986,0)</f>
        <v>0</v>
      </c>
      <c r="BH986" s="227">
        <f>IF(N986="sníž. přenesená",J986,0)</f>
        <v>0</v>
      </c>
      <c r="BI986" s="227">
        <f>IF(N986="nulová",J986,0)</f>
        <v>0</v>
      </c>
      <c r="BJ986" s="20" t="s">
        <v>83</v>
      </c>
      <c r="BK986" s="227">
        <f>ROUND(I986*H986,2)</f>
        <v>0</v>
      </c>
      <c r="BL986" s="20" t="s">
        <v>260</v>
      </c>
      <c r="BM986" s="226" t="s">
        <v>1170</v>
      </c>
    </row>
    <row r="987" s="2" customFormat="1">
      <c r="A987" s="41"/>
      <c r="B987" s="42"/>
      <c r="C987" s="43"/>
      <c r="D987" s="228" t="s">
        <v>146</v>
      </c>
      <c r="E987" s="43"/>
      <c r="F987" s="229" t="s">
        <v>1171</v>
      </c>
      <c r="G987" s="43"/>
      <c r="H987" s="43"/>
      <c r="I987" s="230"/>
      <c r="J987" s="43"/>
      <c r="K987" s="43"/>
      <c r="L987" s="47"/>
      <c r="M987" s="231"/>
      <c r="N987" s="232"/>
      <c r="O987" s="87"/>
      <c r="P987" s="87"/>
      <c r="Q987" s="87"/>
      <c r="R987" s="87"/>
      <c r="S987" s="87"/>
      <c r="T987" s="88"/>
      <c r="U987" s="41"/>
      <c r="V987" s="41"/>
      <c r="W987" s="41"/>
      <c r="X987" s="41"/>
      <c r="Y987" s="41"/>
      <c r="Z987" s="41"/>
      <c r="AA987" s="41"/>
      <c r="AB987" s="41"/>
      <c r="AC987" s="41"/>
      <c r="AD987" s="41"/>
      <c r="AE987" s="41"/>
      <c r="AT987" s="20" t="s">
        <v>146</v>
      </c>
      <c r="AU987" s="20" t="s">
        <v>83</v>
      </c>
    </row>
    <row r="988" s="13" customFormat="1">
      <c r="A988" s="13"/>
      <c r="B988" s="233"/>
      <c r="C988" s="234"/>
      <c r="D988" s="235" t="s">
        <v>148</v>
      </c>
      <c r="E988" s="236" t="s">
        <v>19</v>
      </c>
      <c r="F988" s="237" t="s">
        <v>1172</v>
      </c>
      <c r="G988" s="234"/>
      <c r="H988" s="238">
        <v>88</v>
      </c>
      <c r="I988" s="239"/>
      <c r="J988" s="234"/>
      <c r="K988" s="234"/>
      <c r="L988" s="240"/>
      <c r="M988" s="241"/>
      <c r="N988" s="242"/>
      <c r="O988" s="242"/>
      <c r="P988" s="242"/>
      <c r="Q988" s="242"/>
      <c r="R988" s="242"/>
      <c r="S988" s="242"/>
      <c r="T988" s="243"/>
      <c r="U988" s="13"/>
      <c r="V988" s="13"/>
      <c r="W988" s="13"/>
      <c r="X988" s="13"/>
      <c r="Y988" s="13"/>
      <c r="Z988" s="13"/>
      <c r="AA988" s="13"/>
      <c r="AB988" s="13"/>
      <c r="AC988" s="13"/>
      <c r="AD988" s="13"/>
      <c r="AE988" s="13"/>
      <c r="AT988" s="244" t="s">
        <v>148</v>
      </c>
      <c r="AU988" s="244" t="s">
        <v>83</v>
      </c>
      <c r="AV988" s="13" t="s">
        <v>83</v>
      </c>
      <c r="AW988" s="13" t="s">
        <v>32</v>
      </c>
      <c r="AX988" s="13" t="s">
        <v>78</v>
      </c>
      <c r="AY988" s="244" t="s">
        <v>139</v>
      </c>
    </row>
    <row r="989" s="2" customFormat="1" ht="24.15" customHeight="1">
      <c r="A989" s="41"/>
      <c r="B989" s="42"/>
      <c r="C989" s="215" t="s">
        <v>1173</v>
      </c>
      <c r="D989" s="215" t="s">
        <v>141</v>
      </c>
      <c r="E989" s="216" t="s">
        <v>1174</v>
      </c>
      <c r="F989" s="217" t="s">
        <v>1175</v>
      </c>
      <c r="G989" s="218" t="s">
        <v>768</v>
      </c>
      <c r="H989" s="219">
        <v>0.32700000000000001</v>
      </c>
      <c r="I989" s="220"/>
      <c r="J989" s="221">
        <f>ROUND(I989*H989,2)</f>
        <v>0</v>
      </c>
      <c r="K989" s="217" t="s">
        <v>145</v>
      </c>
      <c r="L989" s="47"/>
      <c r="M989" s="222" t="s">
        <v>19</v>
      </c>
      <c r="N989" s="223" t="s">
        <v>43</v>
      </c>
      <c r="O989" s="87"/>
      <c r="P989" s="224">
        <f>O989*H989</f>
        <v>0</v>
      </c>
      <c r="Q989" s="224">
        <v>0</v>
      </c>
      <c r="R989" s="224">
        <f>Q989*H989</f>
        <v>0</v>
      </c>
      <c r="S989" s="224">
        <v>0</v>
      </c>
      <c r="T989" s="225">
        <f>S989*H989</f>
        <v>0</v>
      </c>
      <c r="U989" s="41"/>
      <c r="V989" s="41"/>
      <c r="W989" s="41"/>
      <c r="X989" s="41"/>
      <c r="Y989" s="41"/>
      <c r="Z989" s="41"/>
      <c r="AA989" s="41"/>
      <c r="AB989" s="41"/>
      <c r="AC989" s="41"/>
      <c r="AD989" s="41"/>
      <c r="AE989" s="41"/>
      <c r="AR989" s="226" t="s">
        <v>260</v>
      </c>
      <c r="AT989" s="226" t="s">
        <v>141</v>
      </c>
      <c r="AU989" s="226" t="s">
        <v>83</v>
      </c>
      <c r="AY989" s="20" t="s">
        <v>139</v>
      </c>
      <c r="BE989" s="227">
        <f>IF(N989="základní",J989,0)</f>
        <v>0</v>
      </c>
      <c r="BF989" s="227">
        <f>IF(N989="snížená",J989,0)</f>
        <v>0</v>
      </c>
      <c r="BG989" s="227">
        <f>IF(N989="zákl. přenesená",J989,0)</f>
        <v>0</v>
      </c>
      <c r="BH989" s="227">
        <f>IF(N989="sníž. přenesená",J989,0)</f>
        <v>0</v>
      </c>
      <c r="BI989" s="227">
        <f>IF(N989="nulová",J989,0)</f>
        <v>0</v>
      </c>
      <c r="BJ989" s="20" t="s">
        <v>83</v>
      </c>
      <c r="BK989" s="227">
        <f>ROUND(I989*H989,2)</f>
        <v>0</v>
      </c>
      <c r="BL989" s="20" t="s">
        <v>260</v>
      </c>
      <c r="BM989" s="226" t="s">
        <v>1176</v>
      </c>
    </row>
    <row r="990" s="2" customFormat="1">
      <c r="A990" s="41"/>
      <c r="B990" s="42"/>
      <c r="C990" s="43"/>
      <c r="D990" s="228" t="s">
        <v>146</v>
      </c>
      <c r="E990" s="43"/>
      <c r="F990" s="229" t="s">
        <v>1177</v>
      </c>
      <c r="G990" s="43"/>
      <c r="H990" s="43"/>
      <c r="I990" s="230"/>
      <c r="J990" s="43"/>
      <c r="K990" s="43"/>
      <c r="L990" s="47"/>
      <c r="M990" s="231"/>
      <c r="N990" s="232"/>
      <c r="O990" s="87"/>
      <c r="P990" s="87"/>
      <c r="Q990" s="87"/>
      <c r="R990" s="87"/>
      <c r="S990" s="87"/>
      <c r="T990" s="88"/>
      <c r="U990" s="41"/>
      <c r="V990" s="41"/>
      <c r="W990" s="41"/>
      <c r="X990" s="41"/>
      <c r="Y990" s="41"/>
      <c r="Z990" s="41"/>
      <c r="AA990" s="41"/>
      <c r="AB990" s="41"/>
      <c r="AC990" s="41"/>
      <c r="AD990" s="41"/>
      <c r="AE990" s="41"/>
      <c r="AT990" s="20" t="s">
        <v>146</v>
      </c>
      <c r="AU990" s="20" t="s">
        <v>83</v>
      </c>
    </row>
    <row r="991" s="2" customFormat="1">
      <c r="A991" s="41"/>
      <c r="B991" s="42"/>
      <c r="C991" s="43"/>
      <c r="D991" s="235" t="s">
        <v>231</v>
      </c>
      <c r="E991" s="43"/>
      <c r="F991" s="277" t="s">
        <v>1178</v>
      </c>
      <c r="G991" s="43"/>
      <c r="H991" s="43"/>
      <c r="I991" s="230"/>
      <c r="J991" s="43"/>
      <c r="K991" s="43"/>
      <c r="L991" s="47"/>
      <c r="M991" s="231"/>
      <c r="N991" s="232"/>
      <c r="O991" s="87"/>
      <c r="P991" s="87"/>
      <c r="Q991" s="87"/>
      <c r="R991" s="87"/>
      <c r="S991" s="87"/>
      <c r="T991" s="88"/>
      <c r="U991" s="41"/>
      <c r="V991" s="41"/>
      <c r="W991" s="41"/>
      <c r="X991" s="41"/>
      <c r="Y991" s="41"/>
      <c r="Z991" s="41"/>
      <c r="AA991" s="41"/>
      <c r="AB991" s="41"/>
      <c r="AC991" s="41"/>
      <c r="AD991" s="41"/>
      <c r="AE991" s="41"/>
      <c r="AT991" s="20" t="s">
        <v>231</v>
      </c>
      <c r="AU991" s="20" t="s">
        <v>83</v>
      </c>
    </row>
    <row r="992" s="12" customFormat="1" ht="22.8" customHeight="1">
      <c r="A992" s="12"/>
      <c r="B992" s="199"/>
      <c r="C992" s="200"/>
      <c r="D992" s="201" t="s">
        <v>70</v>
      </c>
      <c r="E992" s="213" t="s">
        <v>1179</v>
      </c>
      <c r="F992" s="213" t="s">
        <v>1180</v>
      </c>
      <c r="G992" s="200"/>
      <c r="H992" s="200"/>
      <c r="I992" s="203"/>
      <c r="J992" s="214">
        <f>BK992</f>
        <v>0</v>
      </c>
      <c r="K992" s="200"/>
      <c r="L992" s="205"/>
      <c r="M992" s="206"/>
      <c r="N992" s="207"/>
      <c r="O992" s="207"/>
      <c r="P992" s="208">
        <f>SUM(P993:P1029)</f>
        <v>0</v>
      </c>
      <c r="Q992" s="207"/>
      <c r="R992" s="208">
        <f>SUM(R993:R1029)</f>
        <v>1.39239482</v>
      </c>
      <c r="S992" s="207"/>
      <c r="T992" s="209">
        <f>SUM(T993:T1029)</f>
        <v>0</v>
      </c>
      <c r="U992" s="12"/>
      <c r="V992" s="12"/>
      <c r="W992" s="12"/>
      <c r="X992" s="12"/>
      <c r="Y992" s="12"/>
      <c r="Z992" s="12"/>
      <c r="AA992" s="12"/>
      <c r="AB992" s="12"/>
      <c r="AC992" s="12"/>
      <c r="AD992" s="12"/>
      <c r="AE992" s="12"/>
      <c r="AR992" s="210" t="s">
        <v>83</v>
      </c>
      <c r="AT992" s="211" t="s">
        <v>70</v>
      </c>
      <c r="AU992" s="211" t="s">
        <v>78</v>
      </c>
      <c r="AY992" s="210" t="s">
        <v>139</v>
      </c>
      <c r="BK992" s="212">
        <f>SUM(BK993:BK1029)</f>
        <v>0</v>
      </c>
    </row>
    <row r="993" s="2" customFormat="1" ht="16.5" customHeight="1">
      <c r="A993" s="41"/>
      <c r="B993" s="42"/>
      <c r="C993" s="215" t="s">
        <v>626</v>
      </c>
      <c r="D993" s="215" t="s">
        <v>141</v>
      </c>
      <c r="E993" s="216" t="s">
        <v>1181</v>
      </c>
      <c r="F993" s="217" t="s">
        <v>1182</v>
      </c>
      <c r="G993" s="218" t="s">
        <v>167</v>
      </c>
      <c r="H993" s="219">
        <v>76.540000000000006</v>
      </c>
      <c r="I993" s="220"/>
      <c r="J993" s="221">
        <f>ROUND(I993*H993,2)</f>
        <v>0</v>
      </c>
      <c r="K993" s="217" t="s">
        <v>19</v>
      </c>
      <c r="L993" s="47"/>
      <c r="M993" s="222" t="s">
        <v>19</v>
      </c>
      <c r="N993" s="223" t="s">
        <v>43</v>
      </c>
      <c r="O993" s="87"/>
      <c r="P993" s="224">
        <f>O993*H993</f>
        <v>0</v>
      </c>
      <c r="Q993" s="224">
        <v>0.00029999999999999997</v>
      </c>
      <c r="R993" s="224">
        <f>Q993*H993</f>
        <v>0.022962</v>
      </c>
      <c r="S993" s="224">
        <v>0</v>
      </c>
      <c r="T993" s="225">
        <f>S993*H993</f>
        <v>0</v>
      </c>
      <c r="U993" s="41"/>
      <c r="V993" s="41"/>
      <c r="W993" s="41"/>
      <c r="X993" s="41"/>
      <c r="Y993" s="41"/>
      <c r="Z993" s="41"/>
      <c r="AA993" s="41"/>
      <c r="AB993" s="41"/>
      <c r="AC993" s="41"/>
      <c r="AD993" s="41"/>
      <c r="AE993" s="41"/>
      <c r="AR993" s="226" t="s">
        <v>260</v>
      </c>
      <c r="AT993" s="226" t="s">
        <v>141</v>
      </c>
      <c r="AU993" s="226" t="s">
        <v>83</v>
      </c>
      <c r="AY993" s="20" t="s">
        <v>139</v>
      </c>
      <c r="BE993" s="227">
        <f>IF(N993="základní",J993,0)</f>
        <v>0</v>
      </c>
      <c r="BF993" s="227">
        <f>IF(N993="snížená",J993,0)</f>
        <v>0</v>
      </c>
      <c r="BG993" s="227">
        <f>IF(N993="zákl. přenesená",J993,0)</f>
        <v>0</v>
      </c>
      <c r="BH993" s="227">
        <f>IF(N993="sníž. přenesená",J993,0)</f>
        <v>0</v>
      </c>
      <c r="BI993" s="227">
        <f>IF(N993="nulová",J993,0)</f>
        <v>0</v>
      </c>
      <c r="BJ993" s="20" t="s">
        <v>83</v>
      </c>
      <c r="BK993" s="227">
        <f>ROUND(I993*H993,2)</f>
        <v>0</v>
      </c>
      <c r="BL993" s="20" t="s">
        <v>260</v>
      </c>
      <c r="BM993" s="226" t="s">
        <v>1183</v>
      </c>
    </row>
    <row r="994" s="2" customFormat="1">
      <c r="A994" s="41"/>
      <c r="B994" s="42"/>
      <c r="C994" s="43"/>
      <c r="D994" s="235" t="s">
        <v>231</v>
      </c>
      <c r="E994" s="43"/>
      <c r="F994" s="277" t="s">
        <v>1184</v>
      </c>
      <c r="G994" s="43"/>
      <c r="H994" s="43"/>
      <c r="I994" s="230"/>
      <c r="J994" s="43"/>
      <c r="K994" s="43"/>
      <c r="L994" s="47"/>
      <c r="M994" s="231"/>
      <c r="N994" s="232"/>
      <c r="O994" s="87"/>
      <c r="P994" s="87"/>
      <c r="Q994" s="87"/>
      <c r="R994" s="87"/>
      <c r="S994" s="87"/>
      <c r="T994" s="88"/>
      <c r="U994" s="41"/>
      <c r="V994" s="41"/>
      <c r="W994" s="41"/>
      <c r="X994" s="41"/>
      <c r="Y994" s="41"/>
      <c r="Z994" s="41"/>
      <c r="AA994" s="41"/>
      <c r="AB994" s="41"/>
      <c r="AC994" s="41"/>
      <c r="AD994" s="41"/>
      <c r="AE994" s="41"/>
      <c r="AT994" s="20" t="s">
        <v>231</v>
      </c>
      <c r="AU994" s="20" t="s">
        <v>83</v>
      </c>
    </row>
    <row r="995" s="13" customFormat="1">
      <c r="A995" s="13"/>
      <c r="B995" s="233"/>
      <c r="C995" s="234"/>
      <c r="D995" s="235" t="s">
        <v>148</v>
      </c>
      <c r="E995" s="236" t="s">
        <v>19</v>
      </c>
      <c r="F995" s="237" t="s">
        <v>1185</v>
      </c>
      <c r="G995" s="234"/>
      <c r="H995" s="238">
        <v>15.82</v>
      </c>
      <c r="I995" s="239"/>
      <c r="J995" s="234"/>
      <c r="K995" s="234"/>
      <c r="L995" s="240"/>
      <c r="M995" s="241"/>
      <c r="N995" s="242"/>
      <c r="O995" s="242"/>
      <c r="P995" s="242"/>
      <c r="Q995" s="242"/>
      <c r="R995" s="242"/>
      <c r="S995" s="242"/>
      <c r="T995" s="243"/>
      <c r="U995" s="13"/>
      <c r="V995" s="13"/>
      <c r="W995" s="13"/>
      <c r="X995" s="13"/>
      <c r="Y995" s="13"/>
      <c r="Z995" s="13"/>
      <c r="AA995" s="13"/>
      <c r="AB995" s="13"/>
      <c r="AC995" s="13"/>
      <c r="AD995" s="13"/>
      <c r="AE995" s="13"/>
      <c r="AT995" s="244" t="s">
        <v>148</v>
      </c>
      <c r="AU995" s="244" t="s">
        <v>83</v>
      </c>
      <c r="AV995" s="13" t="s">
        <v>83</v>
      </c>
      <c r="AW995" s="13" t="s">
        <v>32</v>
      </c>
      <c r="AX995" s="13" t="s">
        <v>71</v>
      </c>
      <c r="AY995" s="244" t="s">
        <v>139</v>
      </c>
    </row>
    <row r="996" s="14" customFormat="1">
      <c r="A996" s="14"/>
      <c r="B996" s="245"/>
      <c r="C996" s="246"/>
      <c r="D996" s="235" t="s">
        <v>148</v>
      </c>
      <c r="E996" s="247" t="s">
        <v>19</v>
      </c>
      <c r="F996" s="248" t="s">
        <v>614</v>
      </c>
      <c r="G996" s="246"/>
      <c r="H996" s="249">
        <v>15.82</v>
      </c>
      <c r="I996" s="250"/>
      <c r="J996" s="246"/>
      <c r="K996" s="246"/>
      <c r="L996" s="251"/>
      <c r="M996" s="252"/>
      <c r="N996" s="253"/>
      <c r="O996" s="253"/>
      <c r="P996" s="253"/>
      <c r="Q996" s="253"/>
      <c r="R996" s="253"/>
      <c r="S996" s="253"/>
      <c r="T996" s="254"/>
      <c r="U996" s="14"/>
      <c r="V996" s="14"/>
      <c r="W996" s="14"/>
      <c r="X996" s="14"/>
      <c r="Y996" s="14"/>
      <c r="Z996" s="14"/>
      <c r="AA996" s="14"/>
      <c r="AB996" s="14"/>
      <c r="AC996" s="14"/>
      <c r="AD996" s="14"/>
      <c r="AE996" s="14"/>
      <c r="AT996" s="255" t="s">
        <v>148</v>
      </c>
      <c r="AU996" s="255" t="s">
        <v>83</v>
      </c>
      <c r="AV996" s="14" t="s">
        <v>87</v>
      </c>
      <c r="AW996" s="14" t="s">
        <v>32</v>
      </c>
      <c r="AX996" s="14" t="s">
        <v>71</v>
      </c>
      <c r="AY996" s="255" t="s">
        <v>139</v>
      </c>
    </row>
    <row r="997" s="13" customFormat="1">
      <c r="A997" s="13"/>
      <c r="B997" s="233"/>
      <c r="C997" s="234"/>
      <c r="D997" s="235" t="s">
        <v>148</v>
      </c>
      <c r="E997" s="236" t="s">
        <v>19</v>
      </c>
      <c r="F997" s="237" t="s">
        <v>1186</v>
      </c>
      <c r="G997" s="234"/>
      <c r="H997" s="238">
        <v>60.719999999999999</v>
      </c>
      <c r="I997" s="239"/>
      <c r="J997" s="234"/>
      <c r="K997" s="234"/>
      <c r="L997" s="240"/>
      <c r="M997" s="241"/>
      <c r="N997" s="242"/>
      <c r="O997" s="242"/>
      <c r="P997" s="242"/>
      <c r="Q997" s="242"/>
      <c r="R997" s="242"/>
      <c r="S997" s="242"/>
      <c r="T997" s="243"/>
      <c r="U997" s="13"/>
      <c r="V997" s="13"/>
      <c r="W997" s="13"/>
      <c r="X997" s="13"/>
      <c r="Y997" s="13"/>
      <c r="Z997" s="13"/>
      <c r="AA997" s="13"/>
      <c r="AB997" s="13"/>
      <c r="AC997" s="13"/>
      <c r="AD997" s="13"/>
      <c r="AE997" s="13"/>
      <c r="AT997" s="244" t="s">
        <v>148</v>
      </c>
      <c r="AU997" s="244" t="s">
        <v>83</v>
      </c>
      <c r="AV997" s="13" t="s">
        <v>83</v>
      </c>
      <c r="AW997" s="13" t="s">
        <v>32</v>
      </c>
      <c r="AX997" s="13" t="s">
        <v>71</v>
      </c>
      <c r="AY997" s="244" t="s">
        <v>139</v>
      </c>
    </row>
    <row r="998" s="14" customFormat="1">
      <c r="A998" s="14"/>
      <c r="B998" s="245"/>
      <c r="C998" s="246"/>
      <c r="D998" s="235" t="s">
        <v>148</v>
      </c>
      <c r="E998" s="247" t="s">
        <v>19</v>
      </c>
      <c r="F998" s="248" t="s">
        <v>490</v>
      </c>
      <c r="G998" s="246"/>
      <c r="H998" s="249">
        <v>60.719999999999999</v>
      </c>
      <c r="I998" s="250"/>
      <c r="J998" s="246"/>
      <c r="K998" s="246"/>
      <c r="L998" s="251"/>
      <c r="M998" s="252"/>
      <c r="N998" s="253"/>
      <c r="O998" s="253"/>
      <c r="P998" s="253"/>
      <c r="Q998" s="253"/>
      <c r="R998" s="253"/>
      <c r="S998" s="253"/>
      <c r="T998" s="254"/>
      <c r="U998" s="14"/>
      <c r="V998" s="14"/>
      <c r="W998" s="14"/>
      <c r="X998" s="14"/>
      <c r="Y998" s="14"/>
      <c r="Z998" s="14"/>
      <c r="AA998" s="14"/>
      <c r="AB998" s="14"/>
      <c r="AC998" s="14"/>
      <c r="AD998" s="14"/>
      <c r="AE998" s="14"/>
      <c r="AT998" s="255" t="s">
        <v>148</v>
      </c>
      <c r="AU998" s="255" t="s">
        <v>83</v>
      </c>
      <c r="AV998" s="14" t="s">
        <v>87</v>
      </c>
      <c r="AW998" s="14" t="s">
        <v>32</v>
      </c>
      <c r="AX998" s="14" t="s">
        <v>71</v>
      </c>
      <c r="AY998" s="255" t="s">
        <v>139</v>
      </c>
    </row>
    <row r="999" s="15" customFormat="1">
      <c r="A999" s="15"/>
      <c r="B999" s="256"/>
      <c r="C999" s="257"/>
      <c r="D999" s="235" t="s">
        <v>148</v>
      </c>
      <c r="E999" s="258" t="s">
        <v>19</v>
      </c>
      <c r="F999" s="259" t="s">
        <v>163</v>
      </c>
      <c r="G999" s="257"/>
      <c r="H999" s="260">
        <v>76.539999999999992</v>
      </c>
      <c r="I999" s="261"/>
      <c r="J999" s="257"/>
      <c r="K999" s="257"/>
      <c r="L999" s="262"/>
      <c r="M999" s="263"/>
      <c r="N999" s="264"/>
      <c r="O999" s="264"/>
      <c r="P999" s="264"/>
      <c r="Q999" s="264"/>
      <c r="R999" s="264"/>
      <c r="S999" s="264"/>
      <c r="T999" s="265"/>
      <c r="U999" s="15"/>
      <c r="V999" s="15"/>
      <c r="W999" s="15"/>
      <c r="X999" s="15"/>
      <c r="Y999" s="15"/>
      <c r="Z999" s="15"/>
      <c r="AA999" s="15"/>
      <c r="AB999" s="15"/>
      <c r="AC999" s="15"/>
      <c r="AD999" s="15"/>
      <c r="AE999" s="15"/>
      <c r="AT999" s="266" t="s">
        <v>148</v>
      </c>
      <c r="AU999" s="266" t="s">
        <v>83</v>
      </c>
      <c r="AV999" s="15" t="s">
        <v>90</v>
      </c>
      <c r="AW999" s="15" t="s">
        <v>32</v>
      </c>
      <c r="AX999" s="15" t="s">
        <v>78</v>
      </c>
      <c r="AY999" s="266" t="s">
        <v>139</v>
      </c>
    </row>
    <row r="1000" s="2" customFormat="1" ht="24.15" customHeight="1">
      <c r="A1000" s="41"/>
      <c r="B1000" s="42"/>
      <c r="C1000" s="215" t="s">
        <v>1187</v>
      </c>
      <c r="D1000" s="215" t="s">
        <v>141</v>
      </c>
      <c r="E1000" s="216" t="s">
        <v>1188</v>
      </c>
      <c r="F1000" s="217" t="s">
        <v>1189</v>
      </c>
      <c r="G1000" s="218" t="s">
        <v>167</v>
      </c>
      <c r="H1000" s="219">
        <v>47.566000000000002</v>
      </c>
      <c r="I1000" s="220"/>
      <c r="J1000" s="221">
        <f>ROUND(I1000*H1000,2)</f>
        <v>0</v>
      </c>
      <c r="K1000" s="217" t="s">
        <v>145</v>
      </c>
      <c r="L1000" s="47"/>
      <c r="M1000" s="222" t="s">
        <v>19</v>
      </c>
      <c r="N1000" s="223" t="s">
        <v>43</v>
      </c>
      <c r="O1000" s="87"/>
      <c r="P1000" s="224">
        <f>O1000*H1000</f>
        <v>0</v>
      </c>
      <c r="Q1000" s="224">
        <v>0.0061700000000000001</v>
      </c>
      <c r="R1000" s="224">
        <f>Q1000*H1000</f>
        <v>0.29348222000000002</v>
      </c>
      <c r="S1000" s="224">
        <v>0</v>
      </c>
      <c r="T1000" s="225">
        <f>S1000*H1000</f>
        <v>0</v>
      </c>
      <c r="U1000" s="41"/>
      <c r="V1000" s="41"/>
      <c r="W1000" s="41"/>
      <c r="X1000" s="41"/>
      <c r="Y1000" s="41"/>
      <c r="Z1000" s="41"/>
      <c r="AA1000" s="41"/>
      <c r="AB1000" s="41"/>
      <c r="AC1000" s="41"/>
      <c r="AD1000" s="41"/>
      <c r="AE1000" s="41"/>
      <c r="AR1000" s="226" t="s">
        <v>260</v>
      </c>
      <c r="AT1000" s="226" t="s">
        <v>141</v>
      </c>
      <c r="AU1000" s="226" t="s">
        <v>83</v>
      </c>
      <c r="AY1000" s="20" t="s">
        <v>139</v>
      </c>
      <c r="BE1000" s="227">
        <f>IF(N1000="základní",J1000,0)</f>
        <v>0</v>
      </c>
      <c r="BF1000" s="227">
        <f>IF(N1000="snížená",J1000,0)</f>
        <v>0</v>
      </c>
      <c r="BG1000" s="227">
        <f>IF(N1000="zákl. přenesená",J1000,0)</f>
        <v>0</v>
      </c>
      <c r="BH1000" s="227">
        <f>IF(N1000="sníž. přenesená",J1000,0)</f>
        <v>0</v>
      </c>
      <c r="BI1000" s="227">
        <f>IF(N1000="nulová",J1000,0)</f>
        <v>0</v>
      </c>
      <c r="BJ1000" s="20" t="s">
        <v>83</v>
      </c>
      <c r="BK1000" s="227">
        <f>ROUND(I1000*H1000,2)</f>
        <v>0</v>
      </c>
      <c r="BL1000" s="20" t="s">
        <v>260</v>
      </c>
      <c r="BM1000" s="226" t="s">
        <v>1190</v>
      </c>
    </row>
    <row r="1001" s="2" customFormat="1">
      <c r="A1001" s="41"/>
      <c r="B1001" s="42"/>
      <c r="C1001" s="43"/>
      <c r="D1001" s="228" t="s">
        <v>146</v>
      </c>
      <c r="E1001" s="43"/>
      <c r="F1001" s="229" t="s">
        <v>1191</v>
      </c>
      <c r="G1001" s="43"/>
      <c r="H1001" s="43"/>
      <c r="I1001" s="230"/>
      <c r="J1001" s="43"/>
      <c r="K1001" s="43"/>
      <c r="L1001" s="47"/>
      <c r="M1001" s="231"/>
      <c r="N1001" s="232"/>
      <c r="O1001" s="87"/>
      <c r="P1001" s="87"/>
      <c r="Q1001" s="87"/>
      <c r="R1001" s="87"/>
      <c r="S1001" s="87"/>
      <c r="T1001" s="88"/>
      <c r="U1001" s="41"/>
      <c r="V1001" s="41"/>
      <c r="W1001" s="41"/>
      <c r="X1001" s="41"/>
      <c r="Y1001" s="41"/>
      <c r="Z1001" s="41"/>
      <c r="AA1001" s="41"/>
      <c r="AB1001" s="41"/>
      <c r="AC1001" s="41"/>
      <c r="AD1001" s="41"/>
      <c r="AE1001" s="41"/>
      <c r="AT1001" s="20" t="s">
        <v>146</v>
      </c>
      <c r="AU1001" s="20" t="s">
        <v>83</v>
      </c>
    </row>
    <row r="1002" s="13" customFormat="1">
      <c r="A1002" s="13"/>
      <c r="B1002" s="233"/>
      <c r="C1002" s="234"/>
      <c r="D1002" s="235" t="s">
        <v>148</v>
      </c>
      <c r="E1002" s="236" t="s">
        <v>19</v>
      </c>
      <c r="F1002" s="237" t="s">
        <v>1192</v>
      </c>
      <c r="G1002" s="234"/>
      <c r="H1002" s="238">
        <v>16.295000000000002</v>
      </c>
      <c r="I1002" s="239"/>
      <c r="J1002" s="234"/>
      <c r="K1002" s="234"/>
      <c r="L1002" s="240"/>
      <c r="M1002" s="241"/>
      <c r="N1002" s="242"/>
      <c r="O1002" s="242"/>
      <c r="P1002" s="242"/>
      <c r="Q1002" s="242"/>
      <c r="R1002" s="242"/>
      <c r="S1002" s="242"/>
      <c r="T1002" s="243"/>
      <c r="U1002" s="13"/>
      <c r="V1002" s="13"/>
      <c r="W1002" s="13"/>
      <c r="X1002" s="13"/>
      <c r="Y1002" s="13"/>
      <c r="Z1002" s="13"/>
      <c r="AA1002" s="13"/>
      <c r="AB1002" s="13"/>
      <c r="AC1002" s="13"/>
      <c r="AD1002" s="13"/>
      <c r="AE1002" s="13"/>
      <c r="AT1002" s="244" t="s">
        <v>148</v>
      </c>
      <c r="AU1002" s="244" t="s">
        <v>83</v>
      </c>
      <c r="AV1002" s="13" t="s">
        <v>83</v>
      </c>
      <c r="AW1002" s="13" t="s">
        <v>32</v>
      </c>
      <c r="AX1002" s="13" t="s">
        <v>71</v>
      </c>
      <c r="AY1002" s="244" t="s">
        <v>139</v>
      </c>
    </row>
    <row r="1003" s="14" customFormat="1">
      <c r="A1003" s="14"/>
      <c r="B1003" s="245"/>
      <c r="C1003" s="246"/>
      <c r="D1003" s="235" t="s">
        <v>148</v>
      </c>
      <c r="E1003" s="247" t="s">
        <v>19</v>
      </c>
      <c r="F1003" s="248" t="s">
        <v>614</v>
      </c>
      <c r="G1003" s="246"/>
      <c r="H1003" s="249">
        <v>16.295000000000002</v>
      </c>
      <c r="I1003" s="250"/>
      <c r="J1003" s="246"/>
      <c r="K1003" s="246"/>
      <c r="L1003" s="251"/>
      <c r="M1003" s="252"/>
      <c r="N1003" s="253"/>
      <c r="O1003" s="253"/>
      <c r="P1003" s="253"/>
      <c r="Q1003" s="253"/>
      <c r="R1003" s="253"/>
      <c r="S1003" s="253"/>
      <c r="T1003" s="254"/>
      <c r="U1003" s="14"/>
      <c r="V1003" s="14"/>
      <c r="W1003" s="14"/>
      <c r="X1003" s="14"/>
      <c r="Y1003" s="14"/>
      <c r="Z1003" s="14"/>
      <c r="AA1003" s="14"/>
      <c r="AB1003" s="14"/>
      <c r="AC1003" s="14"/>
      <c r="AD1003" s="14"/>
      <c r="AE1003" s="14"/>
      <c r="AT1003" s="255" t="s">
        <v>148</v>
      </c>
      <c r="AU1003" s="255" t="s">
        <v>83</v>
      </c>
      <c r="AV1003" s="14" t="s">
        <v>87</v>
      </c>
      <c r="AW1003" s="14" t="s">
        <v>32</v>
      </c>
      <c r="AX1003" s="14" t="s">
        <v>71</v>
      </c>
      <c r="AY1003" s="255" t="s">
        <v>139</v>
      </c>
    </row>
    <row r="1004" s="13" customFormat="1">
      <c r="A1004" s="13"/>
      <c r="B1004" s="233"/>
      <c r="C1004" s="234"/>
      <c r="D1004" s="235" t="s">
        <v>148</v>
      </c>
      <c r="E1004" s="236" t="s">
        <v>19</v>
      </c>
      <c r="F1004" s="237" t="s">
        <v>1193</v>
      </c>
      <c r="G1004" s="234"/>
      <c r="H1004" s="238">
        <v>31.271000000000001</v>
      </c>
      <c r="I1004" s="239"/>
      <c r="J1004" s="234"/>
      <c r="K1004" s="234"/>
      <c r="L1004" s="240"/>
      <c r="M1004" s="241"/>
      <c r="N1004" s="242"/>
      <c r="O1004" s="242"/>
      <c r="P1004" s="242"/>
      <c r="Q1004" s="242"/>
      <c r="R1004" s="242"/>
      <c r="S1004" s="242"/>
      <c r="T1004" s="243"/>
      <c r="U1004" s="13"/>
      <c r="V1004" s="13"/>
      <c r="W1004" s="13"/>
      <c r="X1004" s="13"/>
      <c r="Y1004" s="13"/>
      <c r="Z1004" s="13"/>
      <c r="AA1004" s="13"/>
      <c r="AB1004" s="13"/>
      <c r="AC1004" s="13"/>
      <c r="AD1004" s="13"/>
      <c r="AE1004" s="13"/>
      <c r="AT1004" s="244" t="s">
        <v>148</v>
      </c>
      <c r="AU1004" s="244" t="s">
        <v>83</v>
      </c>
      <c r="AV1004" s="13" t="s">
        <v>83</v>
      </c>
      <c r="AW1004" s="13" t="s">
        <v>32</v>
      </c>
      <c r="AX1004" s="13" t="s">
        <v>71</v>
      </c>
      <c r="AY1004" s="244" t="s">
        <v>139</v>
      </c>
    </row>
    <row r="1005" s="14" customFormat="1">
      <c r="A1005" s="14"/>
      <c r="B1005" s="245"/>
      <c r="C1005" s="246"/>
      <c r="D1005" s="235" t="s">
        <v>148</v>
      </c>
      <c r="E1005" s="247" t="s">
        <v>19</v>
      </c>
      <c r="F1005" s="248" t="s">
        <v>490</v>
      </c>
      <c r="G1005" s="246"/>
      <c r="H1005" s="249">
        <v>31.271000000000001</v>
      </c>
      <c r="I1005" s="250"/>
      <c r="J1005" s="246"/>
      <c r="K1005" s="246"/>
      <c r="L1005" s="251"/>
      <c r="M1005" s="252"/>
      <c r="N1005" s="253"/>
      <c r="O1005" s="253"/>
      <c r="P1005" s="253"/>
      <c r="Q1005" s="253"/>
      <c r="R1005" s="253"/>
      <c r="S1005" s="253"/>
      <c r="T1005" s="254"/>
      <c r="U1005" s="14"/>
      <c r="V1005" s="14"/>
      <c r="W1005" s="14"/>
      <c r="X1005" s="14"/>
      <c r="Y1005" s="14"/>
      <c r="Z1005" s="14"/>
      <c r="AA1005" s="14"/>
      <c r="AB1005" s="14"/>
      <c r="AC1005" s="14"/>
      <c r="AD1005" s="14"/>
      <c r="AE1005" s="14"/>
      <c r="AT1005" s="255" t="s">
        <v>148</v>
      </c>
      <c r="AU1005" s="255" t="s">
        <v>83</v>
      </c>
      <c r="AV1005" s="14" t="s">
        <v>87</v>
      </c>
      <c r="AW1005" s="14" t="s">
        <v>32</v>
      </c>
      <c r="AX1005" s="14" t="s">
        <v>71</v>
      </c>
      <c r="AY1005" s="255" t="s">
        <v>139</v>
      </c>
    </row>
    <row r="1006" s="15" customFormat="1">
      <c r="A1006" s="15"/>
      <c r="B1006" s="256"/>
      <c r="C1006" s="257"/>
      <c r="D1006" s="235" t="s">
        <v>148</v>
      </c>
      <c r="E1006" s="258" t="s">
        <v>19</v>
      </c>
      <c r="F1006" s="259" t="s">
        <v>163</v>
      </c>
      <c r="G1006" s="257"/>
      <c r="H1006" s="260">
        <v>47.566000000000002</v>
      </c>
      <c r="I1006" s="261"/>
      <c r="J1006" s="257"/>
      <c r="K1006" s="257"/>
      <c r="L1006" s="262"/>
      <c r="M1006" s="263"/>
      <c r="N1006" s="264"/>
      <c r="O1006" s="264"/>
      <c r="P1006" s="264"/>
      <c r="Q1006" s="264"/>
      <c r="R1006" s="264"/>
      <c r="S1006" s="264"/>
      <c r="T1006" s="265"/>
      <c r="U1006" s="15"/>
      <c r="V1006" s="15"/>
      <c r="W1006" s="15"/>
      <c r="X1006" s="15"/>
      <c r="Y1006" s="15"/>
      <c r="Z1006" s="15"/>
      <c r="AA1006" s="15"/>
      <c r="AB1006" s="15"/>
      <c r="AC1006" s="15"/>
      <c r="AD1006" s="15"/>
      <c r="AE1006" s="15"/>
      <c r="AT1006" s="266" t="s">
        <v>148</v>
      </c>
      <c r="AU1006" s="266" t="s">
        <v>83</v>
      </c>
      <c r="AV1006" s="15" t="s">
        <v>90</v>
      </c>
      <c r="AW1006" s="15" t="s">
        <v>32</v>
      </c>
      <c r="AX1006" s="15" t="s">
        <v>78</v>
      </c>
      <c r="AY1006" s="266" t="s">
        <v>139</v>
      </c>
    </row>
    <row r="1007" s="2" customFormat="1" ht="24.15" customHeight="1">
      <c r="A1007" s="41"/>
      <c r="B1007" s="42"/>
      <c r="C1007" s="278" t="s">
        <v>635</v>
      </c>
      <c r="D1007" s="278" t="s">
        <v>239</v>
      </c>
      <c r="E1007" s="279" t="s">
        <v>1194</v>
      </c>
      <c r="F1007" s="280" t="s">
        <v>1195</v>
      </c>
      <c r="G1007" s="281" t="s">
        <v>167</v>
      </c>
      <c r="H1007" s="282">
        <v>52.323</v>
      </c>
      <c r="I1007" s="283"/>
      <c r="J1007" s="284">
        <f>ROUND(I1007*H1007,2)</f>
        <v>0</v>
      </c>
      <c r="K1007" s="280" t="s">
        <v>353</v>
      </c>
      <c r="L1007" s="285"/>
      <c r="M1007" s="286" t="s">
        <v>19</v>
      </c>
      <c r="N1007" s="287" t="s">
        <v>43</v>
      </c>
      <c r="O1007" s="87"/>
      <c r="P1007" s="224">
        <f>O1007*H1007</f>
        <v>0</v>
      </c>
      <c r="Q1007" s="224">
        <v>0.019199999999999998</v>
      </c>
      <c r="R1007" s="224">
        <f>Q1007*H1007</f>
        <v>1.0046016</v>
      </c>
      <c r="S1007" s="224">
        <v>0</v>
      </c>
      <c r="T1007" s="225">
        <f>S1007*H1007</f>
        <v>0</v>
      </c>
      <c r="U1007" s="41"/>
      <c r="V1007" s="41"/>
      <c r="W1007" s="41"/>
      <c r="X1007" s="41"/>
      <c r="Y1007" s="41"/>
      <c r="Z1007" s="41"/>
      <c r="AA1007" s="41"/>
      <c r="AB1007" s="41"/>
      <c r="AC1007" s="41"/>
      <c r="AD1007" s="41"/>
      <c r="AE1007" s="41"/>
      <c r="AR1007" s="226" t="s">
        <v>300</v>
      </c>
      <c r="AT1007" s="226" t="s">
        <v>239</v>
      </c>
      <c r="AU1007" s="226" t="s">
        <v>83</v>
      </c>
      <c r="AY1007" s="20" t="s">
        <v>139</v>
      </c>
      <c r="BE1007" s="227">
        <f>IF(N1007="základní",J1007,0)</f>
        <v>0</v>
      </c>
      <c r="BF1007" s="227">
        <f>IF(N1007="snížená",J1007,0)</f>
        <v>0</v>
      </c>
      <c r="BG1007" s="227">
        <f>IF(N1007="zákl. přenesená",J1007,0)</f>
        <v>0</v>
      </c>
      <c r="BH1007" s="227">
        <f>IF(N1007="sníž. přenesená",J1007,0)</f>
        <v>0</v>
      </c>
      <c r="BI1007" s="227">
        <f>IF(N1007="nulová",J1007,0)</f>
        <v>0</v>
      </c>
      <c r="BJ1007" s="20" t="s">
        <v>83</v>
      </c>
      <c r="BK1007" s="227">
        <f>ROUND(I1007*H1007,2)</f>
        <v>0</v>
      </c>
      <c r="BL1007" s="20" t="s">
        <v>260</v>
      </c>
      <c r="BM1007" s="226" t="s">
        <v>1196</v>
      </c>
    </row>
    <row r="1008" s="13" customFormat="1">
      <c r="A1008" s="13"/>
      <c r="B1008" s="233"/>
      <c r="C1008" s="234"/>
      <c r="D1008" s="235" t="s">
        <v>148</v>
      </c>
      <c r="E1008" s="236" t="s">
        <v>19</v>
      </c>
      <c r="F1008" s="237" t="s">
        <v>1197</v>
      </c>
      <c r="G1008" s="234"/>
      <c r="H1008" s="238">
        <v>52.323</v>
      </c>
      <c r="I1008" s="239"/>
      <c r="J1008" s="234"/>
      <c r="K1008" s="234"/>
      <c r="L1008" s="240"/>
      <c r="M1008" s="241"/>
      <c r="N1008" s="242"/>
      <c r="O1008" s="242"/>
      <c r="P1008" s="242"/>
      <c r="Q1008" s="242"/>
      <c r="R1008" s="242"/>
      <c r="S1008" s="242"/>
      <c r="T1008" s="243"/>
      <c r="U1008" s="13"/>
      <c r="V1008" s="13"/>
      <c r="W1008" s="13"/>
      <c r="X1008" s="13"/>
      <c r="Y1008" s="13"/>
      <c r="Z1008" s="13"/>
      <c r="AA1008" s="13"/>
      <c r="AB1008" s="13"/>
      <c r="AC1008" s="13"/>
      <c r="AD1008" s="13"/>
      <c r="AE1008" s="13"/>
      <c r="AT1008" s="244" t="s">
        <v>148</v>
      </c>
      <c r="AU1008" s="244" t="s">
        <v>83</v>
      </c>
      <c r="AV1008" s="13" t="s">
        <v>83</v>
      </c>
      <c r="AW1008" s="13" t="s">
        <v>32</v>
      </c>
      <c r="AX1008" s="13" t="s">
        <v>78</v>
      </c>
      <c r="AY1008" s="244" t="s">
        <v>139</v>
      </c>
    </row>
    <row r="1009" s="2" customFormat="1" ht="24.15" customHeight="1">
      <c r="A1009" s="41"/>
      <c r="B1009" s="42"/>
      <c r="C1009" s="215" t="s">
        <v>1198</v>
      </c>
      <c r="D1009" s="215" t="s">
        <v>141</v>
      </c>
      <c r="E1009" s="216" t="s">
        <v>1199</v>
      </c>
      <c r="F1009" s="217" t="s">
        <v>1200</v>
      </c>
      <c r="G1009" s="218" t="s">
        <v>167</v>
      </c>
      <c r="H1009" s="219">
        <v>47.566000000000002</v>
      </c>
      <c r="I1009" s="220"/>
      <c r="J1009" s="221">
        <f>ROUND(I1009*H1009,2)</f>
        <v>0</v>
      </c>
      <c r="K1009" s="217" t="s">
        <v>145</v>
      </c>
      <c r="L1009" s="47"/>
      <c r="M1009" s="222" t="s">
        <v>19</v>
      </c>
      <c r="N1009" s="223" t="s">
        <v>43</v>
      </c>
      <c r="O1009" s="87"/>
      <c r="P1009" s="224">
        <f>O1009*H1009</f>
        <v>0</v>
      </c>
      <c r="Q1009" s="224">
        <v>0</v>
      </c>
      <c r="R1009" s="224">
        <f>Q1009*H1009</f>
        <v>0</v>
      </c>
      <c r="S1009" s="224">
        <v>0</v>
      </c>
      <c r="T1009" s="225">
        <f>S1009*H1009</f>
        <v>0</v>
      </c>
      <c r="U1009" s="41"/>
      <c r="V1009" s="41"/>
      <c r="W1009" s="41"/>
      <c r="X1009" s="41"/>
      <c r="Y1009" s="41"/>
      <c r="Z1009" s="41"/>
      <c r="AA1009" s="41"/>
      <c r="AB1009" s="41"/>
      <c r="AC1009" s="41"/>
      <c r="AD1009" s="41"/>
      <c r="AE1009" s="41"/>
      <c r="AR1009" s="226" t="s">
        <v>260</v>
      </c>
      <c r="AT1009" s="226" t="s">
        <v>141</v>
      </c>
      <c r="AU1009" s="226" t="s">
        <v>83</v>
      </c>
      <c r="AY1009" s="20" t="s">
        <v>139</v>
      </c>
      <c r="BE1009" s="227">
        <f>IF(N1009="základní",J1009,0)</f>
        <v>0</v>
      </c>
      <c r="BF1009" s="227">
        <f>IF(N1009="snížená",J1009,0)</f>
        <v>0</v>
      </c>
      <c r="BG1009" s="227">
        <f>IF(N1009="zákl. přenesená",J1009,0)</f>
        <v>0</v>
      </c>
      <c r="BH1009" s="227">
        <f>IF(N1009="sníž. přenesená",J1009,0)</f>
        <v>0</v>
      </c>
      <c r="BI1009" s="227">
        <f>IF(N1009="nulová",J1009,0)</f>
        <v>0</v>
      </c>
      <c r="BJ1009" s="20" t="s">
        <v>83</v>
      </c>
      <c r="BK1009" s="227">
        <f>ROUND(I1009*H1009,2)</f>
        <v>0</v>
      </c>
      <c r="BL1009" s="20" t="s">
        <v>260</v>
      </c>
      <c r="BM1009" s="226" t="s">
        <v>1201</v>
      </c>
    </row>
    <row r="1010" s="2" customFormat="1">
      <c r="A1010" s="41"/>
      <c r="B1010" s="42"/>
      <c r="C1010" s="43"/>
      <c r="D1010" s="228" t="s">
        <v>146</v>
      </c>
      <c r="E1010" s="43"/>
      <c r="F1010" s="229" t="s">
        <v>1202</v>
      </c>
      <c r="G1010" s="43"/>
      <c r="H1010" s="43"/>
      <c r="I1010" s="230"/>
      <c r="J1010" s="43"/>
      <c r="K1010" s="43"/>
      <c r="L1010" s="47"/>
      <c r="M1010" s="231"/>
      <c r="N1010" s="232"/>
      <c r="O1010" s="87"/>
      <c r="P1010" s="87"/>
      <c r="Q1010" s="87"/>
      <c r="R1010" s="87"/>
      <c r="S1010" s="87"/>
      <c r="T1010" s="88"/>
      <c r="U1010" s="41"/>
      <c r="V1010" s="41"/>
      <c r="W1010" s="41"/>
      <c r="X1010" s="41"/>
      <c r="Y1010" s="41"/>
      <c r="Z1010" s="41"/>
      <c r="AA1010" s="41"/>
      <c r="AB1010" s="41"/>
      <c r="AC1010" s="41"/>
      <c r="AD1010" s="41"/>
      <c r="AE1010" s="41"/>
      <c r="AT1010" s="20" t="s">
        <v>146</v>
      </c>
      <c r="AU1010" s="20" t="s">
        <v>83</v>
      </c>
    </row>
    <row r="1011" s="13" customFormat="1">
      <c r="A1011" s="13"/>
      <c r="B1011" s="233"/>
      <c r="C1011" s="234"/>
      <c r="D1011" s="235" t="s">
        <v>148</v>
      </c>
      <c r="E1011" s="236" t="s">
        <v>19</v>
      </c>
      <c r="F1011" s="237" t="s">
        <v>1203</v>
      </c>
      <c r="G1011" s="234"/>
      <c r="H1011" s="238">
        <v>47.566000000000002</v>
      </c>
      <c r="I1011" s="239"/>
      <c r="J1011" s="234"/>
      <c r="K1011" s="234"/>
      <c r="L1011" s="240"/>
      <c r="M1011" s="241"/>
      <c r="N1011" s="242"/>
      <c r="O1011" s="242"/>
      <c r="P1011" s="242"/>
      <c r="Q1011" s="242"/>
      <c r="R1011" s="242"/>
      <c r="S1011" s="242"/>
      <c r="T1011" s="243"/>
      <c r="U1011" s="13"/>
      <c r="V1011" s="13"/>
      <c r="W1011" s="13"/>
      <c r="X1011" s="13"/>
      <c r="Y1011" s="13"/>
      <c r="Z1011" s="13"/>
      <c r="AA1011" s="13"/>
      <c r="AB1011" s="13"/>
      <c r="AC1011" s="13"/>
      <c r="AD1011" s="13"/>
      <c r="AE1011" s="13"/>
      <c r="AT1011" s="244" t="s">
        <v>148</v>
      </c>
      <c r="AU1011" s="244" t="s">
        <v>83</v>
      </c>
      <c r="AV1011" s="13" t="s">
        <v>83</v>
      </c>
      <c r="AW1011" s="13" t="s">
        <v>32</v>
      </c>
      <c r="AX1011" s="13" t="s">
        <v>78</v>
      </c>
      <c r="AY1011" s="244" t="s">
        <v>139</v>
      </c>
    </row>
    <row r="1012" s="2" customFormat="1" ht="24.15" customHeight="1">
      <c r="A1012" s="41"/>
      <c r="B1012" s="42"/>
      <c r="C1012" s="215" t="s">
        <v>640</v>
      </c>
      <c r="D1012" s="215" t="s">
        <v>141</v>
      </c>
      <c r="E1012" s="216" t="s">
        <v>1204</v>
      </c>
      <c r="F1012" s="217" t="s">
        <v>1205</v>
      </c>
      <c r="G1012" s="218" t="s">
        <v>167</v>
      </c>
      <c r="H1012" s="219">
        <v>47.566000000000002</v>
      </c>
      <c r="I1012" s="220"/>
      <c r="J1012" s="221">
        <f>ROUND(I1012*H1012,2)</f>
        <v>0</v>
      </c>
      <c r="K1012" s="217" t="s">
        <v>19</v>
      </c>
      <c r="L1012" s="47"/>
      <c r="M1012" s="222" t="s">
        <v>19</v>
      </c>
      <c r="N1012" s="223" t="s">
        <v>43</v>
      </c>
      <c r="O1012" s="87"/>
      <c r="P1012" s="224">
        <f>O1012*H1012</f>
        <v>0</v>
      </c>
      <c r="Q1012" s="224">
        <v>0</v>
      </c>
      <c r="R1012" s="224">
        <f>Q1012*H1012</f>
        <v>0</v>
      </c>
      <c r="S1012" s="224">
        <v>0</v>
      </c>
      <c r="T1012" s="225">
        <f>S1012*H1012</f>
        <v>0</v>
      </c>
      <c r="U1012" s="41"/>
      <c r="V1012" s="41"/>
      <c r="W1012" s="41"/>
      <c r="X1012" s="41"/>
      <c r="Y1012" s="41"/>
      <c r="Z1012" s="41"/>
      <c r="AA1012" s="41"/>
      <c r="AB1012" s="41"/>
      <c r="AC1012" s="41"/>
      <c r="AD1012" s="41"/>
      <c r="AE1012" s="41"/>
      <c r="AR1012" s="226" t="s">
        <v>260</v>
      </c>
      <c r="AT1012" s="226" t="s">
        <v>141</v>
      </c>
      <c r="AU1012" s="226" t="s">
        <v>83</v>
      </c>
      <c r="AY1012" s="20" t="s">
        <v>139</v>
      </c>
      <c r="BE1012" s="227">
        <f>IF(N1012="základní",J1012,0)</f>
        <v>0</v>
      </c>
      <c r="BF1012" s="227">
        <f>IF(N1012="snížená",J1012,0)</f>
        <v>0</v>
      </c>
      <c r="BG1012" s="227">
        <f>IF(N1012="zákl. přenesená",J1012,0)</f>
        <v>0</v>
      </c>
      <c r="BH1012" s="227">
        <f>IF(N1012="sníž. přenesená",J1012,0)</f>
        <v>0</v>
      </c>
      <c r="BI1012" s="227">
        <f>IF(N1012="nulová",J1012,0)</f>
        <v>0</v>
      </c>
      <c r="BJ1012" s="20" t="s">
        <v>83</v>
      </c>
      <c r="BK1012" s="227">
        <f>ROUND(I1012*H1012,2)</f>
        <v>0</v>
      </c>
      <c r="BL1012" s="20" t="s">
        <v>260</v>
      </c>
      <c r="BM1012" s="226" t="s">
        <v>1206</v>
      </c>
    </row>
    <row r="1013" s="2" customFormat="1">
      <c r="A1013" s="41"/>
      <c r="B1013" s="42"/>
      <c r="C1013" s="43"/>
      <c r="D1013" s="235" t="s">
        <v>231</v>
      </c>
      <c r="E1013" s="43"/>
      <c r="F1013" s="277" t="s">
        <v>1207</v>
      </c>
      <c r="G1013" s="43"/>
      <c r="H1013" s="43"/>
      <c r="I1013" s="230"/>
      <c r="J1013" s="43"/>
      <c r="K1013" s="43"/>
      <c r="L1013" s="47"/>
      <c r="M1013" s="231"/>
      <c r="N1013" s="232"/>
      <c r="O1013" s="87"/>
      <c r="P1013" s="87"/>
      <c r="Q1013" s="87"/>
      <c r="R1013" s="87"/>
      <c r="S1013" s="87"/>
      <c r="T1013" s="88"/>
      <c r="U1013" s="41"/>
      <c r="V1013" s="41"/>
      <c r="W1013" s="41"/>
      <c r="X1013" s="41"/>
      <c r="Y1013" s="41"/>
      <c r="Z1013" s="41"/>
      <c r="AA1013" s="41"/>
      <c r="AB1013" s="41"/>
      <c r="AC1013" s="41"/>
      <c r="AD1013" s="41"/>
      <c r="AE1013" s="41"/>
      <c r="AT1013" s="20" t="s">
        <v>231</v>
      </c>
      <c r="AU1013" s="20" t="s">
        <v>83</v>
      </c>
    </row>
    <row r="1014" s="13" customFormat="1">
      <c r="A1014" s="13"/>
      <c r="B1014" s="233"/>
      <c r="C1014" s="234"/>
      <c r="D1014" s="235" t="s">
        <v>148</v>
      </c>
      <c r="E1014" s="236" t="s">
        <v>19</v>
      </c>
      <c r="F1014" s="237" t="s">
        <v>1203</v>
      </c>
      <c r="G1014" s="234"/>
      <c r="H1014" s="238">
        <v>47.566000000000002</v>
      </c>
      <c r="I1014" s="239"/>
      <c r="J1014" s="234"/>
      <c r="K1014" s="234"/>
      <c r="L1014" s="240"/>
      <c r="M1014" s="241"/>
      <c r="N1014" s="242"/>
      <c r="O1014" s="242"/>
      <c r="P1014" s="242"/>
      <c r="Q1014" s="242"/>
      <c r="R1014" s="242"/>
      <c r="S1014" s="242"/>
      <c r="T1014" s="243"/>
      <c r="U1014" s="13"/>
      <c r="V1014" s="13"/>
      <c r="W1014" s="13"/>
      <c r="X1014" s="13"/>
      <c r="Y1014" s="13"/>
      <c r="Z1014" s="13"/>
      <c r="AA1014" s="13"/>
      <c r="AB1014" s="13"/>
      <c r="AC1014" s="13"/>
      <c r="AD1014" s="13"/>
      <c r="AE1014" s="13"/>
      <c r="AT1014" s="244" t="s">
        <v>148</v>
      </c>
      <c r="AU1014" s="244" t="s">
        <v>83</v>
      </c>
      <c r="AV1014" s="13" t="s">
        <v>83</v>
      </c>
      <c r="AW1014" s="13" t="s">
        <v>32</v>
      </c>
      <c r="AX1014" s="13" t="s">
        <v>78</v>
      </c>
      <c r="AY1014" s="244" t="s">
        <v>139</v>
      </c>
    </row>
    <row r="1015" s="2" customFormat="1" ht="21.75" customHeight="1">
      <c r="A1015" s="41"/>
      <c r="B1015" s="42"/>
      <c r="C1015" s="215" t="s">
        <v>1208</v>
      </c>
      <c r="D1015" s="215" t="s">
        <v>141</v>
      </c>
      <c r="E1015" s="216" t="s">
        <v>1209</v>
      </c>
      <c r="F1015" s="217" t="s">
        <v>1210</v>
      </c>
      <c r="G1015" s="218" t="s">
        <v>167</v>
      </c>
      <c r="H1015" s="219">
        <v>47.566000000000002</v>
      </c>
      <c r="I1015" s="220"/>
      <c r="J1015" s="221">
        <f>ROUND(I1015*H1015,2)</f>
        <v>0</v>
      </c>
      <c r="K1015" s="217" t="s">
        <v>19</v>
      </c>
      <c r="L1015" s="47"/>
      <c r="M1015" s="222" t="s">
        <v>19</v>
      </c>
      <c r="N1015" s="223" t="s">
        <v>43</v>
      </c>
      <c r="O1015" s="87"/>
      <c r="P1015" s="224">
        <f>O1015*H1015</f>
        <v>0</v>
      </c>
      <c r="Q1015" s="224">
        <v>0</v>
      </c>
      <c r="R1015" s="224">
        <f>Q1015*H1015</f>
        <v>0</v>
      </c>
      <c r="S1015" s="224">
        <v>0</v>
      </c>
      <c r="T1015" s="225">
        <f>S1015*H1015</f>
        <v>0</v>
      </c>
      <c r="U1015" s="41"/>
      <c r="V1015" s="41"/>
      <c r="W1015" s="41"/>
      <c r="X1015" s="41"/>
      <c r="Y1015" s="41"/>
      <c r="Z1015" s="41"/>
      <c r="AA1015" s="41"/>
      <c r="AB1015" s="41"/>
      <c r="AC1015" s="41"/>
      <c r="AD1015" s="41"/>
      <c r="AE1015" s="41"/>
      <c r="AR1015" s="226" t="s">
        <v>260</v>
      </c>
      <c r="AT1015" s="226" t="s">
        <v>141</v>
      </c>
      <c r="AU1015" s="226" t="s">
        <v>83</v>
      </c>
      <c r="AY1015" s="20" t="s">
        <v>139</v>
      </c>
      <c r="BE1015" s="227">
        <f>IF(N1015="základní",J1015,0)</f>
        <v>0</v>
      </c>
      <c r="BF1015" s="227">
        <f>IF(N1015="snížená",J1015,0)</f>
        <v>0</v>
      </c>
      <c r="BG1015" s="227">
        <f>IF(N1015="zákl. přenesená",J1015,0)</f>
        <v>0</v>
      </c>
      <c r="BH1015" s="227">
        <f>IF(N1015="sníž. přenesená",J1015,0)</f>
        <v>0</v>
      </c>
      <c r="BI1015" s="227">
        <f>IF(N1015="nulová",J1015,0)</f>
        <v>0</v>
      </c>
      <c r="BJ1015" s="20" t="s">
        <v>83</v>
      </c>
      <c r="BK1015" s="227">
        <f>ROUND(I1015*H1015,2)</f>
        <v>0</v>
      </c>
      <c r="BL1015" s="20" t="s">
        <v>260</v>
      </c>
      <c r="BM1015" s="226" t="s">
        <v>1211</v>
      </c>
    </row>
    <row r="1016" s="2" customFormat="1">
      <c r="A1016" s="41"/>
      <c r="B1016" s="42"/>
      <c r="C1016" s="43"/>
      <c r="D1016" s="235" t="s">
        <v>231</v>
      </c>
      <c r="E1016" s="43"/>
      <c r="F1016" s="277" t="s">
        <v>1207</v>
      </c>
      <c r="G1016" s="43"/>
      <c r="H1016" s="43"/>
      <c r="I1016" s="230"/>
      <c r="J1016" s="43"/>
      <c r="K1016" s="43"/>
      <c r="L1016" s="47"/>
      <c r="M1016" s="231"/>
      <c r="N1016" s="232"/>
      <c r="O1016" s="87"/>
      <c r="P1016" s="87"/>
      <c r="Q1016" s="87"/>
      <c r="R1016" s="87"/>
      <c r="S1016" s="87"/>
      <c r="T1016" s="88"/>
      <c r="U1016" s="41"/>
      <c r="V1016" s="41"/>
      <c r="W1016" s="41"/>
      <c r="X1016" s="41"/>
      <c r="Y1016" s="41"/>
      <c r="Z1016" s="41"/>
      <c r="AA1016" s="41"/>
      <c r="AB1016" s="41"/>
      <c r="AC1016" s="41"/>
      <c r="AD1016" s="41"/>
      <c r="AE1016" s="41"/>
      <c r="AT1016" s="20" t="s">
        <v>231</v>
      </c>
      <c r="AU1016" s="20" t="s">
        <v>83</v>
      </c>
    </row>
    <row r="1017" s="13" customFormat="1">
      <c r="A1017" s="13"/>
      <c r="B1017" s="233"/>
      <c r="C1017" s="234"/>
      <c r="D1017" s="235" t="s">
        <v>148</v>
      </c>
      <c r="E1017" s="236" t="s">
        <v>19</v>
      </c>
      <c r="F1017" s="237" t="s">
        <v>1203</v>
      </c>
      <c r="G1017" s="234"/>
      <c r="H1017" s="238">
        <v>47.566000000000002</v>
      </c>
      <c r="I1017" s="239"/>
      <c r="J1017" s="234"/>
      <c r="K1017" s="234"/>
      <c r="L1017" s="240"/>
      <c r="M1017" s="241"/>
      <c r="N1017" s="242"/>
      <c r="O1017" s="242"/>
      <c r="P1017" s="242"/>
      <c r="Q1017" s="242"/>
      <c r="R1017" s="242"/>
      <c r="S1017" s="242"/>
      <c r="T1017" s="243"/>
      <c r="U1017" s="13"/>
      <c r="V1017" s="13"/>
      <c r="W1017" s="13"/>
      <c r="X1017" s="13"/>
      <c r="Y1017" s="13"/>
      <c r="Z1017" s="13"/>
      <c r="AA1017" s="13"/>
      <c r="AB1017" s="13"/>
      <c r="AC1017" s="13"/>
      <c r="AD1017" s="13"/>
      <c r="AE1017" s="13"/>
      <c r="AT1017" s="244" t="s">
        <v>148</v>
      </c>
      <c r="AU1017" s="244" t="s">
        <v>83</v>
      </c>
      <c r="AV1017" s="13" t="s">
        <v>83</v>
      </c>
      <c r="AW1017" s="13" t="s">
        <v>32</v>
      </c>
      <c r="AX1017" s="13" t="s">
        <v>78</v>
      </c>
      <c r="AY1017" s="244" t="s">
        <v>139</v>
      </c>
    </row>
    <row r="1018" s="2" customFormat="1" ht="16.5" customHeight="1">
      <c r="A1018" s="41"/>
      <c r="B1018" s="42"/>
      <c r="C1018" s="215" t="s">
        <v>1212</v>
      </c>
      <c r="D1018" s="215" t="s">
        <v>141</v>
      </c>
      <c r="E1018" s="216" t="s">
        <v>1213</v>
      </c>
      <c r="F1018" s="217" t="s">
        <v>1214</v>
      </c>
      <c r="G1018" s="218" t="s">
        <v>167</v>
      </c>
      <c r="H1018" s="219">
        <v>47.566000000000002</v>
      </c>
      <c r="I1018" s="220"/>
      <c r="J1018" s="221">
        <f>ROUND(I1018*H1018,2)</f>
        <v>0</v>
      </c>
      <c r="K1018" s="217" t="s">
        <v>145</v>
      </c>
      <c r="L1018" s="47"/>
      <c r="M1018" s="222" t="s">
        <v>19</v>
      </c>
      <c r="N1018" s="223" t="s">
        <v>43</v>
      </c>
      <c r="O1018" s="87"/>
      <c r="P1018" s="224">
        <f>O1018*H1018</f>
        <v>0</v>
      </c>
      <c r="Q1018" s="224">
        <v>0.0015</v>
      </c>
      <c r="R1018" s="224">
        <f>Q1018*H1018</f>
        <v>0.07134900000000001</v>
      </c>
      <c r="S1018" s="224">
        <v>0</v>
      </c>
      <c r="T1018" s="225">
        <f>S1018*H1018</f>
        <v>0</v>
      </c>
      <c r="U1018" s="41"/>
      <c r="V1018" s="41"/>
      <c r="W1018" s="41"/>
      <c r="X1018" s="41"/>
      <c r="Y1018" s="41"/>
      <c r="Z1018" s="41"/>
      <c r="AA1018" s="41"/>
      <c r="AB1018" s="41"/>
      <c r="AC1018" s="41"/>
      <c r="AD1018" s="41"/>
      <c r="AE1018" s="41"/>
      <c r="AR1018" s="226" t="s">
        <v>260</v>
      </c>
      <c r="AT1018" s="226" t="s">
        <v>141</v>
      </c>
      <c r="AU1018" s="226" t="s">
        <v>83</v>
      </c>
      <c r="AY1018" s="20" t="s">
        <v>139</v>
      </c>
      <c r="BE1018" s="227">
        <f>IF(N1018="základní",J1018,0)</f>
        <v>0</v>
      </c>
      <c r="BF1018" s="227">
        <f>IF(N1018="snížená",J1018,0)</f>
        <v>0</v>
      </c>
      <c r="BG1018" s="227">
        <f>IF(N1018="zákl. přenesená",J1018,0)</f>
        <v>0</v>
      </c>
      <c r="BH1018" s="227">
        <f>IF(N1018="sníž. přenesená",J1018,0)</f>
        <v>0</v>
      </c>
      <c r="BI1018" s="227">
        <f>IF(N1018="nulová",J1018,0)</f>
        <v>0</v>
      </c>
      <c r="BJ1018" s="20" t="s">
        <v>83</v>
      </c>
      <c r="BK1018" s="227">
        <f>ROUND(I1018*H1018,2)</f>
        <v>0</v>
      </c>
      <c r="BL1018" s="20" t="s">
        <v>260</v>
      </c>
      <c r="BM1018" s="226" t="s">
        <v>1215</v>
      </c>
    </row>
    <row r="1019" s="2" customFormat="1">
      <c r="A1019" s="41"/>
      <c r="B1019" s="42"/>
      <c r="C1019" s="43"/>
      <c r="D1019" s="228" t="s">
        <v>146</v>
      </c>
      <c r="E1019" s="43"/>
      <c r="F1019" s="229" t="s">
        <v>1216</v>
      </c>
      <c r="G1019" s="43"/>
      <c r="H1019" s="43"/>
      <c r="I1019" s="230"/>
      <c r="J1019" s="43"/>
      <c r="K1019" s="43"/>
      <c r="L1019" s="47"/>
      <c r="M1019" s="231"/>
      <c r="N1019" s="232"/>
      <c r="O1019" s="87"/>
      <c r="P1019" s="87"/>
      <c r="Q1019" s="87"/>
      <c r="R1019" s="87"/>
      <c r="S1019" s="87"/>
      <c r="T1019" s="88"/>
      <c r="U1019" s="41"/>
      <c r="V1019" s="41"/>
      <c r="W1019" s="41"/>
      <c r="X1019" s="41"/>
      <c r="Y1019" s="41"/>
      <c r="Z1019" s="41"/>
      <c r="AA1019" s="41"/>
      <c r="AB1019" s="41"/>
      <c r="AC1019" s="41"/>
      <c r="AD1019" s="41"/>
      <c r="AE1019" s="41"/>
      <c r="AT1019" s="20" t="s">
        <v>146</v>
      </c>
      <c r="AU1019" s="20" t="s">
        <v>83</v>
      </c>
    </row>
    <row r="1020" s="2" customFormat="1">
      <c r="A1020" s="41"/>
      <c r="B1020" s="42"/>
      <c r="C1020" s="43"/>
      <c r="D1020" s="235" t="s">
        <v>231</v>
      </c>
      <c r="E1020" s="43"/>
      <c r="F1020" s="277" t="s">
        <v>1217</v>
      </c>
      <c r="G1020" s="43"/>
      <c r="H1020" s="43"/>
      <c r="I1020" s="230"/>
      <c r="J1020" s="43"/>
      <c r="K1020" s="43"/>
      <c r="L1020" s="47"/>
      <c r="M1020" s="231"/>
      <c r="N1020" s="232"/>
      <c r="O1020" s="87"/>
      <c r="P1020" s="87"/>
      <c r="Q1020" s="87"/>
      <c r="R1020" s="87"/>
      <c r="S1020" s="87"/>
      <c r="T1020" s="88"/>
      <c r="U1020" s="41"/>
      <c r="V1020" s="41"/>
      <c r="W1020" s="41"/>
      <c r="X1020" s="41"/>
      <c r="Y1020" s="41"/>
      <c r="Z1020" s="41"/>
      <c r="AA1020" s="41"/>
      <c r="AB1020" s="41"/>
      <c r="AC1020" s="41"/>
      <c r="AD1020" s="41"/>
      <c r="AE1020" s="41"/>
      <c r="AT1020" s="20" t="s">
        <v>231</v>
      </c>
      <c r="AU1020" s="20" t="s">
        <v>83</v>
      </c>
    </row>
    <row r="1021" s="2" customFormat="1">
      <c r="A1021" s="41"/>
      <c r="B1021" s="42"/>
      <c r="C1021" s="43"/>
      <c r="D1021" s="235" t="s">
        <v>269</v>
      </c>
      <c r="E1021" s="43"/>
      <c r="F1021" s="277" t="s">
        <v>1218</v>
      </c>
      <c r="G1021" s="43"/>
      <c r="H1021" s="43"/>
      <c r="I1021" s="230"/>
      <c r="J1021" s="43"/>
      <c r="K1021" s="43"/>
      <c r="L1021" s="47"/>
      <c r="M1021" s="231"/>
      <c r="N1021" s="232"/>
      <c r="O1021" s="87"/>
      <c r="P1021" s="87"/>
      <c r="Q1021" s="87"/>
      <c r="R1021" s="87"/>
      <c r="S1021" s="87"/>
      <c r="T1021" s="88"/>
      <c r="U1021" s="41"/>
      <c r="V1021" s="41"/>
      <c r="W1021" s="41"/>
      <c r="X1021" s="41"/>
      <c r="Y1021" s="41"/>
      <c r="Z1021" s="41"/>
      <c r="AA1021" s="41"/>
      <c r="AB1021" s="41"/>
      <c r="AC1021" s="41"/>
      <c r="AD1021" s="41"/>
      <c r="AE1021" s="41"/>
      <c r="AT1021" s="20" t="s">
        <v>269</v>
      </c>
      <c r="AU1021" s="20" t="s">
        <v>83</v>
      </c>
    </row>
    <row r="1022" s="13" customFormat="1">
      <c r="A1022" s="13"/>
      <c r="B1022" s="233"/>
      <c r="C1022" s="234"/>
      <c r="D1022" s="235" t="s">
        <v>148</v>
      </c>
      <c r="E1022" s="236" t="s">
        <v>19</v>
      </c>
      <c r="F1022" s="237" t="s">
        <v>613</v>
      </c>
      <c r="G1022" s="234"/>
      <c r="H1022" s="238">
        <v>16.295000000000002</v>
      </c>
      <c r="I1022" s="239"/>
      <c r="J1022" s="234"/>
      <c r="K1022" s="234"/>
      <c r="L1022" s="240"/>
      <c r="M1022" s="241"/>
      <c r="N1022" s="242"/>
      <c r="O1022" s="242"/>
      <c r="P1022" s="242"/>
      <c r="Q1022" s="242"/>
      <c r="R1022" s="242"/>
      <c r="S1022" s="242"/>
      <c r="T1022" s="243"/>
      <c r="U1022" s="13"/>
      <c r="V1022" s="13"/>
      <c r="W1022" s="13"/>
      <c r="X1022" s="13"/>
      <c r="Y1022" s="13"/>
      <c r="Z1022" s="13"/>
      <c r="AA1022" s="13"/>
      <c r="AB1022" s="13"/>
      <c r="AC1022" s="13"/>
      <c r="AD1022" s="13"/>
      <c r="AE1022" s="13"/>
      <c r="AT1022" s="244" t="s">
        <v>148</v>
      </c>
      <c r="AU1022" s="244" t="s">
        <v>83</v>
      </c>
      <c r="AV1022" s="13" t="s">
        <v>83</v>
      </c>
      <c r="AW1022" s="13" t="s">
        <v>32</v>
      </c>
      <c r="AX1022" s="13" t="s">
        <v>71</v>
      </c>
      <c r="AY1022" s="244" t="s">
        <v>139</v>
      </c>
    </row>
    <row r="1023" s="14" customFormat="1">
      <c r="A1023" s="14"/>
      <c r="B1023" s="245"/>
      <c r="C1023" s="246"/>
      <c r="D1023" s="235" t="s">
        <v>148</v>
      </c>
      <c r="E1023" s="247" t="s">
        <v>19</v>
      </c>
      <c r="F1023" s="248" t="s">
        <v>614</v>
      </c>
      <c r="G1023" s="246"/>
      <c r="H1023" s="249">
        <v>16.295000000000002</v>
      </c>
      <c r="I1023" s="250"/>
      <c r="J1023" s="246"/>
      <c r="K1023" s="246"/>
      <c r="L1023" s="251"/>
      <c r="M1023" s="252"/>
      <c r="N1023" s="253"/>
      <c r="O1023" s="253"/>
      <c r="P1023" s="253"/>
      <c r="Q1023" s="253"/>
      <c r="R1023" s="253"/>
      <c r="S1023" s="253"/>
      <c r="T1023" s="254"/>
      <c r="U1023" s="14"/>
      <c r="V1023" s="14"/>
      <c r="W1023" s="14"/>
      <c r="X1023" s="14"/>
      <c r="Y1023" s="14"/>
      <c r="Z1023" s="14"/>
      <c r="AA1023" s="14"/>
      <c r="AB1023" s="14"/>
      <c r="AC1023" s="14"/>
      <c r="AD1023" s="14"/>
      <c r="AE1023" s="14"/>
      <c r="AT1023" s="255" t="s">
        <v>148</v>
      </c>
      <c r="AU1023" s="255" t="s">
        <v>83</v>
      </c>
      <c r="AV1023" s="14" t="s">
        <v>87</v>
      </c>
      <c r="AW1023" s="14" t="s">
        <v>32</v>
      </c>
      <c r="AX1023" s="14" t="s">
        <v>71</v>
      </c>
      <c r="AY1023" s="255" t="s">
        <v>139</v>
      </c>
    </row>
    <row r="1024" s="13" customFormat="1">
      <c r="A1024" s="13"/>
      <c r="B1024" s="233"/>
      <c r="C1024" s="234"/>
      <c r="D1024" s="235" t="s">
        <v>148</v>
      </c>
      <c r="E1024" s="236" t="s">
        <v>19</v>
      </c>
      <c r="F1024" s="237" t="s">
        <v>1193</v>
      </c>
      <c r="G1024" s="234"/>
      <c r="H1024" s="238">
        <v>31.271000000000001</v>
      </c>
      <c r="I1024" s="239"/>
      <c r="J1024" s="234"/>
      <c r="K1024" s="234"/>
      <c r="L1024" s="240"/>
      <c r="M1024" s="241"/>
      <c r="N1024" s="242"/>
      <c r="O1024" s="242"/>
      <c r="P1024" s="242"/>
      <c r="Q1024" s="242"/>
      <c r="R1024" s="242"/>
      <c r="S1024" s="242"/>
      <c r="T1024" s="243"/>
      <c r="U1024" s="13"/>
      <c r="V1024" s="13"/>
      <c r="W1024" s="13"/>
      <c r="X1024" s="13"/>
      <c r="Y1024" s="13"/>
      <c r="Z1024" s="13"/>
      <c r="AA1024" s="13"/>
      <c r="AB1024" s="13"/>
      <c r="AC1024" s="13"/>
      <c r="AD1024" s="13"/>
      <c r="AE1024" s="13"/>
      <c r="AT1024" s="244" t="s">
        <v>148</v>
      </c>
      <c r="AU1024" s="244" t="s">
        <v>83</v>
      </c>
      <c r="AV1024" s="13" t="s">
        <v>83</v>
      </c>
      <c r="AW1024" s="13" t="s">
        <v>32</v>
      </c>
      <c r="AX1024" s="13" t="s">
        <v>71</v>
      </c>
      <c r="AY1024" s="244" t="s">
        <v>139</v>
      </c>
    </row>
    <row r="1025" s="14" customFormat="1">
      <c r="A1025" s="14"/>
      <c r="B1025" s="245"/>
      <c r="C1025" s="246"/>
      <c r="D1025" s="235" t="s">
        <v>148</v>
      </c>
      <c r="E1025" s="247" t="s">
        <v>19</v>
      </c>
      <c r="F1025" s="248" t="s">
        <v>490</v>
      </c>
      <c r="G1025" s="246"/>
      <c r="H1025" s="249">
        <v>31.271000000000001</v>
      </c>
      <c r="I1025" s="250"/>
      <c r="J1025" s="246"/>
      <c r="K1025" s="246"/>
      <c r="L1025" s="251"/>
      <c r="M1025" s="252"/>
      <c r="N1025" s="253"/>
      <c r="O1025" s="253"/>
      <c r="P1025" s="253"/>
      <c r="Q1025" s="253"/>
      <c r="R1025" s="253"/>
      <c r="S1025" s="253"/>
      <c r="T1025" s="254"/>
      <c r="U1025" s="14"/>
      <c r="V1025" s="14"/>
      <c r="W1025" s="14"/>
      <c r="X1025" s="14"/>
      <c r="Y1025" s="14"/>
      <c r="Z1025" s="14"/>
      <c r="AA1025" s="14"/>
      <c r="AB1025" s="14"/>
      <c r="AC1025" s="14"/>
      <c r="AD1025" s="14"/>
      <c r="AE1025" s="14"/>
      <c r="AT1025" s="255" t="s">
        <v>148</v>
      </c>
      <c r="AU1025" s="255" t="s">
        <v>83</v>
      </c>
      <c r="AV1025" s="14" t="s">
        <v>87</v>
      </c>
      <c r="AW1025" s="14" t="s">
        <v>32</v>
      </c>
      <c r="AX1025" s="14" t="s">
        <v>71</v>
      </c>
      <c r="AY1025" s="255" t="s">
        <v>139</v>
      </c>
    </row>
    <row r="1026" s="15" customFormat="1">
      <c r="A1026" s="15"/>
      <c r="B1026" s="256"/>
      <c r="C1026" s="257"/>
      <c r="D1026" s="235" t="s">
        <v>148</v>
      </c>
      <c r="E1026" s="258" t="s">
        <v>19</v>
      </c>
      <c r="F1026" s="259" t="s">
        <v>163</v>
      </c>
      <c r="G1026" s="257"/>
      <c r="H1026" s="260">
        <v>47.566000000000002</v>
      </c>
      <c r="I1026" s="261"/>
      <c r="J1026" s="257"/>
      <c r="K1026" s="257"/>
      <c r="L1026" s="262"/>
      <c r="M1026" s="263"/>
      <c r="N1026" s="264"/>
      <c r="O1026" s="264"/>
      <c r="P1026" s="264"/>
      <c r="Q1026" s="264"/>
      <c r="R1026" s="264"/>
      <c r="S1026" s="264"/>
      <c r="T1026" s="265"/>
      <c r="U1026" s="15"/>
      <c r="V1026" s="15"/>
      <c r="W1026" s="15"/>
      <c r="X1026" s="15"/>
      <c r="Y1026" s="15"/>
      <c r="Z1026" s="15"/>
      <c r="AA1026" s="15"/>
      <c r="AB1026" s="15"/>
      <c r="AC1026" s="15"/>
      <c r="AD1026" s="15"/>
      <c r="AE1026" s="15"/>
      <c r="AT1026" s="266" t="s">
        <v>148</v>
      </c>
      <c r="AU1026" s="266" t="s">
        <v>83</v>
      </c>
      <c r="AV1026" s="15" t="s">
        <v>90</v>
      </c>
      <c r="AW1026" s="15" t="s">
        <v>32</v>
      </c>
      <c r="AX1026" s="15" t="s">
        <v>78</v>
      </c>
      <c r="AY1026" s="266" t="s">
        <v>139</v>
      </c>
    </row>
    <row r="1027" s="2" customFormat="1" ht="24.15" customHeight="1">
      <c r="A1027" s="41"/>
      <c r="B1027" s="42"/>
      <c r="C1027" s="215" t="s">
        <v>1219</v>
      </c>
      <c r="D1027" s="215" t="s">
        <v>141</v>
      </c>
      <c r="E1027" s="216" t="s">
        <v>1220</v>
      </c>
      <c r="F1027" s="217" t="s">
        <v>1221</v>
      </c>
      <c r="G1027" s="218" t="s">
        <v>768</v>
      </c>
      <c r="H1027" s="219">
        <v>1.3919999999999999</v>
      </c>
      <c r="I1027" s="220"/>
      <c r="J1027" s="221">
        <f>ROUND(I1027*H1027,2)</f>
        <v>0</v>
      </c>
      <c r="K1027" s="217" t="s">
        <v>145</v>
      </c>
      <c r="L1027" s="47"/>
      <c r="M1027" s="222" t="s">
        <v>19</v>
      </c>
      <c r="N1027" s="223" t="s">
        <v>43</v>
      </c>
      <c r="O1027" s="87"/>
      <c r="P1027" s="224">
        <f>O1027*H1027</f>
        <v>0</v>
      </c>
      <c r="Q1027" s="224">
        <v>0</v>
      </c>
      <c r="R1027" s="224">
        <f>Q1027*H1027</f>
        <v>0</v>
      </c>
      <c r="S1027" s="224">
        <v>0</v>
      </c>
      <c r="T1027" s="225">
        <f>S1027*H1027</f>
        <v>0</v>
      </c>
      <c r="U1027" s="41"/>
      <c r="V1027" s="41"/>
      <c r="W1027" s="41"/>
      <c r="X1027" s="41"/>
      <c r="Y1027" s="41"/>
      <c r="Z1027" s="41"/>
      <c r="AA1027" s="41"/>
      <c r="AB1027" s="41"/>
      <c r="AC1027" s="41"/>
      <c r="AD1027" s="41"/>
      <c r="AE1027" s="41"/>
      <c r="AR1027" s="226" t="s">
        <v>260</v>
      </c>
      <c r="AT1027" s="226" t="s">
        <v>141</v>
      </c>
      <c r="AU1027" s="226" t="s">
        <v>83</v>
      </c>
      <c r="AY1027" s="20" t="s">
        <v>139</v>
      </c>
      <c r="BE1027" s="227">
        <f>IF(N1027="základní",J1027,0)</f>
        <v>0</v>
      </c>
      <c r="BF1027" s="227">
        <f>IF(N1027="snížená",J1027,0)</f>
        <v>0</v>
      </c>
      <c r="BG1027" s="227">
        <f>IF(N1027="zákl. přenesená",J1027,0)</f>
        <v>0</v>
      </c>
      <c r="BH1027" s="227">
        <f>IF(N1027="sníž. přenesená",J1027,0)</f>
        <v>0</v>
      </c>
      <c r="BI1027" s="227">
        <f>IF(N1027="nulová",J1027,0)</f>
        <v>0</v>
      </c>
      <c r="BJ1027" s="20" t="s">
        <v>83</v>
      </c>
      <c r="BK1027" s="227">
        <f>ROUND(I1027*H1027,2)</f>
        <v>0</v>
      </c>
      <c r="BL1027" s="20" t="s">
        <v>260</v>
      </c>
      <c r="BM1027" s="226" t="s">
        <v>1222</v>
      </c>
    </row>
    <row r="1028" s="2" customFormat="1">
      <c r="A1028" s="41"/>
      <c r="B1028" s="42"/>
      <c r="C1028" s="43"/>
      <c r="D1028" s="228" t="s">
        <v>146</v>
      </c>
      <c r="E1028" s="43"/>
      <c r="F1028" s="229" t="s">
        <v>1223</v>
      </c>
      <c r="G1028" s="43"/>
      <c r="H1028" s="43"/>
      <c r="I1028" s="230"/>
      <c r="J1028" s="43"/>
      <c r="K1028" s="43"/>
      <c r="L1028" s="47"/>
      <c r="M1028" s="231"/>
      <c r="N1028" s="232"/>
      <c r="O1028" s="87"/>
      <c r="P1028" s="87"/>
      <c r="Q1028" s="87"/>
      <c r="R1028" s="87"/>
      <c r="S1028" s="87"/>
      <c r="T1028" s="88"/>
      <c r="U1028" s="41"/>
      <c r="V1028" s="41"/>
      <c r="W1028" s="41"/>
      <c r="X1028" s="41"/>
      <c r="Y1028" s="41"/>
      <c r="Z1028" s="41"/>
      <c r="AA1028" s="41"/>
      <c r="AB1028" s="41"/>
      <c r="AC1028" s="41"/>
      <c r="AD1028" s="41"/>
      <c r="AE1028" s="41"/>
      <c r="AT1028" s="20" t="s">
        <v>146</v>
      </c>
      <c r="AU1028" s="20" t="s">
        <v>83</v>
      </c>
    </row>
    <row r="1029" s="2" customFormat="1">
      <c r="A1029" s="41"/>
      <c r="B1029" s="42"/>
      <c r="C1029" s="43"/>
      <c r="D1029" s="235" t="s">
        <v>231</v>
      </c>
      <c r="E1029" s="43"/>
      <c r="F1029" s="277" t="s">
        <v>887</v>
      </c>
      <c r="G1029" s="43"/>
      <c r="H1029" s="43"/>
      <c r="I1029" s="230"/>
      <c r="J1029" s="43"/>
      <c r="K1029" s="43"/>
      <c r="L1029" s="47"/>
      <c r="M1029" s="231"/>
      <c r="N1029" s="232"/>
      <c r="O1029" s="87"/>
      <c r="P1029" s="87"/>
      <c r="Q1029" s="87"/>
      <c r="R1029" s="87"/>
      <c r="S1029" s="87"/>
      <c r="T1029" s="88"/>
      <c r="U1029" s="41"/>
      <c r="V1029" s="41"/>
      <c r="W1029" s="41"/>
      <c r="X1029" s="41"/>
      <c r="Y1029" s="41"/>
      <c r="Z1029" s="41"/>
      <c r="AA1029" s="41"/>
      <c r="AB1029" s="41"/>
      <c r="AC1029" s="41"/>
      <c r="AD1029" s="41"/>
      <c r="AE1029" s="41"/>
      <c r="AT1029" s="20" t="s">
        <v>231</v>
      </c>
      <c r="AU1029" s="20" t="s">
        <v>83</v>
      </c>
    </row>
    <row r="1030" s="12" customFormat="1" ht="22.8" customHeight="1">
      <c r="A1030" s="12"/>
      <c r="B1030" s="199"/>
      <c r="C1030" s="200"/>
      <c r="D1030" s="201" t="s">
        <v>70</v>
      </c>
      <c r="E1030" s="213" t="s">
        <v>1224</v>
      </c>
      <c r="F1030" s="213" t="s">
        <v>1225</v>
      </c>
      <c r="G1030" s="200"/>
      <c r="H1030" s="200"/>
      <c r="I1030" s="203"/>
      <c r="J1030" s="214">
        <f>BK1030</f>
        <v>0</v>
      </c>
      <c r="K1030" s="200"/>
      <c r="L1030" s="205"/>
      <c r="M1030" s="206"/>
      <c r="N1030" s="207"/>
      <c r="O1030" s="207"/>
      <c r="P1030" s="208">
        <f>SUM(P1031:P1057)</f>
        <v>0</v>
      </c>
      <c r="Q1030" s="207"/>
      <c r="R1030" s="208">
        <f>SUM(R1031:R1057)</f>
        <v>1.0798595999999998</v>
      </c>
      <c r="S1030" s="207"/>
      <c r="T1030" s="209">
        <f>SUM(T1031:T1057)</f>
        <v>0</v>
      </c>
      <c r="U1030" s="12"/>
      <c r="V1030" s="12"/>
      <c r="W1030" s="12"/>
      <c r="X1030" s="12"/>
      <c r="Y1030" s="12"/>
      <c r="Z1030" s="12"/>
      <c r="AA1030" s="12"/>
      <c r="AB1030" s="12"/>
      <c r="AC1030" s="12"/>
      <c r="AD1030" s="12"/>
      <c r="AE1030" s="12"/>
      <c r="AR1030" s="210" t="s">
        <v>83</v>
      </c>
      <c r="AT1030" s="211" t="s">
        <v>70</v>
      </c>
      <c r="AU1030" s="211" t="s">
        <v>78</v>
      </c>
      <c r="AY1030" s="210" t="s">
        <v>139</v>
      </c>
      <c r="BK1030" s="212">
        <f>SUM(BK1031:BK1057)</f>
        <v>0</v>
      </c>
    </row>
    <row r="1031" s="2" customFormat="1" ht="21.75" customHeight="1">
      <c r="A1031" s="41"/>
      <c r="B1031" s="42"/>
      <c r="C1031" s="215" t="s">
        <v>647</v>
      </c>
      <c r="D1031" s="215" t="s">
        <v>141</v>
      </c>
      <c r="E1031" s="216" t="s">
        <v>1226</v>
      </c>
      <c r="F1031" s="217" t="s">
        <v>1227</v>
      </c>
      <c r="G1031" s="218" t="s">
        <v>167</v>
      </c>
      <c r="H1031" s="219">
        <v>78.159999999999997</v>
      </c>
      <c r="I1031" s="220"/>
      <c r="J1031" s="221">
        <f>ROUND(I1031*H1031,2)</f>
        <v>0</v>
      </c>
      <c r="K1031" s="217" t="s">
        <v>145</v>
      </c>
      <c r="L1031" s="47"/>
      <c r="M1031" s="222" t="s">
        <v>19</v>
      </c>
      <c r="N1031" s="223" t="s">
        <v>43</v>
      </c>
      <c r="O1031" s="87"/>
      <c r="P1031" s="224">
        <f>O1031*H1031</f>
        <v>0</v>
      </c>
      <c r="Q1031" s="224">
        <v>6.9999999999999994E-05</v>
      </c>
      <c r="R1031" s="224">
        <f>Q1031*H1031</f>
        <v>0.005471199999999999</v>
      </c>
      <c r="S1031" s="224">
        <v>0</v>
      </c>
      <c r="T1031" s="225">
        <f>S1031*H1031</f>
        <v>0</v>
      </c>
      <c r="U1031" s="41"/>
      <c r="V1031" s="41"/>
      <c r="W1031" s="41"/>
      <c r="X1031" s="41"/>
      <c r="Y1031" s="41"/>
      <c r="Z1031" s="41"/>
      <c r="AA1031" s="41"/>
      <c r="AB1031" s="41"/>
      <c r="AC1031" s="41"/>
      <c r="AD1031" s="41"/>
      <c r="AE1031" s="41"/>
      <c r="AR1031" s="226" t="s">
        <v>260</v>
      </c>
      <c r="AT1031" s="226" t="s">
        <v>141</v>
      </c>
      <c r="AU1031" s="226" t="s">
        <v>83</v>
      </c>
      <c r="AY1031" s="20" t="s">
        <v>139</v>
      </c>
      <c r="BE1031" s="227">
        <f>IF(N1031="základní",J1031,0)</f>
        <v>0</v>
      </c>
      <c r="BF1031" s="227">
        <f>IF(N1031="snížená",J1031,0)</f>
        <v>0</v>
      </c>
      <c r="BG1031" s="227">
        <f>IF(N1031="zákl. přenesená",J1031,0)</f>
        <v>0</v>
      </c>
      <c r="BH1031" s="227">
        <f>IF(N1031="sníž. přenesená",J1031,0)</f>
        <v>0</v>
      </c>
      <c r="BI1031" s="227">
        <f>IF(N1031="nulová",J1031,0)</f>
        <v>0</v>
      </c>
      <c r="BJ1031" s="20" t="s">
        <v>83</v>
      </c>
      <c r="BK1031" s="227">
        <f>ROUND(I1031*H1031,2)</f>
        <v>0</v>
      </c>
      <c r="BL1031" s="20" t="s">
        <v>260</v>
      </c>
      <c r="BM1031" s="226" t="s">
        <v>1228</v>
      </c>
    </row>
    <row r="1032" s="2" customFormat="1">
      <c r="A1032" s="41"/>
      <c r="B1032" s="42"/>
      <c r="C1032" s="43"/>
      <c r="D1032" s="228" t="s">
        <v>146</v>
      </c>
      <c r="E1032" s="43"/>
      <c r="F1032" s="229" t="s">
        <v>1229</v>
      </c>
      <c r="G1032" s="43"/>
      <c r="H1032" s="43"/>
      <c r="I1032" s="230"/>
      <c r="J1032" s="43"/>
      <c r="K1032" s="43"/>
      <c r="L1032" s="47"/>
      <c r="M1032" s="231"/>
      <c r="N1032" s="232"/>
      <c r="O1032" s="87"/>
      <c r="P1032" s="87"/>
      <c r="Q1032" s="87"/>
      <c r="R1032" s="87"/>
      <c r="S1032" s="87"/>
      <c r="T1032" s="88"/>
      <c r="U1032" s="41"/>
      <c r="V1032" s="41"/>
      <c r="W1032" s="41"/>
      <c r="X1032" s="41"/>
      <c r="Y1032" s="41"/>
      <c r="Z1032" s="41"/>
      <c r="AA1032" s="41"/>
      <c r="AB1032" s="41"/>
      <c r="AC1032" s="41"/>
      <c r="AD1032" s="41"/>
      <c r="AE1032" s="41"/>
      <c r="AT1032" s="20" t="s">
        <v>146</v>
      </c>
      <c r="AU1032" s="20" t="s">
        <v>83</v>
      </c>
    </row>
    <row r="1033" s="13" customFormat="1">
      <c r="A1033" s="13"/>
      <c r="B1033" s="233"/>
      <c r="C1033" s="234"/>
      <c r="D1033" s="235" t="s">
        <v>148</v>
      </c>
      <c r="E1033" s="236" t="s">
        <v>19</v>
      </c>
      <c r="F1033" s="237" t="s">
        <v>1230</v>
      </c>
      <c r="G1033" s="234"/>
      <c r="H1033" s="238">
        <v>21.399999999999999</v>
      </c>
      <c r="I1033" s="239"/>
      <c r="J1033" s="234"/>
      <c r="K1033" s="234"/>
      <c r="L1033" s="240"/>
      <c r="M1033" s="241"/>
      <c r="N1033" s="242"/>
      <c r="O1033" s="242"/>
      <c r="P1033" s="242"/>
      <c r="Q1033" s="242"/>
      <c r="R1033" s="242"/>
      <c r="S1033" s="242"/>
      <c r="T1033" s="243"/>
      <c r="U1033" s="13"/>
      <c r="V1033" s="13"/>
      <c r="W1033" s="13"/>
      <c r="X1033" s="13"/>
      <c r="Y1033" s="13"/>
      <c r="Z1033" s="13"/>
      <c r="AA1033" s="13"/>
      <c r="AB1033" s="13"/>
      <c r="AC1033" s="13"/>
      <c r="AD1033" s="13"/>
      <c r="AE1033" s="13"/>
      <c r="AT1033" s="244" t="s">
        <v>148</v>
      </c>
      <c r="AU1033" s="244" t="s">
        <v>83</v>
      </c>
      <c r="AV1033" s="13" t="s">
        <v>83</v>
      </c>
      <c r="AW1033" s="13" t="s">
        <v>32</v>
      </c>
      <c r="AX1033" s="13" t="s">
        <v>71</v>
      </c>
      <c r="AY1033" s="244" t="s">
        <v>139</v>
      </c>
    </row>
    <row r="1034" s="14" customFormat="1">
      <c r="A1034" s="14"/>
      <c r="B1034" s="245"/>
      <c r="C1034" s="246"/>
      <c r="D1034" s="235" t="s">
        <v>148</v>
      </c>
      <c r="E1034" s="247" t="s">
        <v>19</v>
      </c>
      <c r="F1034" s="248" t="s">
        <v>176</v>
      </c>
      <c r="G1034" s="246"/>
      <c r="H1034" s="249">
        <v>21.399999999999999</v>
      </c>
      <c r="I1034" s="250"/>
      <c r="J1034" s="246"/>
      <c r="K1034" s="246"/>
      <c r="L1034" s="251"/>
      <c r="M1034" s="252"/>
      <c r="N1034" s="253"/>
      <c r="O1034" s="253"/>
      <c r="P1034" s="253"/>
      <c r="Q1034" s="253"/>
      <c r="R1034" s="253"/>
      <c r="S1034" s="253"/>
      <c r="T1034" s="254"/>
      <c r="U1034" s="14"/>
      <c r="V1034" s="14"/>
      <c r="W1034" s="14"/>
      <c r="X1034" s="14"/>
      <c r="Y1034" s="14"/>
      <c r="Z1034" s="14"/>
      <c r="AA1034" s="14"/>
      <c r="AB1034" s="14"/>
      <c r="AC1034" s="14"/>
      <c r="AD1034" s="14"/>
      <c r="AE1034" s="14"/>
      <c r="AT1034" s="255" t="s">
        <v>148</v>
      </c>
      <c r="AU1034" s="255" t="s">
        <v>83</v>
      </c>
      <c r="AV1034" s="14" t="s">
        <v>87</v>
      </c>
      <c r="AW1034" s="14" t="s">
        <v>32</v>
      </c>
      <c r="AX1034" s="14" t="s">
        <v>71</v>
      </c>
      <c r="AY1034" s="255" t="s">
        <v>139</v>
      </c>
    </row>
    <row r="1035" s="13" customFormat="1">
      <c r="A1035" s="13"/>
      <c r="B1035" s="233"/>
      <c r="C1035" s="234"/>
      <c r="D1035" s="235" t="s">
        <v>148</v>
      </c>
      <c r="E1035" s="236" t="s">
        <v>19</v>
      </c>
      <c r="F1035" s="237" t="s">
        <v>1231</v>
      </c>
      <c r="G1035" s="234"/>
      <c r="H1035" s="238">
        <v>56.759999999999998</v>
      </c>
      <c r="I1035" s="239"/>
      <c r="J1035" s="234"/>
      <c r="K1035" s="234"/>
      <c r="L1035" s="240"/>
      <c r="M1035" s="241"/>
      <c r="N1035" s="242"/>
      <c r="O1035" s="242"/>
      <c r="P1035" s="242"/>
      <c r="Q1035" s="242"/>
      <c r="R1035" s="242"/>
      <c r="S1035" s="242"/>
      <c r="T1035" s="243"/>
      <c r="U1035" s="13"/>
      <c r="V1035" s="13"/>
      <c r="W1035" s="13"/>
      <c r="X1035" s="13"/>
      <c r="Y1035" s="13"/>
      <c r="Z1035" s="13"/>
      <c r="AA1035" s="13"/>
      <c r="AB1035" s="13"/>
      <c r="AC1035" s="13"/>
      <c r="AD1035" s="13"/>
      <c r="AE1035" s="13"/>
      <c r="AT1035" s="244" t="s">
        <v>148</v>
      </c>
      <c r="AU1035" s="244" t="s">
        <v>83</v>
      </c>
      <c r="AV1035" s="13" t="s">
        <v>83</v>
      </c>
      <c r="AW1035" s="13" t="s">
        <v>32</v>
      </c>
      <c r="AX1035" s="13" t="s">
        <v>71</v>
      </c>
      <c r="AY1035" s="244" t="s">
        <v>139</v>
      </c>
    </row>
    <row r="1036" s="14" customFormat="1">
      <c r="A1036" s="14"/>
      <c r="B1036" s="245"/>
      <c r="C1036" s="246"/>
      <c r="D1036" s="235" t="s">
        <v>148</v>
      </c>
      <c r="E1036" s="247" t="s">
        <v>19</v>
      </c>
      <c r="F1036" s="248" t="s">
        <v>176</v>
      </c>
      <c r="G1036" s="246"/>
      <c r="H1036" s="249">
        <v>56.759999999999998</v>
      </c>
      <c r="I1036" s="250"/>
      <c r="J1036" s="246"/>
      <c r="K1036" s="246"/>
      <c r="L1036" s="251"/>
      <c r="M1036" s="252"/>
      <c r="N1036" s="253"/>
      <c r="O1036" s="253"/>
      <c r="P1036" s="253"/>
      <c r="Q1036" s="253"/>
      <c r="R1036" s="253"/>
      <c r="S1036" s="253"/>
      <c r="T1036" s="254"/>
      <c r="U1036" s="14"/>
      <c r="V1036" s="14"/>
      <c r="W1036" s="14"/>
      <c r="X1036" s="14"/>
      <c r="Y1036" s="14"/>
      <c r="Z1036" s="14"/>
      <c r="AA1036" s="14"/>
      <c r="AB1036" s="14"/>
      <c r="AC1036" s="14"/>
      <c r="AD1036" s="14"/>
      <c r="AE1036" s="14"/>
      <c r="AT1036" s="255" t="s">
        <v>148</v>
      </c>
      <c r="AU1036" s="255" t="s">
        <v>83</v>
      </c>
      <c r="AV1036" s="14" t="s">
        <v>87</v>
      </c>
      <c r="AW1036" s="14" t="s">
        <v>32</v>
      </c>
      <c r="AX1036" s="14" t="s">
        <v>71</v>
      </c>
      <c r="AY1036" s="255" t="s">
        <v>139</v>
      </c>
    </row>
    <row r="1037" s="15" customFormat="1">
      <c r="A1037" s="15"/>
      <c r="B1037" s="256"/>
      <c r="C1037" s="257"/>
      <c r="D1037" s="235" t="s">
        <v>148</v>
      </c>
      <c r="E1037" s="258" t="s">
        <v>19</v>
      </c>
      <c r="F1037" s="259" t="s">
        <v>163</v>
      </c>
      <c r="G1037" s="257"/>
      <c r="H1037" s="260">
        <v>78.159999999999997</v>
      </c>
      <c r="I1037" s="261"/>
      <c r="J1037" s="257"/>
      <c r="K1037" s="257"/>
      <c r="L1037" s="262"/>
      <c r="M1037" s="263"/>
      <c r="N1037" s="264"/>
      <c r="O1037" s="264"/>
      <c r="P1037" s="264"/>
      <c r="Q1037" s="264"/>
      <c r="R1037" s="264"/>
      <c r="S1037" s="264"/>
      <c r="T1037" s="265"/>
      <c r="U1037" s="15"/>
      <c r="V1037" s="15"/>
      <c r="W1037" s="15"/>
      <c r="X1037" s="15"/>
      <c r="Y1037" s="15"/>
      <c r="Z1037" s="15"/>
      <c r="AA1037" s="15"/>
      <c r="AB1037" s="15"/>
      <c r="AC1037" s="15"/>
      <c r="AD1037" s="15"/>
      <c r="AE1037" s="15"/>
      <c r="AT1037" s="266" t="s">
        <v>148</v>
      </c>
      <c r="AU1037" s="266" t="s">
        <v>83</v>
      </c>
      <c r="AV1037" s="15" t="s">
        <v>90</v>
      </c>
      <c r="AW1037" s="15" t="s">
        <v>32</v>
      </c>
      <c r="AX1037" s="15" t="s">
        <v>78</v>
      </c>
      <c r="AY1037" s="266" t="s">
        <v>139</v>
      </c>
    </row>
    <row r="1038" s="2" customFormat="1" ht="24.15" customHeight="1">
      <c r="A1038" s="41"/>
      <c r="B1038" s="42"/>
      <c r="C1038" s="215" t="s">
        <v>1232</v>
      </c>
      <c r="D1038" s="215" t="s">
        <v>141</v>
      </c>
      <c r="E1038" s="216" t="s">
        <v>1233</v>
      </c>
      <c r="F1038" s="217" t="s">
        <v>1234</v>
      </c>
      <c r="G1038" s="218" t="s">
        <v>167</v>
      </c>
      <c r="H1038" s="219">
        <v>56.759999999999998</v>
      </c>
      <c r="I1038" s="220"/>
      <c r="J1038" s="221">
        <f>ROUND(I1038*H1038,2)</f>
        <v>0</v>
      </c>
      <c r="K1038" s="217" t="s">
        <v>145</v>
      </c>
      <c r="L1038" s="47"/>
      <c r="M1038" s="222" t="s">
        <v>19</v>
      </c>
      <c r="N1038" s="223" t="s">
        <v>43</v>
      </c>
      <c r="O1038" s="87"/>
      <c r="P1038" s="224">
        <f>O1038*H1038</f>
        <v>0</v>
      </c>
      <c r="Q1038" s="224">
        <v>3.0000000000000001E-05</v>
      </c>
      <c r="R1038" s="224">
        <f>Q1038*H1038</f>
        <v>0.0017028</v>
      </c>
      <c r="S1038" s="224">
        <v>0</v>
      </c>
      <c r="T1038" s="225">
        <f>S1038*H1038</f>
        <v>0</v>
      </c>
      <c r="U1038" s="41"/>
      <c r="V1038" s="41"/>
      <c r="W1038" s="41"/>
      <c r="X1038" s="41"/>
      <c r="Y1038" s="41"/>
      <c r="Z1038" s="41"/>
      <c r="AA1038" s="41"/>
      <c r="AB1038" s="41"/>
      <c r="AC1038" s="41"/>
      <c r="AD1038" s="41"/>
      <c r="AE1038" s="41"/>
      <c r="AR1038" s="226" t="s">
        <v>260</v>
      </c>
      <c r="AT1038" s="226" t="s">
        <v>141</v>
      </c>
      <c r="AU1038" s="226" t="s">
        <v>83</v>
      </c>
      <c r="AY1038" s="20" t="s">
        <v>139</v>
      </c>
      <c r="BE1038" s="227">
        <f>IF(N1038="základní",J1038,0)</f>
        <v>0</v>
      </c>
      <c r="BF1038" s="227">
        <f>IF(N1038="snížená",J1038,0)</f>
        <v>0</v>
      </c>
      <c r="BG1038" s="227">
        <f>IF(N1038="zákl. přenesená",J1038,0)</f>
        <v>0</v>
      </c>
      <c r="BH1038" s="227">
        <f>IF(N1038="sníž. přenesená",J1038,0)</f>
        <v>0</v>
      </c>
      <c r="BI1038" s="227">
        <f>IF(N1038="nulová",J1038,0)</f>
        <v>0</v>
      </c>
      <c r="BJ1038" s="20" t="s">
        <v>83</v>
      </c>
      <c r="BK1038" s="227">
        <f>ROUND(I1038*H1038,2)</f>
        <v>0</v>
      </c>
      <c r="BL1038" s="20" t="s">
        <v>260</v>
      </c>
      <c r="BM1038" s="226" t="s">
        <v>1235</v>
      </c>
    </row>
    <row r="1039" s="2" customFormat="1">
      <c r="A1039" s="41"/>
      <c r="B1039" s="42"/>
      <c r="C1039" s="43"/>
      <c r="D1039" s="228" t="s">
        <v>146</v>
      </c>
      <c r="E1039" s="43"/>
      <c r="F1039" s="229" t="s">
        <v>1236</v>
      </c>
      <c r="G1039" s="43"/>
      <c r="H1039" s="43"/>
      <c r="I1039" s="230"/>
      <c r="J1039" s="43"/>
      <c r="K1039" s="43"/>
      <c r="L1039" s="47"/>
      <c r="M1039" s="231"/>
      <c r="N1039" s="232"/>
      <c r="O1039" s="87"/>
      <c r="P1039" s="87"/>
      <c r="Q1039" s="87"/>
      <c r="R1039" s="87"/>
      <c r="S1039" s="87"/>
      <c r="T1039" s="88"/>
      <c r="U1039" s="41"/>
      <c r="V1039" s="41"/>
      <c r="W1039" s="41"/>
      <c r="X1039" s="41"/>
      <c r="Y1039" s="41"/>
      <c r="Z1039" s="41"/>
      <c r="AA1039" s="41"/>
      <c r="AB1039" s="41"/>
      <c r="AC1039" s="41"/>
      <c r="AD1039" s="41"/>
      <c r="AE1039" s="41"/>
      <c r="AT1039" s="20" t="s">
        <v>146</v>
      </c>
      <c r="AU1039" s="20" t="s">
        <v>83</v>
      </c>
    </row>
    <row r="1040" s="13" customFormat="1">
      <c r="A1040" s="13"/>
      <c r="B1040" s="233"/>
      <c r="C1040" s="234"/>
      <c r="D1040" s="235" t="s">
        <v>148</v>
      </c>
      <c r="E1040" s="236" t="s">
        <v>19</v>
      </c>
      <c r="F1040" s="237" t="s">
        <v>1231</v>
      </c>
      <c r="G1040" s="234"/>
      <c r="H1040" s="238">
        <v>56.759999999999998</v>
      </c>
      <c r="I1040" s="239"/>
      <c r="J1040" s="234"/>
      <c r="K1040" s="234"/>
      <c r="L1040" s="240"/>
      <c r="M1040" s="241"/>
      <c r="N1040" s="242"/>
      <c r="O1040" s="242"/>
      <c r="P1040" s="242"/>
      <c r="Q1040" s="242"/>
      <c r="R1040" s="242"/>
      <c r="S1040" s="242"/>
      <c r="T1040" s="243"/>
      <c r="U1040" s="13"/>
      <c r="V1040" s="13"/>
      <c r="W1040" s="13"/>
      <c r="X1040" s="13"/>
      <c r="Y1040" s="13"/>
      <c r="Z1040" s="13"/>
      <c r="AA1040" s="13"/>
      <c r="AB1040" s="13"/>
      <c r="AC1040" s="13"/>
      <c r="AD1040" s="13"/>
      <c r="AE1040" s="13"/>
      <c r="AT1040" s="244" t="s">
        <v>148</v>
      </c>
      <c r="AU1040" s="244" t="s">
        <v>83</v>
      </c>
      <c r="AV1040" s="13" t="s">
        <v>83</v>
      </c>
      <c r="AW1040" s="13" t="s">
        <v>32</v>
      </c>
      <c r="AX1040" s="13" t="s">
        <v>78</v>
      </c>
      <c r="AY1040" s="244" t="s">
        <v>139</v>
      </c>
    </row>
    <row r="1041" s="2" customFormat="1" ht="16.5" customHeight="1">
      <c r="A1041" s="41"/>
      <c r="B1041" s="42"/>
      <c r="C1041" s="215" t="s">
        <v>1237</v>
      </c>
      <c r="D1041" s="215" t="s">
        <v>141</v>
      </c>
      <c r="E1041" s="216" t="s">
        <v>1238</v>
      </c>
      <c r="F1041" s="217" t="s">
        <v>1239</v>
      </c>
      <c r="G1041" s="218" t="s">
        <v>167</v>
      </c>
      <c r="H1041" s="219">
        <v>78.159999999999997</v>
      </c>
      <c r="I1041" s="220"/>
      <c r="J1041" s="221">
        <f>ROUND(I1041*H1041,2)</f>
        <v>0</v>
      </c>
      <c r="K1041" s="217" t="s">
        <v>145</v>
      </c>
      <c r="L1041" s="47"/>
      <c r="M1041" s="222" t="s">
        <v>19</v>
      </c>
      <c r="N1041" s="223" t="s">
        <v>43</v>
      </c>
      <c r="O1041" s="87"/>
      <c r="P1041" s="224">
        <f>O1041*H1041</f>
        <v>0</v>
      </c>
      <c r="Q1041" s="224">
        <v>0.00017000000000000001</v>
      </c>
      <c r="R1041" s="224">
        <f>Q1041*H1041</f>
        <v>0.013287200000000001</v>
      </c>
      <c r="S1041" s="224">
        <v>0</v>
      </c>
      <c r="T1041" s="225">
        <f>S1041*H1041</f>
        <v>0</v>
      </c>
      <c r="U1041" s="41"/>
      <c r="V1041" s="41"/>
      <c r="W1041" s="41"/>
      <c r="X1041" s="41"/>
      <c r="Y1041" s="41"/>
      <c r="Z1041" s="41"/>
      <c r="AA1041" s="41"/>
      <c r="AB1041" s="41"/>
      <c r="AC1041" s="41"/>
      <c r="AD1041" s="41"/>
      <c r="AE1041" s="41"/>
      <c r="AR1041" s="226" t="s">
        <v>260</v>
      </c>
      <c r="AT1041" s="226" t="s">
        <v>141</v>
      </c>
      <c r="AU1041" s="226" t="s">
        <v>83</v>
      </c>
      <c r="AY1041" s="20" t="s">
        <v>139</v>
      </c>
      <c r="BE1041" s="227">
        <f>IF(N1041="základní",J1041,0)</f>
        <v>0</v>
      </c>
      <c r="BF1041" s="227">
        <f>IF(N1041="snížená",J1041,0)</f>
        <v>0</v>
      </c>
      <c r="BG1041" s="227">
        <f>IF(N1041="zákl. přenesená",J1041,0)</f>
        <v>0</v>
      </c>
      <c r="BH1041" s="227">
        <f>IF(N1041="sníž. přenesená",J1041,0)</f>
        <v>0</v>
      </c>
      <c r="BI1041" s="227">
        <f>IF(N1041="nulová",J1041,0)</f>
        <v>0</v>
      </c>
      <c r="BJ1041" s="20" t="s">
        <v>83</v>
      </c>
      <c r="BK1041" s="227">
        <f>ROUND(I1041*H1041,2)</f>
        <v>0</v>
      </c>
      <c r="BL1041" s="20" t="s">
        <v>260</v>
      </c>
      <c r="BM1041" s="226" t="s">
        <v>1240</v>
      </c>
    </row>
    <row r="1042" s="2" customFormat="1">
      <c r="A1042" s="41"/>
      <c r="B1042" s="42"/>
      <c r="C1042" s="43"/>
      <c r="D1042" s="228" t="s">
        <v>146</v>
      </c>
      <c r="E1042" s="43"/>
      <c r="F1042" s="229" t="s">
        <v>1241</v>
      </c>
      <c r="G1042" s="43"/>
      <c r="H1042" s="43"/>
      <c r="I1042" s="230"/>
      <c r="J1042" s="43"/>
      <c r="K1042" s="43"/>
      <c r="L1042" s="47"/>
      <c r="M1042" s="231"/>
      <c r="N1042" s="232"/>
      <c r="O1042" s="87"/>
      <c r="P1042" s="87"/>
      <c r="Q1042" s="87"/>
      <c r="R1042" s="87"/>
      <c r="S1042" s="87"/>
      <c r="T1042" s="88"/>
      <c r="U1042" s="41"/>
      <c r="V1042" s="41"/>
      <c r="W1042" s="41"/>
      <c r="X1042" s="41"/>
      <c r="Y1042" s="41"/>
      <c r="Z1042" s="41"/>
      <c r="AA1042" s="41"/>
      <c r="AB1042" s="41"/>
      <c r="AC1042" s="41"/>
      <c r="AD1042" s="41"/>
      <c r="AE1042" s="41"/>
      <c r="AT1042" s="20" t="s">
        <v>146</v>
      </c>
      <c r="AU1042" s="20" t="s">
        <v>83</v>
      </c>
    </row>
    <row r="1043" s="13" customFormat="1">
      <c r="A1043" s="13"/>
      <c r="B1043" s="233"/>
      <c r="C1043" s="234"/>
      <c r="D1043" s="235" t="s">
        <v>148</v>
      </c>
      <c r="E1043" s="236" t="s">
        <v>19</v>
      </c>
      <c r="F1043" s="237" t="s">
        <v>1242</v>
      </c>
      <c r="G1043" s="234"/>
      <c r="H1043" s="238">
        <v>78.159999999999997</v>
      </c>
      <c r="I1043" s="239"/>
      <c r="J1043" s="234"/>
      <c r="K1043" s="234"/>
      <c r="L1043" s="240"/>
      <c r="M1043" s="241"/>
      <c r="N1043" s="242"/>
      <c r="O1043" s="242"/>
      <c r="P1043" s="242"/>
      <c r="Q1043" s="242"/>
      <c r="R1043" s="242"/>
      <c r="S1043" s="242"/>
      <c r="T1043" s="243"/>
      <c r="U1043" s="13"/>
      <c r="V1043" s="13"/>
      <c r="W1043" s="13"/>
      <c r="X1043" s="13"/>
      <c r="Y1043" s="13"/>
      <c r="Z1043" s="13"/>
      <c r="AA1043" s="13"/>
      <c r="AB1043" s="13"/>
      <c r="AC1043" s="13"/>
      <c r="AD1043" s="13"/>
      <c r="AE1043" s="13"/>
      <c r="AT1043" s="244" t="s">
        <v>148</v>
      </c>
      <c r="AU1043" s="244" t="s">
        <v>83</v>
      </c>
      <c r="AV1043" s="13" t="s">
        <v>83</v>
      </c>
      <c r="AW1043" s="13" t="s">
        <v>32</v>
      </c>
      <c r="AX1043" s="13" t="s">
        <v>78</v>
      </c>
      <c r="AY1043" s="244" t="s">
        <v>139</v>
      </c>
    </row>
    <row r="1044" s="2" customFormat="1" ht="16.5" customHeight="1">
      <c r="A1044" s="41"/>
      <c r="B1044" s="42"/>
      <c r="C1044" s="215" t="s">
        <v>1243</v>
      </c>
      <c r="D1044" s="215" t="s">
        <v>141</v>
      </c>
      <c r="E1044" s="216" t="s">
        <v>1244</v>
      </c>
      <c r="F1044" s="217" t="s">
        <v>1245</v>
      </c>
      <c r="G1044" s="218" t="s">
        <v>167</v>
      </c>
      <c r="H1044" s="219">
        <v>156.31999999999999</v>
      </c>
      <c r="I1044" s="220"/>
      <c r="J1044" s="221">
        <f>ROUND(I1044*H1044,2)</f>
        <v>0</v>
      </c>
      <c r="K1044" s="217" t="s">
        <v>145</v>
      </c>
      <c r="L1044" s="47"/>
      <c r="M1044" s="222" t="s">
        <v>19</v>
      </c>
      <c r="N1044" s="223" t="s">
        <v>43</v>
      </c>
      <c r="O1044" s="87"/>
      <c r="P1044" s="224">
        <f>O1044*H1044</f>
        <v>0</v>
      </c>
      <c r="Q1044" s="224">
        <v>0.00012</v>
      </c>
      <c r="R1044" s="224">
        <f>Q1044*H1044</f>
        <v>0.018758399999999998</v>
      </c>
      <c r="S1044" s="224">
        <v>0</v>
      </c>
      <c r="T1044" s="225">
        <f>S1044*H1044</f>
        <v>0</v>
      </c>
      <c r="U1044" s="41"/>
      <c r="V1044" s="41"/>
      <c r="W1044" s="41"/>
      <c r="X1044" s="41"/>
      <c r="Y1044" s="41"/>
      <c r="Z1044" s="41"/>
      <c r="AA1044" s="41"/>
      <c r="AB1044" s="41"/>
      <c r="AC1044" s="41"/>
      <c r="AD1044" s="41"/>
      <c r="AE1044" s="41"/>
      <c r="AR1044" s="226" t="s">
        <v>260</v>
      </c>
      <c r="AT1044" s="226" t="s">
        <v>141</v>
      </c>
      <c r="AU1044" s="226" t="s">
        <v>83</v>
      </c>
      <c r="AY1044" s="20" t="s">
        <v>139</v>
      </c>
      <c r="BE1044" s="227">
        <f>IF(N1044="základní",J1044,0)</f>
        <v>0</v>
      </c>
      <c r="BF1044" s="227">
        <f>IF(N1044="snížená",J1044,0)</f>
        <v>0</v>
      </c>
      <c r="BG1044" s="227">
        <f>IF(N1044="zákl. přenesená",J1044,0)</f>
        <v>0</v>
      </c>
      <c r="BH1044" s="227">
        <f>IF(N1044="sníž. přenesená",J1044,0)</f>
        <v>0</v>
      </c>
      <c r="BI1044" s="227">
        <f>IF(N1044="nulová",J1044,0)</f>
        <v>0</v>
      </c>
      <c r="BJ1044" s="20" t="s">
        <v>83</v>
      </c>
      <c r="BK1044" s="227">
        <f>ROUND(I1044*H1044,2)</f>
        <v>0</v>
      </c>
      <c r="BL1044" s="20" t="s">
        <v>260</v>
      </c>
      <c r="BM1044" s="226" t="s">
        <v>1246</v>
      </c>
    </row>
    <row r="1045" s="2" customFormat="1">
      <c r="A1045" s="41"/>
      <c r="B1045" s="42"/>
      <c r="C1045" s="43"/>
      <c r="D1045" s="228" t="s">
        <v>146</v>
      </c>
      <c r="E1045" s="43"/>
      <c r="F1045" s="229" t="s">
        <v>1247</v>
      </c>
      <c r="G1045" s="43"/>
      <c r="H1045" s="43"/>
      <c r="I1045" s="230"/>
      <c r="J1045" s="43"/>
      <c r="K1045" s="43"/>
      <c r="L1045" s="47"/>
      <c r="M1045" s="231"/>
      <c r="N1045" s="232"/>
      <c r="O1045" s="87"/>
      <c r="P1045" s="87"/>
      <c r="Q1045" s="87"/>
      <c r="R1045" s="87"/>
      <c r="S1045" s="87"/>
      <c r="T1045" s="88"/>
      <c r="U1045" s="41"/>
      <c r="V1045" s="41"/>
      <c r="W1045" s="41"/>
      <c r="X1045" s="41"/>
      <c r="Y1045" s="41"/>
      <c r="Z1045" s="41"/>
      <c r="AA1045" s="41"/>
      <c r="AB1045" s="41"/>
      <c r="AC1045" s="41"/>
      <c r="AD1045" s="41"/>
      <c r="AE1045" s="41"/>
      <c r="AT1045" s="20" t="s">
        <v>146</v>
      </c>
      <c r="AU1045" s="20" t="s">
        <v>83</v>
      </c>
    </row>
    <row r="1046" s="13" customFormat="1">
      <c r="A1046" s="13"/>
      <c r="B1046" s="233"/>
      <c r="C1046" s="234"/>
      <c r="D1046" s="235" t="s">
        <v>148</v>
      </c>
      <c r="E1046" s="236" t="s">
        <v>19</v>
      </c>
      <c r="F1046" s="237" t="s">
        <v>1248</v>
      </c>
      <c r="G1046" s="234"/>
      <c r="H1046" s="238">
        <v>156.31999999999999</v>
      </c>
      <c r="I1046" s="239"/>
      <c r="J1046" s="234"/>
      <c r="K1046" s="234"/>
      <c r="L1046" s="240"/>
      <c r="M1046" s="241"/>
      <c r="N1046" s="242"/>
      <c r="O1046" s="242"/>
      <c r="P1046" s="242"/>
      <c r="Q1046" s="242"/>
      <c r="R1046" s="242"/>
      <c r="S1046" s="242"/>
      <c r="T1046" s="243"/>
      <c r="U1046" s="13"/>
      <c r="V1046" s="13"/>
      <c r="W1046" s="13"/>
      <c r="X1046" s="13"/>
      <c r="Y1046" s="13"/>
      <c r="Z1046" s="13"/>
      <c r="AA1046" s="13"/>
      <c r="AB1046" s="13"/>
      <c r="AC1046" s="13"/>
      <c r="AD1046" s="13"/>
      <c r="AE1046" s="13"/>
      <c r="AT1046" s="244" t="s">
        <v>148</v>
      </c>
      <c r="AU1046" s="244" t="s">
        <v>83</v>
      </c>
      <c r="AV1046" s="13" t="s">
        <v>83</v>
      </c>
      <c r="AW1046" s="13" t="s">
        <v>32</v>
      </c>
      <c r="AX1046" s="13" t="s">
        <v>78</v>
      </c>
      <c r="AY1046" s="244" t="s">
        <v>139</v>
      </c>
    </row>
    <row r="1047" s="2" customFormat="1" ht="24.15" customHeight="1">
      <c r="A1047" s="41"/>
      <c r="B1047" s="42"/>
      <c r="C1047" s="215" t="s">
        <v>658</v>
      </c>
      <c r="D1047" s="215" t="s">
        <v>141</v>
      </c>
      <c r="E1047" s="216" t="s">
        <v>1249</v>
      </c>
      <c r="F1047" s="217" t="s">
        <v>1250</v>
      </c>
      <c r="G1047" s="218" t="s">
        <v>167</v>
      </c>
      <c r="H1047" s="219">
        <v>1387.52</v>
      </c>
      <c r="I1047" s="220"/>
      <c r="J1047" s="221">
        <f>ROUND(I1047*H1047,2)</f>
        <v>0</v>
      </c>
      <c r="K1047" s="217" t="s">
        <v>19</v>
      </c>
      <c r="L1047" s="47"/>
      <c r="M1047" s="222" t="s">
        <v>19</v>
      </c>
      <c r="N1047" s="223" t="s">
        <v>43</v>
      </c>
      <c r="O1047" s="87"/>
      <c r="P1047" s="224">
        <f>O1047*H1047</f>
        <v>0</v>
      </c>
      <c r="Q1047" s="224">
        <v>0.00072000000000000005</v>
      </c>
      <c r="R1047" s="224">
        <f>Q1047*H1047</f>
        <v>0.99901440000000008</v>
      </c>
      <c r="S1047" s="224">
        <v>0</v>
      </c>
      <c r="T1047" s="225">
        <f>S1047*H1047</f>
        <v>0</v>
      </c>
      <c r="U1047" s="41"/>
      <c r="V1047" s="41"/>
      <c r="W1047" s="41"/>
      <c r="X1047" s="41"/>
      <c r="Y1047" s="41"/>
      <c r="Z1047" s="41"/>
      <c r="AA1047" s="41"/>
      <c r="AB1047" s="41"/>
      <c r="AC1047" s="41"/>
      <c r="AD1047" s="41"/>
      <c r="AE1047" s="41"/>
      <c r="AR1047" s="226" t="s">
        <v>260</v>
      </c>
      <c r="AT1047" s="226" t="s">
        <v>141</v>
      </c>
      <c r="AU1047" s="226" t="s">
        <v>83</v>
      </c>
      <c r="AY1047" s="20" t="s">
        <v>139</v>
      </c>
      <c r="BE1047" s="227">
        <f>IF(N1047="základní",J1047,0)</f>
        <v>0</v>
      </c>
      <c r="BF1047" s="227">
        <f>IF(N1047="snížená",J1047,0)</f>
        <v>0</v>
      </c>
      <c r="BG1047" s="227">
        <f>IF(N1047="zákl. přenesená",J1047,0)</f>
        <v>0</v>
      </c>
      <c r="BH1047" s="227">
        <f>IF(N1047="sníž. přenesená",J1047,0)</f>
        <v>0</v>
      </c>
      <c r="BI1047" s="227">
        <f>IF(N1047="nulová",J1047,0)</f>
        <v>0</v>
      </c>
      <c r="BJ1047" s="20" t="s">
        <v>83</v>
      </c>
      <c r="BK1047" s="227">
        <f>ROUND(I1047*H1047,2)</f>
        <v>0</v>
      </c>
      <c r="BL1047" s="20" t="s">
        <v>260</v>
      </c>
      <c r="BM1047" s="226" t="s">
        <v>1251</v>
      </c>
    </row>
    <row r="1048" s="13" customFormat="1">
      <c r="A1048" s="13"/>
      <c r="B1048" s="233"/>
      <c r="C1048" s="234"/>
      <c r="D1048" s="235" t="s">
        <v>148</v>
      </c>
      <c r="E1048" s="236" t="s">
        <v>19</v>
      </c>
      <c r="F1048" s="237" t="s">
        <v>1252</v>
      </c>
      <c r="G1048" s="234"/>
      <c r="H1048" s="238">
        <v>141</v>
      </c>
      <c r="I1048" s="239"/>
      <c r="J1048" s="234"/>
      <c r="K1048" s="234"/>
      <c r="L1048" s="240"/>
      <c r="M1048" s="241"/>
      <c r="N1048" s="242"/>
      <c r="O1048" s="242"/>
      <c r="P1048" s="242"/>
      <c r="Q1048" s="242"/>
      <c r="R1048" s="242"/>
      <c r="S1048" s="242"/>
      <c r="T1048" s="243"/>
      <c r="U1048" s="13"/>
      <c r="V1048" s="13"/>
      <c r="W1048" s="13"/>
      <c r="X1048" s="13"/>
      <c r="Y1048" s="13"/>
      <c r="Z1048" s="13"/>
      <c r="AA1048" s="13"/>
      <c r="AB1048" s="13"/>
      <c r="AC1048" s="13"/>
      <c r="AD1048" s="13"/>
      <c r="AE1048" s="13"/>
      <c r="AT1048" s="244" t="s">
        <v>148</v>
      </c>
      <c r="AU1048" s="244" t="s">
        <v>83</v>
      </c>
      <c r="AV1048" s="13" t="s">
        <v>83</v>
      </c>
      <c r="AW1048" s="13" t="s">
        <v>32</v>
      </c>
      <c r="AX1048" s="13" t="s">
        <v>71</v>
      </c>
      <c r="AY1048" s="244" t="s">
        <v>139</v>
      </c>
    </row>
    <row r="1049" s="13" customFormat="1">
      <c r="A1049" s="13"/>
      <c r="B1049" s="233"/>
      <c r="C1049" s="234"/>
      <c r="D1049" s="235" t="s">
        <v>148</v>
      </c>
      <c r="E1049" s="236" t="s">
        <v>19</v>
      </c>
      <c r="F1049" s="237" t="s">
        <v>1253</v>
      </c>
      <c r="G1049" s="234"/>
      <c r="H1049" s="238">
        <v>54.560000000000002</v>
      </c>
      <c r="I1049" s="239"/>
      <c r="J1049" s="234"/>
      <c r="K1049" s="234"/>
      <c r="L1049" s="240"/>
      <c r="M1049" s="241"/>
      <c r="N1049" s="242"/>
      <c r="O1049" s="242"/>
      <c r="P1049" s="242"/>
      <c r="Q1049" s="242"/>
      <c r="R1049" s="242"/>
      <c r="S1049" s="242"/>
      <c r="T1049" s="243"/>
      <c r="U1049" s="13"/>
      <c r="V1049" s="13"/>
      <c r="W1049" s="13"/>
      <c r="X1049" s="13"/>
      <c r="Y1049" s="13"/>
      <c r="Z1049" s="13"/>
      <c r="AA1049" s="13"/>
      <c r="AB1049" s="13"/>
      <c r="AC1049" s="13"/>
      <c r="AD1049" s="13"/>
      <c r="AE1049" s="13"/>
      <c r="AT1049" s="244" t="s">
        <v>148</v>
      </c>
      <c r="AU1049" s="244" t="s">
        <v>83</v>
      </c>
      <c r="AV1049" s="13" t="s">
        <v>83</v>
      </c>
      <c r="AW1049" s="13" t="s">
        <v>32</v>
      </c>
      <c r="AX1049" s="13" t="s">
        <v>71</v>
      </c>
      <c r="AY1049" s="244" t="s">
        <v>139</v>
      </c>
    </row>
    <row r="1050" s="14" customFormat="1">
      <c r="A1050" s="14"/>
      <c r="B1050" s="245"/>
      <c r="C1050" s="246"/>
      <c r="D1050" s="235" t="s">
        <v>148</v>
      </c>
      <c r="E1050" s="247" t="s">
        <v>19</v>
      </c>
      <c r="F1050" s="248" t="s">
        <v>1254</v>
      </c>
      <c r="G1050" s="246"/>
      <c r="H1050" s="249">
        <v>195.56</v>
      </c>
      <c r="I1050" s="250"/>
      <c r="J1050" s="246"/>
      <c r="K1050" s="246"/>
      <c r="L1050" s="251"/>
      <c r="M1050" s="252"/>
      <c r="N1050" s="253"/>
      <c r="O1050" s="253"/>
      <c r="P1050" s="253"/>
      <c r="Q1050" s="253"/>
      <c r="R1050" s="253"/>
      <c r="S1050" s="253"/>
      <c r="T1050" s="254"/>
      <c r="U1050" s="14"/>
      <c r="V1050" s="14"/>
      <c r="W1050" s="14"/>
      <c r="X1050" s="14"/>
      <c r="Y1050" s="14"/>
      <c r="Z1050" s="14"/>
      <c r="AA1050" s="14"/>
      <c r="AB1050" s="14"/>
      <c r="AC1050" s="14"/>
      <c r="AD1050" s="14"/>
      <c r="AE1050" s="14"/>
      <c r="AT1050" s="255" t="s">
        <v>148</v>
      </c>
      <c r="AU1050" s="255" t="s">
        <v>83</v>
      </c>
      <c r="AV1050" s="14" t="s">
        <v>87</v>
      </c>
      <c r="AW1050" s="14" t="s">
        <v>32</v>
      </c>
      <c r="AX1050" s="14" t="s">
        <v>71</v>
      </c>
      <c r="AY1050" s="255" t="s">
        <v>139</v>
      </c>
    </row>
    <row r="1051" s="13" customFormat="1">
      <c r="A1051" s="13"/>
      <c r="B1051" s="233"/>
      <c r="C1051" s="234"/>
      <c r="D1051" s="235" t="s">
        <v>148</v>
      </c>
      <c r="E1051" s="236" t="s">
        <v>19</v>
      </c>
      <c r="F1051" s="237" t="s">
        <v>1255</v>
      </c>
      <c r="G1051" s="234"/>
      <c r="H1051" s="238">
        <v>1100.6199999999999</v>
      </c>
      <c r="I1051" s="239"/>
      <c r="J1051" s="234"/>
      <c r="K1051" s="234"/>
      <c r="L1051" s="240"/>
      <c r="M1051" s="241"/>
      <c r="N1051" s="242"/>
      <c r="O1051" s="242"/>
      <c r="P1051" s="242"/>
      <c r="Q1051" s="242"/>
      <c r="R1051" s="242"/>
      <c r="S1051" s="242"/>
      <c r="T1051" s="243"/>
      <c r="U1051" s="13"/>
      <c r="V1051" s="13"/>
      <c r="W1051" s="13"/>
      <c r="X1051" s="13"/>
      <c r="Y1051" s="13"/>
      <c r="Z1051" s="13"/>
      <c r="AA1051" s="13"/>
      <c r="AB1051" s="13"/>
      <c r="AC1051" s="13"/>
      <c r="AD1051" s="13"/>
      <c r="AE1051" s="13"/>
      <c r="AT1051" s="244" t="s">
        <v>148</v>
      </c>
      <c r="AU1051" s="244" t="s">
        <v>83</v>
      </c>
      <c r="AV1051" s="13" t="s">
        <v>83</v>
      </c>
      <c r="AW1051" s="13" t="s">
        <v>32</v>
      </c>
      <c r="AX1051" s="13" t="s">
        <v>71</v>
      </c>
      <c r="AY1051" s="244" t="s">
        <v>139</v>
      </c>
    </row>
    <row r="1052" s="13" customFormat="1">
      <c r="A1052" s="13"/>
      <c r="B1052" s="233"/>
      <c r="C1052" s="234"/>
      <c r="D1052" s="235" t="s">
        <v>148</v>
      </c>
      <c r="E1052" s="236" t="s">
        <v>19</v>
      </c>
      <c r="F1052" s="237" t="s">
        <v>1256</v>
      </c>
      <c r="G1052" s="234"/>
      <c r="H1052" s="238">
        <v>91.340000000000003</v>
      </c>
      <c r="I1052" s="239"/>
      <c r="J1052" s="234"/>
      <c r="K1052" s="234"/>
      <c r="L1052" s="240"/>
      <c r="M1052" s="241"/>
      <c r="N1052" s="242"/>
      <c r="O1052" s="242"/>
      <c r="P1052" s="242"/>
      <c r="Q1052" s="242"/>
      <c r="R1052" s="242"/>
      <c r="S1052" s="242"/>
      <c r="T1052" s="243"/>
      <c r="U1052" s="13"/>
      <c r="V1052" s="13"/>
      <c r="W1052" s="13"/>
      <c r="X1052" s="13"/>
      <c r="Y1052" s="13"/>
      <c r="Z1052" s="13"/>
      <c r="AA1052" s="13"/>
      <c r="AB1052" s="13"/>
      <c r="AC1052" s="13"/>
      <c r="AD1052" s="13"/>
      <c r="AE1052" s="13"/>
      <c r="AT1052" s="244" t="s">
        <v>148</v>
      </c>
      <c r="AU1052" s="244" t="s">
        <v>83</v>
      </c>
      <c r="AV1052" s="13" t="s">
        <v>83</v>
      </c>
      <c r="AW1052" s="13" t="s">
        <v>32</v>
      </c>
      <c r="AX1052" s="13" t="s">
        <v>71</v>
      </c>
      <c r="AY1052" s="244" t="s">
        <v>139</v>
      </c>
    </row>
    <row r="1053" s="14" customFormat="1">
      <c r="A1053" s="14"/>
      <c r="B1053" s="245"/>
      <c r="C1053" s="246"/>
      <c r="D1053" s="235" t="s">
        <v>148</v>
      </c>
      <c r="E1053" s="247" t="s">
        <v>19</v>
      </c>
      <c r="F1053" s="248" t="s">
        <v>1257</v>
      </c>
      <c r="G1053" s="246"/>
      <c r="H1053" s="249">
        <v>1191.9599999999998</v>
      </c>
      <c r="I1053" s="250"/>
      <c r="J1053" s="246"/>
      <c r="K1053" s="246"/>
      <c r="L1053" s="251"/>
      <c r="M1053" s="252"/>
      <c r="N1053" s="253"/>
      <c r="O1053" s="253"/>
      <c r="P1053" s="253"/>
      <c r="Q1053" s="253"/>
      <c r="R1053" s="253"/>
      <c r="S1053" s="253"/>
      <c r="T1053" s="254"/>
      <c r="U1053" s="14"/>
      <c r="V1053" s="14"/>
      <c r="W1053" s="14"/>
      <c r="X1053" s="14"/>
      <c r="Y1053" s="14"/>
      <c r="Z1053" s="14"/>
      <c r="AA1053" s="14"/>
      <c r="AB1053" s="14"/>
      <c r="AC1053" s="14"/>
      <c r="AD1053" s="14"/>
      <c r="AE1053" s="14"/>
      <c r="AT1053" s="255" t="s">
        <v>148</v>
      </c>
      <c r="AU1053" s="255" t="s">
        <v>83</v>
      </c>
      <c r="AV1053" s="14" t="s">
        <v>87</v>
      </c>
      <c r="AW1053" s="14" t="s">
        <v>32</v>
      </c>
      <c r="AX1053" s="14" t="s">
        <v>71</v>
      </c>
      <c r="AY1053" s="255" t="s">
        <v>139</v>
      </c>
    </row>
    <row r="1054" s="15" customFormat="1">
      <c r="A1054" s="15"/>
      <c r="B1054" s="256"/>
      <c r="C1054" s="257"/>
      <c r="D1054" s="235" t="s">
        <v>148</v>
      </c>
      <c r="E1054" s="258" t="s">
        <v>19</v>
      </c>
      <c r="F1054" s="259" t="s">
        <v>163</v>
      </c>
      <c r="G1054" s="257"/>
      <c r="H1054" s="260">
        <v>1387.5199999999998</v>
      </c>
      <c r="I1054" s="261"/>
      <c r="J1054" s="257"/>
      <c r="K1054" s="257"/>
      <c r="L1054" s="262"/>
      <c r="M1054" s="263"/>
      <c r="N1054" s="264"/>
      <c r="O1054" s="264"/>
      <c r="P1054" s="264"/>
      <c r="Q1054" s="264"/>
      <c r="R1054" s="264"/>
      <c r="S1054" s="264"/>
      <c r="T1054" s="265"/>
      <c r="U1054" s="15"/>
      <c r="V1054" s="15"/>
      <c r="W1054" s="15"/>
      <c r="X1054" s="15"/>
      <c r="Y1054" s="15"/>
      <c r="Z1054" s="15"/>
      <c r="AA1054" s="15"/>
      <c r="AB1054" s="15"/>
      <c r="AC1054" s="15"/>
      <c r="AD1054" s="15"/>
      <c r="AE1054" s="15"/>
      <c r="AT1054" s="266" t="s">
        <v>148</v>
      </c>
      <c r="AU1054" s="266" t="s">
        <v>83</v>
      </c>
      <c r="AV1054" s="15" t="s">
        <v>90</v>
      </c>
      <c r="AW1054" s="15" t="s">
        <v>32</v>
      </c>
      <c r="AX1054" s="15" t="s">
        <v>78</v>
      </c>
      <c r="AY1054" s="266" t="s">
        <v>139</v>
      </c>
    </row>
    <row r="1055" s="2" customFormat="1" ht="24.15" customHeight="1">
      <c r="A1055" s="41"/>
      <c r="B1055" s="42"/>
      <c r="C1055" s="215" t="s">
        <v>1258</v>
      </c>
      <c r="D1055" s="215" t="s">
        <v>141</v>
      </c>
      <c r="E1055" s="216" t="s">
        <v>1259</v>
      </c>
      <c r="F1055" s="217" t="s">
        <v>1260</v>
      </c>
      <c r="G1055" s="218" t="s">
        <v>167</v>
      </c>
      <c r="H1055" s="219">
        <v>1387.52</v>
      </c>
      <c r="I1055" s="220"/>
      <c r="J1055" s="221">
        <f>ROUND(I1055*H1055,2)</f>
        <v>0</v>
      </c>
      <c r="K1055" s="217" t="s">
        <v>145</v>
      </c>
      <c r="L1055" s="47"/>
      <c r="M1055" s="222" t="s">
        <v>19</v>
      </c>
      <c r="N1055" s="223" t="s">
        <v>43</v>
      </c>
      <c r="O1055" s="87"/>
      <c r="P1055" s="224">
        <f>O1055*H1055</f>
        <v>0</v>
      </c>
      <c r="Q1055" s="224">
        <v>3.0000000000000001E-05</v>
      </c>
      <c r="R1055" s="224">
        <f>Q1055*H1055</f>
        <v>0.041625599999999999</v>
      </c>
      <c r="S1055" s="224">
        <v>0</v>
      </c>
      <c r="T1055" s="225">
        <f>S1055*H1055</f>
        <v>0</v>
      </c>
      <c r="U1055" s="41"/>
      <c r="V1055" s="41"/>
      <c r="W1055" s="41"/>
      <c r="X1055" s="41"/>
      <c r="Y1055" s="41"/>
      <c r="Z1055" s="41"/>
      <c r="AA1055" s="41"/>
      <c r="AB1055" s="41"/>
      <c r="AC1055" s="41"/>
      <c r="AD1055" s="41"/>
      <c r="AE1055" s="41"/>
      <c r="AR1055" s="226" t="s">
        <v>260</v>
      </c>
      <c r="AT1055" s="226" t="s">
        <v>141</v>
      </c>
      <c r="AU1055" s="226" t="s">
        <v>83</v>
      </c>
      <c r="AY1055" s="20" t="s">
        <v>139</v>
      </c>
      <c r="BE1055" s="227">
        <f>IF(N1055="základní",J1055,0)</f>
        <v>0</v>
      </c>
      <c r="BF1055" s="227">
        <f>IF(N1055="snížená",J1055,0)</f>
        <v>0</v>
      </c>
      <c r="BG1055" s="227">
        <f>IF(N1055="zákl. přenesená",J1055,0)</f>
        <v>0</v>
      </c>
      <c r="BH1055" s="227">
        <f>IF(N1055="sníž. přenesená",J1055,0)</f>
        <v>0</v>
      </c>
      <c r="BI1055" s="227">
        <f>IF(N1055="nulová",J1055,0)</f>
        <v>0</v>
      </c>
      <c r="BJ1055" s="20" t="s">
        <v>83</v>
      </c>
      <c r="BK1055" s="227">
        <f>ROUND(I1055*H1055,2)</f>
        <v>0</v>
      </c>
      <c r="BL1055" s="20" t="s">
        <v>260</v>
      </c>
      <c r="BM1055" s="226" t="s">
        <v>1261</v>
      </c>
    </row>
    <row r="1056" s="2" customFormat="1">
      <c r="A1056" s="41"/>
      <c r="B1056" s="42"/>
      <c r="C1056" s="43"/>
      <c r="D1056" s="228" t="s">
        <v>146</v>
      </c>
      <c r="E1056" s="43"/>
      <c r="F1056" s="229" t="s">
        <v>1262</v>
      </c>
      <c r="G1056" s="43"/>
      <c r="H1056" s="43"/>
      <c r="I1056" s="230"/>
      <c r="J1056" s="43"/>
      <c r="K1056" s="43"/>
      <c r="L1056" s="47"/>
      <c r="M1056" s="231"/>
      <c r="N1056" s="232"/>
      <c r="O1056" s="87"/>
      <c r="P1056" s="87"/>
      <c r="Q1056" s="87"/>
      <c r="R1056" s="87"/>
      <c r="S1056" s="87"/>
      <c r="T1056" s="88"/>
      <c r="U1056" s="41"/>
      <c r="V1056" s="41"/>
      <c r="W1056" s="41"/>
      <c r="X1056" s="41"/>
      <c r="Y1056" s="41"/>
      <c r="Z1056" s="41"/>
      <c r="AA1056" s="41"/>
      <c r="AB1056" s="41"/>
      <c r="AC1056" s="41"/>
      <c r="AD1056" s="41"/>
      <c r="AE1056" s="41"/>
      <c r="AT1056" s="20" t="s">
        <v>146</v>
      </c>
      <c r="AU1056" s="20" t="s">
        <v>83</v>
      </c>
    </row>
    <row r="1057" s="13" customFormat="1">
      <c r="A1057" s="13"/>
      <c r="B1057" s="233"/>
      <c r="C1057" s="234"/>
      <c r="D1057" s="235" t="s">
        <v>148</v>
      </c>
      <c r="E1057" s="236" t="s">
        <v>19</v>
      </c>
      <c r="F1057" s="237" t="s">
        <v>1263</v>
      </c>
      <c r="G1057" s="234"/>
      <c r="H1057" s="238">
        <v>1387.52</v>
      </c>
      <c r="I1057" s="239"/>
      <c r="J1057" s="234"/>
      <c r="K1057" s="234"/>
      <c r="L1057" s="240"/>
      <c r="M1057" s="241"/>
      <c r="N1057" s="242"/>
      <c r="O1057" s="242"/>
      <c r="P1057" s="242"/>
      <c r="Q1057" s="242"/>
      <c r="R1057" s="242"/>
      <c r="S1057" s="242"/>
      <c r="T1057" s="243"/>
      <c r="U1057" s="13"/>
      <c r="V1057" s="13"/>
      <c r="W1057" s="13"/>
      <c r="X1057" s="13"/>
      <c r="Y1057" s="13"/>
      <c r="Z1057" s="13"/>
      <c r="AA1057" s="13"/>
      <c r="AB1057" s="13"/>
      <c r="AC1057" s="13"/>
      <c r="AD1057" s="13"/>
      <c r="AE1057" s="13"/>
      <c r="AT1057" s="244" t="s">
        <v>148</v>
      </c>
      <c r="AU1057" s="244" t="s">
        <v>83</v>
      </c>
      <c r="AV1057" s="13" t="s">
        <v>83</v>
      </c>
      <c r="AW1057" s="13" t="s">
        <v>32</v>
      </c>
      <c r="AX1057" s="13" t="s">
        <v>78</v>
      </c>
      <c r="AY1057" s="244" t="s">
        <v>139</v>
      </c>
    </row>
    <row r="1058" s="12" customFormat="1" ht="22.8" customHeight="1">
      <c r="A1058" s="12"/>
      <c r="B1058" s="199"/>
      <c r="C1058" s="200"/>
      <c r="D1058" s="201" t="s">
        <v>70</v>
      </c>
      <c r="E1058" s="213" t="s">
        <v>1264</v>
      </c>
      <c r="F1058" s="213" t="s">
        <v>1265</v>
      </c>
      <c r="G1058" s="200"/>
      <c r="H1058" s="200"/>
      <c r="I1058" s="203"/>
      <c r="J1058" s="214">
        <f>BK1058</f>
        <v>0</v>
      </c>
      <c r="K1058" s="200"/>
      <c r="L1058" s="205"/>
      <c r="M1058" s="206"/>
      <c r="N1058" s="207"/>
      <c r="O1058" s="207"/>
      <c r="P1058" s="208">
        <f>SUM(P1059:P1105)</f>
        <v>0</v>
      </c>
      <c r="Q1058" s="207"/>
      <c r="R1058" s="208">
        <f>SUM(R1059:R1105)</f>
        <v>1.5944655000000001</v>
      </c>
      <c r="S1058" s="207"/>
      <c r="T1058" s="209">
        <f>SUM(T1059:T1105)</f>
        <v>0.25946287000000001</v>
      </c>
      <c r="U1058" s="12"/>
      <c r="V1058" s="12"/>
      <c r="W1058" s="12"/>
      <c r="X1058" s="12"/>
      <c r="Y1058" s="12"/>
      <c r="Z1058" s="12"/>
      <c r="AA1058" s="12"/>
      <c r="AB1058" s="12"/>
      <c r="AC1058" s="12"/>
      <c r="AD1058" s="12"/>
      <c r="AE1058" s="12"/>
      <c r="AR1058" s="210" t="s">
        <v>83</v>
      </c>
      <c r="AT1058" s="211" t="s">
        <v>70</v>
      </c>
      <c r="AU1058" s="211" t="s">
        <v>78</v>
      </c>
      <c r="AY1058" s="210" t="s">
        <v>139</v>
      </c>
      <c r="BK1058" s="212">
        <f>SUM(BK1059:BK1105)</f>
        <v>0</v>
      </c>
    </row>
    <row r="1059" s="2" customFormat="1" ht="16.5" customHeight="1">
      <c r="A1059" s="41"/>
      <c r="B1059" s="42"/>
      <c r="C1059" s="215" t="s">
        <v>1266</v>
      </c>
      <c r="D1059" s="215" t="s">
        <v>141</v>
      </c>
      <c r="E1059" s="216" t="s">
        <v>1267</v>
      </c>
      <c r="F1059" s="217" t="s">
        <v>1268</v>
      </c>
      <c r="G1059" s="218" t="s">
        <v>167</v>
      </c>
      <c r="H1059" s="219">
        <v>836.97699999999998</v>
      </c>
      <c r="I1059" s="220"/>
      <c r="J1059" s="221">
        <f>ROUND(I1059*H1059,2)</f>
        <v>0</v>
      </c>
      <c r="K1059" s="217" t="s">
        <v>145</v>
      </c>
      <c r="L1059" s="47"/>
      <c r="M1059" s="222" t="s">
        <v>19</v>
      </c>
      <c r="N1059" s="223" t="s">
        <v>43</v>
      </c>
      <c r="O1059" s="87"/>
      <c r="P1059" s="224">
        <f>O1059*H1059</f>
        <v>0</v>
      </c>
      <c r="Q1059" s="224">
        <v>0.001</v>
      </c>
      <c r="R1059" s="224">
        <f>Q1059*H1059</f>
        <v>0.83697699999999997</v>
      </c>
      <c r="S1059" s="224">
        <v>0.00031</v>
      </c>
      <c r="T1059" s="225">
        <f>S1059*H1059</f>
        <v>0.25946287000000001</v>
      </c>
      <c r="U1059" s="41"/>
      <c r="V1059" s="41"/>
      <c r="W1059" s="41"/>
      <c r="X1059" s="41"/>
      <c r="Y1059" s="41"/>
      <c r="Z1059" s="41"/>
      <c r="AA1059" s="41"/>
      <c r="AB1059" s="41"/>
      <c r="AC1059" s="41"/>
      <c r="AD1059" s="41"/>
      <c r="AE1059" s="41"/>
      <c r="AR1059" s="226" t="s">
        <v>260</v>
      </c>
      <c r="AT1059" s="226" t="s">
        <v>141</v>
      </c>
      <c r="AU1059" s="226" t="s">
        <v>83</v>
      </c>
      <c r="AY1059" s="20" t="s">
        <v>139</v>
      </c>
      <c r="BE1059" s="227">
        <f>IF(N1059="základní",J1059,0)</f>
        <v>0</v>
      </c>
      <c r="BF1059" s="227">
        <f>IF(N1059="snížená",J1059,0)</f>
        <v>0</v>
      </c>
      <c r="BG1059" s="227">
        <f>IF(N1059="zákl. přenesená",J1059,0)</f>
        <v>0</v>
      </c>
      <c r="BH1059" s="227">
        <f>IF(N1059="sníž. přenesená",J1059,0)</f>
        <v>0</v>
      </c>
      <c r="BI1059" s="227">
        <f>IF(N1059="nulová",J1059,0)</f>
        <v>0</v>
      </c>
      <c r="BJ1059" s="20" t="s">
        <v>83</v>
      </c>
      <c r="BK1059" s="227">
        <f>ROUND(I1059*H1059,2)</f>
        <v>0</v>
      </c>
      <c r="BL1059" s="20" t="s">
        <v>260</v>
      </c>
      <c r="BM1059" s="226" t="s">
        <v>1269</v>
      </c>
    </row>
    <row r="1060" s="2" customFormat="1">
      <c r="A1060" s="41"/>
      <c r="B1060" s="42"/>
      <c r="C1060" s="43"/>
      <c r="D1060" s="228" t="s">
        <v>146</v>
      </c>
      <c r="E1060" s="43"/>
      <c r="F1060" s="229" t="s">
        <v>1270</v>
      </c>
      <c r="G1060" s="43"/>
      <c r="H1060" s="43"/>
      <c r="I1060" s="230"/>
      <c r="J1060" s="43"/>
      <c r="K1060" s="43"/>
      <c r="L1060" s="47"/>
      <c r="M1060" s="231"/>
      <c r="N1060" s="232"/>
      <c r="O1060" s="87"/>
      <c r="P1060" s="87"/>
      <c r="Q1060" s="87"/>
      <c r="R1060" s="87"/>
      <c r="S1060" s="87"/>
      <c r="T1060" s="88"/>
      <c r="U1060" s="41"/>
      <c r="V1060" s="41"/>
      <c r="W1060" s="41"/>
      <c r="X1060" s="41"/>
      <c r="Y1060" s="41"/>
      <c r="Z1060" s="41"/>
      <c r="AA1060" s="41"/>
      <c r="AB1060" s="41"/>
      <c r="AC1060" s="41"/>
      <c r="AD1060" s="41"/>
      <c r="AE1060" s="41"/>
      <c r="AT1060" s="20" t="s">
        <v>146</v>
      </c>
      <c r="AU1060" s="20" t="s">
        <v>83</v>
      </c>
    </row>
    <row r="1061" s="16" customFormat="1">
      <c r="A1061" s="16"/>
      <c r="B1061" s="267"/>
      <c r="C1061" s="268"/>
      <c r="D1061" s="235" t="s">
        <v>148</v>
      </c>
      <c r="E1061" s="269" t="s">
        <v>19</v>
      </c>
      <c r="F1061" s="270" t="s">
        <v>169</v>
      </c>
      <c r="G1061" s="268"/>
      <c r="H1061" s="269" t="s">
        <v>19</v>
      </c>
      <c r="I1061" s="271"/>
      <c r="J1061" s="268"/>
      <c r="K1061" s="268"/>
      <c r="L1061" s="272"/>
      <c r="M1061" s="273"/>
      <c r="N1061" s="274"/>
      <c r="O1061" s="274"/>
      <c r="P1061" s="274"/>
      <c r="Q1061" s="274"/>
      <c r="R1061" s="274"/>
      <c r="S1061" s="274"/>
      <c r="T1061" s="275"/>
      <c r="U1061" s="16"/>
      <c r="V1061" s="16"/>
      <c r="W1061" s="16"/>
      <c r="X1061" s="16"/>
      <c r="Y1061" s="16"/>
      <c r="Z1061" s="16"/>
      <c r="AA1061" s="16"/>
      <c r="AB1061" s="16"/>
      <c r="AC1061" s="16"/>
      <c r="AD1061" s="16"/>
      <c r="AE1061" s="16"/>
      <c r="AT1061" s="276" t="s">
        <v>148</v>
      </c>
      <c r="AU1061" s="276" t="s">
        <v>83</v>
      </c>
      <c r="AV1061" s="16" t="s">
        <v>78</v>
      </c>
      <c r="AW1061" s="16" t="s">
        <v>32</v>
      </c>
      <c r="AX1061" s="16" t="s">
        <v>71</v>
      </c>
      <c r="AY1061" s="276" t="s">
        <v>139</v>
      </c>
    </row>
    <row r="1062" s="16" customFormat="1">
      <c r="A1062" s="16"/>
      <c r="B1062" s="267"/>
      <c r="C1062" s="268"/>
      <c r="D1062" s="235" t="s">
        <v>148</v>
      </c>
      <c r="E1062" s="269" t="s">
        <v>19</v>
      </c>
      <c r="F1062" s="270" t="s">
        <v>170</v>
      </c>
      <c r="G1062" s="268"/>
      <c r="H1062" s="269" t="s">
        <v>19</v>
      </c>
      <c r="I1062" s="271"/>
      <c r="J1062" s="268"/>
      <c r="K1062" s="268"/>
      <c r="L1062" s="272"/>
      <c r="M1062" s="273"/>
      <c r="N1062" s="274"/>
      <c r="O1062" s="274"/>
      <c r="P1062" s="274"/>
      <c r="Q1062" s="274"/>
      <c r="R1062" s="274"/>
      <c r="S1062" s="274"/>
      <c r="T1062" s="275"/>
      <c r="U1062" s="16"/>
      <c r="V1062" s="16"/>
      <c r="W1062" s="16"/>
      <c r="X1062" s="16"/>
      <c r="Y1062" s="16"/>
      <c r="Z1062" s="16"/>
      <c r="AA1062" s="16"/>
      <c r="AB1062" s="16"/>
      <c r="AC1062" s="16"/>
      <c r="AD1062" s="16"/>
      <c r="AE1062" s="16"/>
      <c r="AT1062" s="276" t="s">
        <v>148</v>
      </c>
      <c r="AU1062" s="276" t="s">
        <v>83</v>
      </c>
      <c r="AV1062" s="16" t="s">
        <v>78</v>
      </c>
      <c r="AW1062" s="16" t="s">
        <v>32</v>
      </c>
      <c r="AX1062" s="16" t="s">
        <v>71</v>
      </c>
      <c r="AY1062" s="276" t="s">
        <v>139</v>
      </c>
    </row>
    <row r="1063" s="13" customFormat="1">
      <c r="A1063" s="13"/>
      <c r="B1063" s="233"/>
      <c r="C1063" s="234"/>
      <c r="D1063" s="235" t="s">
        <v>148</v>
      </c>
      <c r="E1063" s="236" t="s">
        <v>19</v>
      </c>
      <c r="F1063" s="237" t="s">
        <v>197</v>
      </c>
      <c r="G1063" s="234"/>
      <c r="H1063" s="238">
        <v>201.71299999999999</v>
      </c>
      <c r="I1063" s="239"/>
      <c r="J1063" s="234"/>
      <c r="K1063" s="234"/>
      <c r="L1063" s="240"/>
      <c r="M1063" s="241"/>
      <c r="N1063" s="242"/>
      <c r="O1063" s="242"/>
      <c r="P1063" s="242"/>
      <c r="Q1063" s="242"/>
      <c r="R1063" s="242"/>
      <c r="S1063" s="242"/>
      <c r="T1063" s="243"/>
      <c r="U1063" s="13"/>
      <c r="V1063" s="13"/>
      <c r="W1063" s="13"/>
      <c r="X1063" s="13"/>
      <c r="Y1063" s="13"/>
      <c r="Z1063" s="13"/>
      <c r="AA1063" s="13"/>
      <c r="AB1063" s="13"/>
      <c r="AC1063" s="13"/>
      <c r="AD1063" s="13"/>
      <c r="AE1063" s="13"/>
      <c r="AT1063" s="244" t="s">
        <v>148</v>
      </c>
      <c r="AU1063" s="244" t="s">
        <v>83</v>
      </c>
      <c r="AV1063" s="13" t="s">
        <v>83</v>
      </c>
      <c r="AW1063" s="13" t="s">
        <v>32</v>
      </c>
      <c r="AX1063" s="13" t="s">
        <v>71</v>
      </c>
      <c r="AY1063" s="244" t="s">
        <v>139</v>
      </c>
    </row>
    <row r="1064" s="13" customFormat="1">
      <c r="A1064" s="13"/>
      <c r="B1064" s="233"/>
      <c r="C1064" s="234"/>
      <c r="D1064" s="235" t="s">
        <v>148</v>
      </c>
      <c r="E1064" s="236" t="s">
        <v>19</v>
      </c>
      <c r="F1064" s="237" t="s">
        <v>198</v>
      </c>
      <c r="G1064" s="234"/>
      <c r="H1064" s="238">
        <v>-30.239999999999998</v>
      </c>
      <c r="I1064" s="239"/>
      <c r="J1064" s="234"/>
      <c r="K1064" s="234"/>
      <c r="L1064" s="240"/>
      <c r="M1064" s="241"/>
      <c r="N1064" s="242"/>
      <c r="O1064" s="242"/>
      <c r="P1064" s="242"/>
      <c r="Q1064" s="242"/>
      <c r="R1064" s="242"/>
      <c r="S1064" s="242"/>
      <c r="T1064" s="243"/>
      <c r="U1064" s="13"/>
      <c r="V1064" s="13"/>
      <c r="W1064" s="13"/>
      <c r="X1064" s="13"/>
      <c r="Y1064" s="13"/>
      <c r="Z1064" s="13"/>
      <c r="AA1064" s="13"/>
      <c r="AB1064" s="13"/>
      <c r="AC1064" s="13"/>
      <c r="AD1064" s="13"/>
      <c r="AE1064" s="13"/>
      <c r="AT1064" s="244" t="s">
        <v>148</v>
      </c>
      <c r="AU1064" s="244" t="s">
        <v>83</v>
      </c>
      <c r="AV1064" s="13" t="s">
        <v>83</v>
      </c>
      <c r="AW1064" s="13" t="s">
        <v>32</v>
      </c>
      <c r="AX1064" s="13" t="s">
        <v>71</v>
      </c>
      <c r="AY1064" s="244" t="s">
        <v>139</v>
      </c>
    </row>
    <row r="1065" s="13" customFormat="1">
      <c r="A1065" s="13"/>
      <c r="B1065" s="233"/>
      <c r="C1065" s="234"/>
      <c r="D1065" s="235" t="s">
        <v>148</v>
      </c>
      <c r="E1065" s="236" t="s">
        <v>19</v>
      </c>
      <c r="F1065" s="237" t="s">
        <v>199</v>
      </c>
      <c r="G1065" s="234"/>
      <c r="H1065" s="238">
        <v>-15</v>
      </c>
      <c r="I1065" s="239"/>
      <c r="J1065" s="234"/>
      <c r="K1065" s="234"/>
      <c r="L1065" s="240"/>
      <c r="M1065" s="241"/>
      <c r="N1065" s="242"/>
      <c r="O1065" s="242"/>
      <c r="P1065" s="242"/>
      <c r="Q1065" s="242"/>
      <c r="R1065" s="242"/>
      <c r="S1065" s="242"/>
      <c r="T1065" s="243"/>
      <c r="U1065" s="13"/>
      <c r="V1065" s="13"/>
      <c r="W1065" s="13"/>
      <c r="X1065" s="13"/>
      <c r="Y1065" s="13"/>
      <c r="Z1065" s="13"/>
      <c r="AA1065" s="13"/>
      <c r="AB1065" s="13"/>
      <c r="AC1065" s="13"/>
      <c r="AD1065" s="13"/>
      <c r="AE1065" s="13"/>
      <c r="AT1065" s="244" t="s">
        <v>148</v>
      </c>
      <c r="AU1065" s="244" t="s">
        <v>83</v>
      </c>
      <c r="AV1065" s="13" t="s">
        <v>83</v>
      </c>
      <c r="AW1065" s="13" t="s">
        <v>32</v>
      </c>
      <c r="AX1065" s="13" t="s">
        <v>71</v>
      </c>
      <c r="AY1065" s="244" t="s">
        <v>139</v>
      </c>
    </row>
    <row r="1066" s="13" customFormat="1">
      <c r="A1066" s="13"/>
      <c r="B1066" s="233"/>
      <c r="C1066" s="234"/>
      <c r="D1066" s="235" t="s">
        <v>148</v>
      </c>
      <c r="E1066" s="236" t="s">
        <v>19</v>
      </c>
      <c r="F1066" s="237" t="s">
        <v>200</v>
      </c>
      <c r="G1066" s="234"/>
      <c r="H1066" s="238">
        <v>-14.960000000000001</v>
      </c>
      <c r="I1066" s="239"/>
      <c r="J1066" s="234"/>
      <c r="K1066" s="234"/>
      <c r="L1066" s="240"/>
      <c r="M1066" s="241"/>
      <c r="N1066" s="242"/>
      <c r="O1066" s="242"/>
      <c r="P1066" s="242"/>
      <c r="Q1066" s="242"/>
      <c r="R1066" s="242"/>
      <c r="S1066" s="242"/>
      <c r="T1066" s="243"/>
      <c r="U1066" s="13"/>
      <c r="V1066" s="13"/>
      <c r="W1066" s="13"/>
      <c r="X1066" s="13"/>
      <c r="Y1066" s="13"/>
      <c r="Z1066" s="13"/>
      <c r="AA1066" s="13"/>
      <c r="AB1066" s="13"/>
      <c r="AC1066" s="13"/>
      <c r="AD1066" s="13"/>
      <c r="AE1066" s="13"/>
      <c r="AT1066" s="244" t="s">
        <v>148</v>
      </c>
      <c r="AU1066" s="244" t="s">
        <v>83</v>
      </c>
      <c r="AV1066" s="13" t="s">
        <v>83</v>
      </c>
      <c r="AW1066" s="13" t="s">
        <v>32</v>
      </c>
      <c r="AX1066" s="13" t="s">
        <v>71</v>
      </c>
      <c r="AY1066" s="244" t="s">
        <v>139</v>
      </c>
    </row>
    <row r="1067" s="13" customFormat="1">
      <c r="A1067" s="13"/>
      <c r="B1067" s="233"/>
      <c r="C1067" s="234"/>
      <c r="D1067" s="235" t="s">
        <v>148</v>
      </c>
      <c r="E1067" s="236" t="s">
        <v>19</v>
      </c>
      <c r="F1067" s="237" t="s">
        <v>201</v>
      </c>
      <c r="G1067" s="234"/>
      <c r="H1067" s="238">
        <v>-11.880000000000001</v>
      </c>
      <c r="I1067" s="239"/>
      <c r="J1067" s="234"/>
      <c r="K1067" s="234"/>
      <c r="L1067" s="240"/>
      <c r="M1067" s="241"/>
      <c r="N1067" s="242"/>
      <c r="O1067" s="242"/>
      <c r="P1067" s="242"/>
      <c r="Q1067" s="242"/>
      <c r="R1067" s="242"/>
      <c r="S1067" s="242"/>
      <c r="T1067" s="243"/>
      <c r="U1067" s="13"/>
      <c r="V1067" s="13"/>
      <c r="W1067" s="13"/>
      <c r="X1067" s="13"/>
      <c r="Y1067" s="13"/>
      <c r="Z1067" s="13"/>
      <c r="AA1067" s="13"/>
      <c r="AB1067" s="13"/>
      <c r="AC1067" s="13"/>
      <c r="AD1067" s="13"/>
      <c r="AE1067" s="13"/>
      <c r="AT1067" s="244" t="s">
        <v>148</v>
      </c>
      <c r="AU1067" s="244" t="s">
        <v>83</v>
      </c>
      <c r="AV1067" s="13" t="s">
        <v>83</v>
      </c>
      <c r="AW1067" s="13" t="s">
        <v>32</v>
      </c>
      <c r="AX1067" s="13" t="s">
        <v>71</v>
      </c>
      <c r="AY1067" s="244" t="s">
        <v>139</v>
      </c>
    </row>
    <row r="1068" s="13" customFormat="1">
      <c r="A1068" s="13"/>
      <c r="B1068" s="233"/>
      <c r="C1068" s="234"/>
      <c r="D1068" s="235" t="s">
        <v>148</v>
      </c>
      <c r="E1068" s="236" t="s">
        <v>19</v>
      </c>
      <c r="F1068" s="237" t="s">
        <v>202</v>
      </c>
      <c r="G1068" s="234"/>
      <c r="H1068" s="238">
        <v>-4.0499999999999998</v>
      </c>
      <c r="I1068" s="239"/>
      <c r="J1068" s="234"/>
      <c r="K1068" s="234"/>
      <c r="L1068" s="240"/>
      <c r="M1068" s="241"/>
      <c r="N1068" s="242"/>
      <c r="O1068" s="242"/>
      <c r="P1068" s="242"/>
      <c r="Q1068" s="242"/>
      <c r="R1068" s="242"/>
      <c r="S1068" s="242"/>
      <c r="T1068" s="243"/>
      <c r="U1068" s="13"/>
      <c r="V1068" s="13"/>
      <c r="W1068" s="13"/>
      <c r="X1068" s="13"/>
      <c r="Y1068" s="13"/>
      <c r="Z1068" s="13"/>
      <c r="AA1068" s="13"/>
      <c r="AB1068" s="13"/>
      <c r="AC1068" s="13"/>
      <c r="AD1068" s="13"/>
      <c r="AE1068" s="13"/>
      <c r="AT1068" s="244" t="s">
        <v>148</v>
      </c>
      <c r="AU1068" s="244" t="s">
        <v>83</v>
      </c>
      <c r="AV1068" s="13" t="s">
        <v>83</v>
      </c>
      <c r="AW1068" s="13" t="s">
        <v>32</v>
      </c>
      <c r="AX1068" s="13" t="s">
        <v>71</v>
      </c>
      <c r="AY1068" s="244" t="s">
        <v>139</v>
      </c>
    </row>
    <row r="1069" s="13" customFormat="1">
      <c r="A1069" s="13"/>
      <c r="B1069" s="233"/>
      <c r="C1069" s="234"/>
      <c r="D1069" s="235" t="s">
        <v>148</v>
      </c>
      <c r="E1069" s="236" t="s">
        <v>19</v>
      </c>
      <c r="F1069" s="237" t="s">
        <v>203</v>
      </c>
      <c r="G1069" s="234"/>
      <c r="H1069" s="238">
        <v>51.719999999999999</v>
      </c>
      <c r="I1069" s="239"/>
      <c r="J1069" s="234"/>
      <c r="K1069" s="234"/>
      <c r="L1069" s="240"/>
      <c r="M1069" s="241"/>
      <c r="N1069" s="242"/>
      <c r="O1069" s="242"/>
      <c r="P1069" s="242"/>
      <c r="Q1069" s="242"/>
      <c r="R1069" s="242"/>
      <c r="S1069" s="242"/>
      <c r="T1069" s="243"/>
      <c r="U1069" s="13"/>
      <c r="V1069" s="13"/>
      <c r="W1069" s="13"/>
      <c r="X1069" s="13"/>
      <c r="Y1069" s="13"/>
      <c r="Z1069" s="13"/>
      <c r="AA1069" s="13"/>
      <c r="AB1069" s="13"/>
      <c r="AC1069" s="13"/>
      <c r="AD1069" s="13"/>
      <c r="AE1069" s="13"/>
      <c r="AT1069" s="244" t="s">
        <v>148</v>
      </c>
      <c r="AU1069" s="244" t="s">
        <v>83</v>
      </c>
      <c r="AV1069" s="13" t="s">
        <v>83</v>
      </c>
      <c r="AW1069" s="13" t="s">
        <v>32</v>
      </c>
      <c r="AX1069" s="13" t="s">
        <v>71</v>
      </c>
      <c r="AY1069" s="244" t="s">
        <v>139</v>
      </c>
    </row>
    <row r="1070" s="14" customFormat="1">
      <c r="A1070" s="14"/>
      <c r="B1070" s="245"/>
      <c r="C1070" s="246"/>
      <c r="D1070" s="235" t="s">
        <v>148</v>
      </c>
      <c r="E1070" s="247" t="s">
        <v>19</v>
      </c>
      <c r="F1070" s="248" t="s">
        <v>176</v>
      </c>
      <c r="G1070" s="246"/>
      <c r="H1070" s="249">
        <v>177.303</v>
      </c>
      <c r="I1070" s="250"/>
      <c r="J1070" s="246"/>
      <c r="K1070" s="246"/>
      <c r="L1070" s="251"/>
      <c r="M1070" s="252"/>
      <c r="N1070" s="253"/>
      <c r="O1070" s="253"/>
      <c r="P1070" s="253"/>
      <c r="Q1070" s="253"/>
      <c r="R1070" s="253"/>
      <c r="S1070" s="253"/>
      <c r="T1070" s="254"/>
      <c r="U1070" s="14"/>
      <c r="V1070" s="14"/>
      <c r="W1070" s="14"/>
      <c r="X1070" s="14"/>
      <c r="Y1070" s="14"/>
      <c r="Z1070" s="14"/>
      <c r="AA1070" s="14"/>
      <c r="AB1070" s="14"/>
      <c r="AC1070" s="14"/>
      <c r="AD1070" s="14"/>
      <c r="AE1070" s="14"/>
      <c r="AT1070" s="255" t="s">
        <v>148</v>
      </c>
      <c r="AU1070" s="255" t="s">
        <v>83</v>
      </c>
      <c r="AV1070" s="14" t="s">
        <v>87</v>
      </c>
      <c r="AW1070" s="14" t="s">
        <v>32</v>
      </c>
      <c r="AX1070" s="14" t="s">
        <v>71</v>
      </c>
      <c r="AY1070" s="255" t="s">
        <v>139</v>
      </c>
    </row>
    <row r="1071" s="16" customFormat="1">
      <c r="A1071" s="16"/>
      <c r="B1071" s="267"/>
      <c r="C1071" s="268"/>
      <c r="D1071" s="235" t="s">
        <v>148</v>
      </c>
      <c r="E1071" s="269" t="s">
        <v>19</v>
      </c>
      <c r="F1071" s="270" t="s">
        <v>177</v>
      </c>
      <c r="G1071" s="268"/>
      <c r="H1071" s="269" t="s">
        <v>19</v>
      </c>
      <c r="I1071" s="271"/>
      <c r="J1071" s="268"/>
      <c r="K1071" s="268"/>
      <c r="L1071" s="272"/>
      <c r="M1071" s="273"/>
      <c r="N1071" s="274"/>
      <c r="O1071" s="274"/>
      <c r="P1071" s="274"/>
      <c r="Q1071" s="274"/>
      <c r="R1071" s="274"/>
      <c r="S1071" s="274"/>
      <c r="T1071" s="275"/>
      <c r="U1071" s="16"/>
      <c r="V1071" s="16"/>
      <c r="W1071" s="16"/>
      <c r="X1071" s="16"/>
      <c r="Y1071" s="16"/>
      <c r="Z1071" s="16"/>
      <c r="AA1071" s="16"/>
      <c r="AB1071" s="16"/>
      <c r="AC1071" s="16"/>
      <c r="AD1071" s="16"/>
      <c r="AE1071" s="16"/>
      <c r="AT1071" s="276" t="s">
        <v>148</v>
      </c>
      <c r="AU1071" s="276" t="s">
        <v>83</v>
      </c>
      <c r="AV1071" s="16" t="s">
        <v>78</v>
      </c>
      <c r="AW1071" s="16" t="s">
        <v>32</v>
      </c>
      <c r="AX1071" s="16" t="s">
        <v>71</v>
      </c>
      <c r="AY1071" s="276" t="s">
        <v>139</v>
      </c>
    </row>
    <row r="1072" s="13" customFormat="1">
      <c r="A1072" s="13"/>
      <c r="B1072" s="233"/>
      <c r="C1072" s="234"/>
      <c r="D1072" s="235" t="s">
        <v>148</v>
      </c>
      <c r="E1072" s="236" t="s">
        <v>19</v>
      </c>
      <c r="F1072" s="237" t="s">
        <v>197</v>
      </c>
      <c r="G1072" s="234"/>
      <c r="H1072" s="238">
        <v>201.71299999999999</v>
      </c>
      <c r="I1072" s="239"/>
      <c r="J1072" s="234"/>
      <c r="K1072" s="234"/>
      <c r="L1072" s="240"/>
      <c r="M1072" s="241"/>
      <c r="N1072" s="242"/>
      <c r="O1072" s="242"/>
      <c r="P1072" s="242"/>
      <c r="Q1072" s="242"/>
      <c r="R1072" s="242"/>
      <c r="S1072" s="242"/>
      <c r="T1072" s="243"/>
      <c r="U1072" s="13"/>
      <c r="V1072" s="13"/>
      <c r="W1072" s="13"/>
      <c r="X1072" s="13"/>
      <c r="Y1072" s="13"/>
      <c r="Z1072" s="13"/>
      <c r="AA1072" s="13"/>
      <c r="AB1072" s="13"/>
      <c r="AC1072" s="13"/>
      <c r="AD1072" s="13"/>
      <c r="AE1072" s="13"/>
      <c r="AT1072" s="244" t="s">
        <v>148</v>
      </c>
      <c r="AU1072" s="244" t="s">
        <v>83</v>
      </c>
      <c r="AV1072" s="13" t="s">
        <v>83</v>
      </c>
      <c r="AW1072" s="13" t="s">
        <v>32</v>
      </c>
      <c r="AX1072" s="13" t="s">
        <v>71</v>
      </c>
      <c r="AY1072" s="244" t="s">
        <v>139</v>
      </c>
    </row>
    <row r="1073" s="13" customFormat="1">
      <c r="A1073" s="13"/>
      <c r="B1073" s="233"/>
      <c r="C1073" s="234"/>
      <c r="D1073" s="235" t="s">
        <v>148</v>
      </c>
      <c r="E1073" s="236" t="s">
        <v>19</v>
      </c>
      <c r="F1073" s="237" t="s">
        <v>198</v>
      </c>
      <c r="G1073" s="234"/>
      <c r="H1073" s="238">
        <v>-30.239999999999998</v>
      </c>
      <c r="I1073" s="239"/>
      <c r="J1073" s="234"/>
      <c r="K1073" s="234"/>
      <c r="L1073" s="240"/>
      <c r="M1073" s="241"/>
      <c r="N1073" s="242"/>
      <c r="O1073" s="242"/>
      <c r="P1073" s="242"/>
      <c r="Q1073" s="242"/>
      <c r="R1073" s="242"/>
      <c r="S1073" s="242"/>
      <c r="T1073" s="243"/>
      <c r="U1073" s="13"/>
      <c r="V1073" s="13"/>
      <c r="W1073" s="13"/>
      <c r="X1073" s="13"/>
      <c r="Y1073" s="13"/>
      <c r="Z1073" s="13"/>
      <c r="AA1073" s="13"/>
      <c r="AB1073" s="13"/>
      <c r="AC1073" s="13"/>
      <c r="AD1073" s="13"/>
      <c r="AE1073" s="13"/>
      <c r="AT1073" s="244" t="s">
        <v>148</v>
      </c>
      <c r="AU1073" s="244" t="s">
        <v>83</v>
      </c>
      <c r="AV1073" s="13" t="s">
        <v>83</v>
      </c>
      <c r="AW1073" s="13" t="s">
        <v>32</v>
      </c>
      <c r="AX1073" s="13" t="s">
        <v>71</v>
      </c>
      <c r="AY1073" s="244" t="s">
        <v>139</v>
      </c>
    </row>
    <row r="1074" s="13" customFormat="1">
      <c r="A1074" s="13"/>
      <c r="B1074" s="233"/>
      <c r="C1074" s="234"/>
      <c r="D1074" s="235" t="s">
        <v>148</v>
      </c>
      <c r="E1074" s="236" t="s">
        <v>19</v>
      </c>
      <c r="F1074" s="237" t="s">
        <v>204</v>
      </c>
      <c r="G1074" s="234"/>
      <c r="H1074" s="238">
        <v>-12.42</v>
      </c>
      <c r="I1074" s="239"/>
      <c r="J1074" s="234"/>
      <c r="K1074" s="234"/>
      <c r="L1074" s="240"/>
      <c r="M1074" s="241"/>
      <c r="N1074" s="242"/>
      <c r="O1074" s="242"/>
      <c r="P1074" s="242"/>
      <c r="Q1074" s="242"/>
      <c r="R1074" s="242"/>
      <c r="S1074" s="242"/>
      <c r="T1074" s="243"/>
      <c r="U1074" s="13"/>
      <c r="V1074" s="13"/>
      <c r="W1074" s="13"/>
      <c r="X1074" s="13"/>
      <c r="Y1074" s="13"/>
      <c r="Z1074" s="13"/>
      <c r="AA1074" s="13"/>
      <c r="AB1074" s="13"/>
      <c r="AC1074" s="13"/>
      <c r="AD1074" s="13"/>
      <c r="AE1074" s="13"/>
      <c r="AT1074" s="244" t="s">
        <v>148</v>
      </c>
      <c r="AU1074" s="244" t="s">
        <v>83</v>
      </c>
      <c r="AV1074" s="13" t="s">
        <v>83</v>
      </c>
      <c r="AW1074" s="13" t="s">
        <v>32</v>
      </c>
      <c r="AX1074" s="13" t="s">
        <v>71</v>
      </c>
      <c r="AY1074" s="244" t="s">
        <v>139</v>
      </c>
    </row>
    <row r="1075" s="13" customFormat="1">
      <c r="A1075" s="13"/>
      <c r="B1075" s="233"/>
      <c r="C1075" s="234"/>
      <c r="D1075" s="235" t="s">
        <v>148</v>
      </c>
      <c r="E1075" s="236" t="s">
        <v>19</v>
      </c>
      <c r="F1075" s="237" t="s">
        <v>202</v>
      </c>
      <c r="G1075" s="234"/>
      <c r="H1075" s="238">
        <v>-4.0499999999999998</v>
      </c>
      <c r="I1075" s="239"/>
      <c r="J1075" s="234"/>
      <c r="K1075" s="234"/>
      <c r="L1075" s="240"/>
      <c r="M1075" s="241"/>
      <c r="N1075" s="242"/>
      <c r="O1075" s="242"/>
      <c r="P1075" s="242"/>
      <c r="Q1075" s="242"/>
      <c r="R1075" s="242"/>
      <c r="S1075" s="242"/>
      <c r="T1075" s="243"/>
      <c r="U1075" s="13"/>
      <c r="V1075" s="13"/>
      <c r="W1075" s="13"/>
      <c r="X1075" s="13"/>
      <c r="Y1075" s="13"/>
      <c r="Z1075" s="13"/>
      <c r="AA1075" s="13"/>
      <c r="AB1075" s="13"/>
      <c r="AC1075" s="13"/>
      <c r="AD1075" s="13"/>
      <c r="AE1075" s="13"/>
      <c r="AT1075" s="244" t="s">
        <v>148</v>
      </c>
      <c r="AU1075" s="244" t="s">
        <v>83</v>
      </c>
      <c r="AV1075" s="13" t="s">
        <v>83</v>
      </c>
      <c r="AW1075" s="13" t="s">
        <v>32</v>
      </c>
      <c r="AX1075" s="13" t="s">
        <v>71</v>
      </c>
      <c r="AY1075" s="244" t="s">
        <v>139</v>
      </c>
    </row>
    <row r="1076" s="13" customFormat="1">
      <c r="A1076" s="13"/>
      <c r="B1076" s="233"/>
      <c r="C1076" s="234"/>
      <c r="D1076" s="235" t="s">
        <v>148</v>
      </c>
      <c r="E1076" s="236" t="s">
        <v>19</v>
      </c>
      <c r="F1076" s="237" t="s">
        <v>205</v>
      </c>
      <c r="G1076" s="234"/>
      <c r="H1076" s="238">
        <v>-25.199999999999999</v>
      </c>
      <c r="I1076" s="239"/>
      <c r="J1076" s="234"/>
      <c r="K1076" s="234"/>
      <c r="L1076" s="240"/>
      <c r="M1076" s="241"/>
      <c r="N1076" s="242"/>
      <c r="O1076" s="242"/>
      <c r="P1076" s="242"/>
      <c r="Q1076" s="242"/>
      <c r="R1076" s="242"/>
      <c r="S1076" s="242"/>
      <c r="T1076" s="243"/>
      <c r="U1076" s="13"/>
      <c r="V1076" s="13"/>
      <c r="W1076" s="13"/>
      <c r="X1076" s="13"/>
      <c r="Y1076" s="13"/>
      <c r="Z1076" s="13"/>
      <c r="AA1076" s="13"/>
      <c r="AB1076" s="13"/>
      <c r="AC1076" s="13"/>
      <c r="AD1076" s="13"/>
      <c r="AE1076" s="13"/>
      <c r="AT1076" s="244" t="s">
        <v>148</v>
      </c>
      <c r="AU1076" s="244" t="s">
        <v>83</v>
      </c>
      <c r="AV1076" s="13" t="s">
        <v>83</v>
      </c>
      <c r="AW1076" s="13" t="s">
        <v>32</v>
      </c>
      <c r="AX1076" s="13" t="s">
        <v>71</v>
      </c>
      <c r="AY1076" s="244" t="s">
        <v>139</v>
      </c>
    </row>
    <row r="1077" s="13" customFormat="1">
      <c r="A1077" s="13"/>
      <c r="B1077" s="233"/>
      <c r="C1077" s="234"/>
      <c r="D1077" s="235" t="s">
        <v>148</v>
      </c>
      <c r="E1077" s="236" t="s">
        <v>19</v>
      </c>
      <c r="F1077" s="237" t="s">
        <v>206</v>
      </c>
      <c r="G1077" s="234"/>
      <c r="H1077" s="238">
        <v>47.560000000000002</v>
      </c>
      <c r="I1077" s="239"/>
      <c r="J1077" s="234"/>
      <c r="K1077" s="234"/>
      <c r="L1077" s="240"/>
      <c r="M1077" s="241"/>
      <c r="N1077" s="242"/>
      <c r="O1077" s="242"/>
      <c r="P1077" s="242"/>
      <c r="Q1077" s="242"/>
      <c r="R1077" s="242"/>
      <c r="S1077" s="242"/>
      <c r="T1077" s="243"/>
      <c r="U1077" s="13"/>
      <c r="V1077" s="13"/>
      <c r="W1077" s="13"/>
      <c r="X1077" s="13"/>
      <c r="Y1077" s="13"/>
      <c r="Z1077" s="13"/>
      <c r="AA1077" s="13"/>
      <c r="AB1077" s="13"/>
      <c r="AC1077" s="13"/>
      <c r="AD1077" s="13"/>
      <c r="AE1077" s="13"/>
      <c r="AT1077" s="244" t="s">
        <v>148</v>
      </c>
      <c r="AU1077" s="244" t="s">
        <v>83</v>
      </c>
      <c r="AV1077" s="13" t="s">
        <v>83</v>
      </c>
      <c r="AW1077" s="13" t="s">
        <v>32</v>
      </c>
      <c r="AX1077" s="13" t="s">
        <v>71</v>
      </c>
      <c r="AY1077" s="244" t="s">
        <v>139</v>
      </c>
    </row>
    <row r="1078" s="14" customFormat="1">
      <c r="A1078" s="14"/>
      <c r="B1078" s="245"/>
      <c r="C1078" s="246"/>
      <c r="D1078" s="235" t="s">
        <v>148</v>
      </c>
      <c r="E1078" s="247" t="s">
        <v>19</v>
      </c>
      <c r="F1078" s="248" t="s">
        <v>176</v>
      </c>
      <c r="G1078" s="246"/>
      <c r="H1078" s="249">
        <v>177.363</v>
      </c>
      <c r="I1078" s="250"/>
      <c r="J1078" s="246"/>
      <c r="K1078" s="246"/>
      <c r="L1078" s="251"/>
      <c r="M1078" s="252"/>
      <c r="N1078" s="253"/>
      <c r="O1078" s="253"/>
      <c r="P1078" s="253"/>
      <c r="Q1078" s="253"/>
      <c r="R1078" s="253"/>
      <c r="S1078" s="253"/>
      <c r="T1078" s="254"/>
      <c r="U1078" s="14"/>
      <c r="V1078" s="14"/>
      <c r="W1078" s="14"/>
      <c r="X1078" s="14"/>
      <c r="Y1078" s="14"/>
      <c r="Z1078" s="14"/>
      <c r="AA1078" s="14"/>
      <c r="AB1078" s="14"/>
      <c r="AC1078" s="14"/>
      <c r="AD1078" s="14"/>
      <c r="AE1078" s="14"/>
      <c r="AT1078" s="255" t="s">
        <v>148</v>
      </c>
      <c r="AU1078" s="255" t="s">
        <v>83</v>
      </c>
      <c r="AV1078" s="14" t="s">
        <v>87</v>
      </c>
      <c r="AW1078" s="14" t="s">
        <v>32</v>
      </c>
      <c r="AX1078" s="14" t="s">
        <v>71</v>
      </c>
      <c r="AY1078" s="255" t="s">
        <v>139</v>
      </c>
    </row>
    <row r="1079" s="16" customFormat="1">
      <c r="A1079" s="16"/>
      <c r="B1079" s="267"/>
      <c r="C1079" s="268"/>
      <c r="D1079" s="235" t="s">
        <v>148</v>
      </c>
      <c r="E1079" s="269" t="s">
        <v>19</v>
      </c>
      <c r="F1079" s="270" t="s">
        <v>180</v>
      </c>
      <c r="G1079" s="268"/>
      <c r="H1079" s="269" t="s">
        <v>19</v>
      </c>
      <c r="I1079" s="271"/>
      <c r="J1079" s="268"/>
      <c r="K1079" s="268"/>
      <c r="L1079" s="272"/>
      <c r="M1079" s="273"/>
      <c r="N1079" s="274"/>
      <c r="O1079" s="274"/>
      <c r="P1079" s="274"/>
      <c r="Q1079" s="274"/>
      <c r="R1079" s="274"/>
      <c r="S1079" s="274"/>
      <c r="T1079" s="275"/>
      <c r="U1079" s="16"/>
      <c r="V1079" s="16"/>
      <c r="W1079" s="16"/>
      <c r="X1079" s="16"/>
      <c r="Y1079" s="16"/>
      <c r="Z1079" s="16"/>
      <c r="AA1079" s="16"/>
      <c r="AB1079" s="16"/>
      <c r="AC1079" s="16"/>
      <c r="AD1079" s="16"/>
      <c r="AE1079" s="16"/>
      <c r="AT1079" s="276" t="s">
        <v>148</v>
      </c>
      <c r="AU1079" s="276" t="s">
        <v>83</v>
      </c>
      <c r="AV1079" s="16" t="s">
        <v>78</v>
      </c>
      <c r="AW1079" s="16" t="s">
        <v>32</v>
      </c>
      <c r="AX1079" s="16" t="s">
        <v>71</v>
      </c>
      <c r="AY1079" s="276" t="s">
        <v>139</v>
      </c>
    </row>
    <row r="1080" s="13" customFormat="1">
      <c r="A1080" s="13"/>
      <c r="B1080" s="233"/>
      <c r="C1080" s="234"/>
      <c r="D1080" s="235" t="s">
        <v>148</v>
      </c>
      <c r="E1080" s="236" t="s">
        <v>19</v>
      </c>
      <c r="F1080" s="237" t="s">
        <v>207</v>
      </c>
      <c r="G1080" s="234"/>
      <c r="H1080" s="238">
        <v>177.363</v>
      </c>
      <c r="I1080" s="239"/>
      <c r="J1080" s="234"/>
      <c r="K1080" s="234"/>
      <c r="L1080" s="240"/>
      <c r="M1080" s="241"/>
      <c r="N1080" s="242"/>
      <c r="O1080" s="242"/>
      <c r="P1080" s="242"/>
      <c r="Q1080" s="242"/>
      <c r="R1080" s="242"/>
      <c r="S1080" s="242"/>
      <c r="T1080" s="243"/>
      <c r="U1080" s="13"/>
      <c r="V1080" s="13"/>
      <c r="W1080" s="13"/>
      <c r="X1080" s="13"/>
      <c r="Y1080" s="13"/>
      <c r="Z1080" s="13"/>
      <c r="AA1080" s="13"/>
      <c r="AB1080" s="13"/>
      <c r="AC1080" s="13"/>
      <c r="AD1080" s="13"/>
      <c r="AE1080" s="13"/>
      <c r="AT1080" s="244" t="s">
        <v>148</v>
      </c>
      <c r="AU1080" s="244" t="s">
        <v>83</v>
      </c>
      <c r="AV1080" s="13" t="s">
        <v>83</v>
      </c>
      <c r="AW1080" s="13" t="s">
        <v>32</v>
      </c>
      <c r="AX1080" s="13" t="s">
        <v>71</v>
      </c>
      <c r="AY1080" s="244" t="s">
        <v>139</v>
      </c>
    </row>
    <row r="1081" s="14" customFormat="1">
      <c r="A1081" s="14"/>
      <c r="B1081" s="245"/>
      <c r="C1081" s="246"/>
      <c r="D1081" s="235" t="s">
        <v>148</v>
      </c>
      <c r="E1081" s="247" t="s">
        <v>19</v>
      </c>
      <c r="F1081" s="248" t="s">
        <v>176</v>
      </c>
      <c r="G1081" s="246"/>
      <c r="H1081" s="249">
        <v>177.363</v>
      </c>
      <c r="I1081" s="250"/>
      <c r="J1081" s="246"/>
      <c r="K1081" s="246"/>
      <c r="L1081" s="251"/>
      <c r="M1081" s="252"/>
      <c r="N1081" s="253"/>
      <c r="O1081" s="253"/>
      <c r="P1081" s="253"/>
      <c r="Q1081" s="253"/>
      <c r="R1081" s="253"/>
      <c r="S1081" s="253"/>
      <c r="T1081" s="254"/>
      <c r="U1081" s="14"/>
      <c r="V1081" s="14"/>
      <c r="W1081" s="14"/>
      <c r="X1081" s="14"/>
      <c r="Y1081" s="14"/>
      <c r="Z1081" s="14"/>
      <c r="AA1081" s="14"/>
      <c r="AB1081" s="14"/>
      <c r="AC1081" s="14"/>
      <c r="AD1081" s="14"/>
      <c r="AE1081" s="14"/>
      <c r="AT1081" s="255" t="s">
        <v>148</v>
      </c>
      <c r="AU1081" s="255" t="s">
        <v>83</v>
      </c>
      <c r="AV1081" s="14" t="s">
        <v>87</v>
      </c>
      <c r="AW1081" s="14" t="s">
        <v>32</v>
      </c>
      <c r="AX1081" s="14" t="s">
        <v>71</v>
      </c>
      <c r="AY1081" s="255" t="s">
        <v>139</v>
      </c>
    </row>
    <row r="1082" s="16" customFormat="1">
      <c r="A1082" s="16"/>
      <c r="B1082" s="267"/>
      <c r="C1082" s="268"/>
      <c r="D1082" s="235" t="s">
        <v>148</v>
      </c>
      <c r="E1082" s="269" t="s">
        <v>19</v>
      </c>
      <c r="F1082" s="270" t="s">
        <v>182</v>
      </c>
      <c r="G1082" s="268"/>
      <c r="H1082" s="269" t="s">
        <v>19</v>
      </c>
      <c r="I1082" s="271"/>
      <c r="J1082" s="268"/>
      <c r="K1082" s="268"/>
      <c r="L1082" s="272"/>
      <c r="M1082" s="273"/>
      <c r="N1082" s="274"/>
      <c r="O1082" s="274"/>
      <c r="P1082" s="274"/>
      <c r="Q1082" s="274"/>
      <c r="R1082" s="274"/>
      <c r="S1082" s="274"/>
      <c r="T1082" s="275"/>
      <c r="U1082" s="16"/>
      <c r="V1082" s="16"/>
      <c r="W1082" s="16"/>
      <c r="X1082" s="16"/>
      <c r="Y1082" s="16"/>
      <c r="Z1082" s="16"/>
      <c r="AA1082" s="16"/>
      <c r="AB1082" s="16"/>
      <c r="AC1082" s="16"/>
      <c r="AD1082" s="16"/>
      <c r="AE1082" s="16"/>
      <c r="AT1082" s="276" t="s">
        <v>148</v>
      </c>
      <c r="AU1082" s="276" t="s">
        <v>83</v>
      </c>
      <c r="AV1082" s="16" t="s">
        <v>78</v>
      </c>
      <c r="AW1082" s="16" t="s">
        <v>32</v>
      </c>
      <c r="AX1082" s="16" t="s">
        <v>71</v>
      </c>
      <c r="AY1082" s="276" t="s">
        <v>139</v>
      </c>
    </row>
    <row r="1083" s="13" customFormat="1">
      <c r="A1083" s="13"/>
      <c r="B1083" s="233"/>
      <c r="C1083" s="234"/>
      <c r="D1083" s="235" t="s">
        <v>148</v>
      </c>
      <c r="E1083" s="236" t="s">
        <v>19</v>
      </c>
      <c r="F1083" s="237" t="s">
        <v>207</v>
      </c>
      <c r="G1083" s="234"/>
      <c r="H1083" s="238">
        <v>177.363</v>
      </c>
      <c r="I1083" s="239"/>
      <c r="J1083" s="234"/>
      <c r="K1083" s="234"/>
      <c r="L1083" s="240"/>
      <c r="M1083" s="241"/>
      <c r="N1083" s="242"/>
      <c r="O1083" s="242"/>
      <c r="P1083" s="242"/>
      <c r="Q1083" s="242"/>
      <c r="R1083" s="242"/>
      <c r="S1083" s="242"/>
      <c r="T1083" s="243"/>
      <c r="U1083" s="13"/>
      <c r="V1083" s="13"/>
      <c r="W1083" s="13"/>
      <c r="X1083" s="13"/>
      <c r="Y1083" s="13"/>
      <c r="Z1083" s="13"/>
      <c r="AA1083" s="13"/>
      <c r="AB1083" s="13"/>
      <c r="AC1083" s="13"/>
      <c r="AD1083" s="13"/>
      <c r="AE1083" s="13"/>
      <c r="AT1083" s="244" t="s">
        <v>148</v>
      </c>
      <c r="AU1083" s="244" t="s">
        <v>83</v>
      </c>
      <c r="AV1083" s="13" t="s">
        <v>83</v>
      </c>
      <c r="AW1083" s="13" t="s">
        <v>32</v>
      </c>
      <c r="AX1083" s="13" t="s">
        <v>71</v>
      </c>
      <c r="AY1083" s="244" t="s">
        <v>139</v>
      </c>
    </row>
    <row r="1084" s="14" customFormat="1">
      <c r="A1084" s="14"/>
      <c r="B1084" s="245"/>
      <c r="C1084" s="246"/>
      <c r="D1084" s="235" t="s">
        <v>148</v>
      </c>
      <c r="E1084" s="247" t="s">
        <v>19</v>
      </c>
      <c r="F1084" s="248" t="s">
        <v>176</v>
      </c>
      <c r="G1084" s="246"/>
      <c r="H1084" s="249">
        <v>177.363</v>
      </c>
      <c r="I1084" s="250"/>
      <c r="J1084" s="246"/>
      <c r="K1084" s="246"/>
      <c r="L1084" s="251"/>
      <c r="M1084" s="252"/>
      <c r="N1084" s="253"/>
      <c r="O1084" s="253"/>
      <c r="P1084" s="253"/>
      <c r="Q1084" s="253"/>
      <c r="R1084" s="253"/>
      <c r="S1084" s="253"/>
      <c r="T1084" s="254"/>
      <c r="U1084" s="14"/>
      <c r="V1084" s="14"/>
      <c r="W1084" s="14"/>
      <c r="X1084" s="14"/>
      <c r="Y1084" s="14"/>
      <c r="Z1084" s="14"/>
      <c r="AA1084" s="14"/>
      <c r="AB1084" s="14"/>
      <c r="AC1084" s="14"/>
      <c r="AD1084" s="14"/>
      <c r="AE1084" s="14"/>
      <c r="AT1084" s="255" t="s">
        <v>148</v>
      </c>
      <c r="AU1084" s="255" t="s">
        <v>83</v>
      </c>
      <c r="AV1084" s="14" t="s">
        <v>87</v>
      </c>
      <c r="AW1084" s="14" t="s">
        <v>32</v>
      </c>
      <c r="AX1084" s="14" t="s">
        <v>71</v>
      </c>
      <c r="AY1084" s="255" t="s">
        <v>139</v>
      </c>
    </row>
    <row r="1085" s="16" customFormat="1">
      <c r="A1085" s="16"/>
      <c r="B1085" s="267"/>
      <c r="C1085" s="268"/>
      <c r="D1085" s="235" t="s">
        <v>148</v>
      </c>
      <c r="E1085" s="269" t="s">
        <v>19</v>
      </c>
      <c r="F1085" s="270" t="s">
        <v>183</v>
      </c>
      <c r="G1085" s="268"/>
      <c r="H1085" s="269" t="s">
        <v>19</v>
      </c>
      <c r="I1085" s="271"/>
      <c r="J1085" s="268"/>
      <c r="K1085" s="268"/>
      <c r="L1085" s="272"/>
      <c r="M1085" s="273"/>
      <c r="N1085" s="274"/>
      <c r="O1085" s="274"/>
      <c r="P1085" s="274"/>
      <c r="Q1085" s="274"/>
      <c r="R1085" s="274"/>
      <c r="S1085" s="274"/>
      <c r="T1085" s="275"/>
      <c r="U1085" s="16"/>
      <c r="V1085" s="16"/>
      <c r="W1085" s="16"/>
      <c r="X1085" s="16"/>
      <c r="Y1085" s="16"/>
      <c r="Z1085" s="16"/>
      <c r="AA1085" s="16"/>
      <c r="AB1085" s="16"/>
      <c r="AC1085" s="16"/>
      <c r="AD1085" s="16"/>
      <c r="AE1085" s="16"/>
      <c r="AT1085" s="276" t="s">
        <v>148</v>
      </c>
      <c r="AU1085" s="276" t="s">
        <v>83</v>
      </c>
      <c r="AV1085" s="16" t="s">
        <v>78</v>
      </c>
      <c r="AW1085" s="16" t="s">
        <v>32</v>
      </c>
      <c r="AX1085" s="16" t="s">
        <v>71</v>
      </c>
      <c r="AY1085" s="276" t="s">
        <v>139</v>
      </c>
    </row>
    <row r="1086" s="13" customFormat="1">
      <c r="A1086" s="13"/>
      <c r="B1086" s="233"/>
      <c r="C1086" s="234"/>
      <c r="D1086" s="235" t="s">
        <v>148</v>
      </c>
      <c r="E1086" s="236" t="s">
        <v>19</v>
      </c>
      <c r="F1086" s="237" t="s">
        <v>208</v>
      </c>
      <c r="G1086" s="234"/>
      <c r="H1086" s="238">
        <v>139.97499999999999</v>
      </c>
      <c r="I1086" s="239"/>
      <c r="J1086" s="234"/>
      <c r="K1086" s="234"/>
      <c r="L1086" s="240"/>
      <c r="M1086" s="241"/>
      <c r="N1086" s="242"/>
      <c r="O1086" s="242"/>
      <c r="P1086" s="242"/>
      <c r="Q1086" s="242"/>
      <c r="R1086" s="242"/>
      <c r="S1086" s="242"/>
      <c r="T1086" s="243"/>
      <c r="U1086" s="13"/>
      <c r="V1086" s="13"/>
      <c r="W1086" s="13"/>
      <c r="X1086" s="13"/>
      <c r="Y1086" s="13"/>
      <c r="Z1086" s="13"/>
      <c r="AA1086" s="13"/>
      <c r="AB1086" s="13"/>
      <c r="AC1086" s="13"/>
      <c r="AD1086" s="13"/>
      <c r="AE1086" s="13"/>
      <c r="AT1086" s="244" t="s">
        <v>148</v>
      </c>
      <c r="AU1086" s="244" t="s">
        <v>83</v>
      </c>
      <c r="AV1086" s="13" t="s">
        <v>83</v>
      </c>
      <c r="AW1086" s="13" t="s">
        <v>32</v>
      </c>
      <c r="AX1086" s="13" t="s">
        <v>71</v>
      </c>
      <c r="AY1086" s="244" t="s">
        <v>139</v>
      </c>
    </row>
    <row r="1087" s="13" customFormat="1">
      <c r="A1087" s="13"/>
      <c r="B1087" s="233"/>
      <c r="C1087" s="234"/>
      <c r="D1087" s="235" t="s">
        <v>148</v>
      </c>
      <c r="E1087" s="236" t="s">
        <v>19</v>
      </c>
      <c r="F1087" s="237" t="s">
        <v>209</v>
      </c>
      <c r="G1087" s="234"/>
      <c r="H1087" s="238">
        <v>-9</v>
      </c>
      <c r="I1087" s="239"/>
      <c r="J1087" s="234"/>
      <c r="K1087" s="234"/>
      <c r="L1087" s="240"/>
      <c r="M1087" s="241"/>
      <c r="N1087" s="242"/>
      <c r="O1087" s="242"/>
      <c r="P1087" s="242"/>
      <c r="Q1087" s="242"/>
      <c r="R1087" s="242"/>
      <c r="S1087" s="242"/>
      <c r="T1087" s="243"/>
      <c r="U1087" s="13"/>
      <c r="V1087" s="13"/>
      <c r="W1087" s="13"/>
      <c r="X1087" s="13"/>
      <c r="Y1087" s="13"/>
      <c r="Z1087" s="13"/>
      <c r="AA1087" s="13"/>
      <c r="AB1087" s="13"/>
      <c r="AC1087" s="13"/>
      <c r="AD1087" s="13"/>
      <c r="AE1087" s="13"/>
      <c r="AT1087" s="244" t="s">
        <v>148</v>
      </c>
      <c r="AU1087" s="244" t="s">
        <v>83</v>
      </c>
      <c r="AV1087" s="13" t="s">
        <v>83</v>
      </c>
      <c r="AW1087" s="13" t="s">
        <v>32</v>
      </c>
      <c r="AX1087" s="13" t="s">
        <v>71</v>
      </c>
      <c r="AY1087" s="244" t="s">
        <v>139</v>
      </c>
    </row>
    <row r="1088" s="13" customFormat="1">
      <c r="A1088" s="13"/>
      <c r="B1088" s="233"/>
      <c r="C1088" s="234"/>
      <c r="D1088" s="235" t="s">
        <v>148</v>
      </c>
      <c r="E1088" s="236" t="s">
        <v>19</v>
      </c>
      <c r="F1088" s="237" t="s">
        <v>205</v>
      </c>
      <c r="G1088" s="234"/>
      <c r="H1088" s="238">
        <v>-25.199999999999999</v>
      </c>
      <c r="I1088" s="239"/>
      <c r="J1088" s="234"/>
      <c r="K1088" s="234"/>
      <c r="L1088" s="240"/>
      <c r="M1088" s="241"/>
      <c r="N1088" s="242"/>
      <c r="O1088" s="242"/>
      <c r="P1088" s="242"/>
      <c r="Q1088" s="242"/>
      <c r="R1088" s="242"/>
      <c r="S1088" s="242"/>
      <c r="T1088" s="243"/>
      <c r="U1088" s="13"/>
      <c r="V1088" s="13"/>
      <c r="W1088" s="13"/>
      <c r="X1088" s="13"/>
      <c r="Y1088" s="13"/>
      <c r="Z1088" s="13"/>
      <c r="AA1088" s="13"/>
      <c r="AB1088" s="13"/>
      <c r="AC1088" s="13"/>
      <c r="AD1088" s="13"/>
      <c r="AE1088" s="13"/>
      <c r="AT1088" s="244" t="s">
        <v>148</v>
      </c>
      <c r="AU1088" s="244" t="s">
        <v>83</v>
      </c>
      <c r="AV1088" s="13" t="s">
        <v>83</v>
      </c>
      <c r="AW1088" s="13" t="s">
        <v>32</v>
      </c>
      <c r="AX1088" s="13" t="s">
        <v>71</v>
      </c>
      <c r="AY1088" s="244" t="s">
        <v>139</v>
      </c>
    </row>
    <row r="1089" s="13" customFormat="1">
      <c r="A1089" s="13"/>
      <c r="B1089" s="233"/>
      <c r="C1089" s="234"/>
      <c r="D1089" s="235" t="s">
        <v>148</v>
      </c>
      <c r="E1089" s="236" t="s">
        <v>19</v>
      </c>
      <c r="F1089" s="237" t="s">
        <v>210</v>
      </c>
      <c r="G1089" s="234"/>
      <c r="H1089" s="238">
        <v>-12.15</v>
      </c>
      <c r="I1089" s="239"/>
      <c r="J1089" s="234"/>
      <c r="K1089" s="234"/>
      <c r="L1089" s="240"/>
      <c r="M1089" s="241"/>
      <c r="N1089" s="242"/>
      <c r="O1089" s="242"/>
      <c r="P1089" s="242"/>
      <c r="Q1089" s="242"/>
      <c r="R1089" s="242"/>
      <c r="S1089" s="242"/>
      <c r="T1089" s="243"/>
      <c r="U1089" s="13"/>
      <c r="V1089" s="13"/>
      <c r="W1089" s="13"/>
      <c r="X1089" s="13"/>
      <c r="Y1089" s="13"/>
      <c r="Z1089" s="13"/>
      <c r="AA1089" s="13"/>
      <c r="AB1089" s="13"/>
      <c r="AC1089" s="13"/>
      <c r="AD1089" s="13"/>
      <c r="AE1089" s="13"/>
      <c r="AT1089" s="244" t="s">
        <v>148</v>
      </c>
      <c r="AU1089" s="244" t="s">
        <v>83</v>
      </c>
      <c r="AV1089" s="13" t="s">
        <v>83</v>
      </c>
      <c r="AW1089" s="13" t="s">
        <v>32</v>
      </c>
      <c r="AX1089" s="13" t="s">
        <v>71</v>
      </c>
      <c r="AY1089" s="244" t="s">
        <v>139</v>
      </c>
    </row>
    <row r="1090" s="13" customFormat="1">
      <c r="A1090" s="13"/>
      <c r="B1090" s="233"/>
      <c r="C1090" s="234"/>
      <c r="D1090" s="235" t="s">
        <v>148</v>
      </c>
      <c r="E1090" s="236" t="s">
        <v>19</v>
      </c>
      <c r="F1090" s="237" t="s">
        <v>211</v>
      </c>
      <c r="G1090" s="234"/>
      <c r="H1090" s="238">
        <v>33.960000000000001</v>
      </c>
      <c r="I1090" s="239"/>
      <c r="J1090" s="234"/>
      <c r="K1090" s="234"/>
      <c r="L1090" s="240"/>
      <c r="M1090" s="241"/>
      <c r="N1090" s="242"/>
      <c r="O1090" s="242"/>
      <c r="P1090" s="242"/>
      <c r="Q1090" s="242"/>
      <c r="R1090" s="242"/>
      <c r="S1090" s="242"/>
      <c r="T1090" s="243"/>
      <c r="U1090" s="13"/>
      <c r="V1090" s="13"/>
      <c r="W1090" s="13"/>
      <c r="X1090" s="13"/>
      <c r="Y1090" s="13"/>
      <c r="Z1090" s="13"/>
      <c r="AA1090" s="13"/>
      <c r="AB1090" s="13"/>
      <c r="AC1090" s="13"/>
      <c r="AD1090" s="13"/>
      <c r="AE1090" s="13"/>
      <c r="AT1090" s="244" t="s">
        <v>148</v>
      </c>
      <c r="AU1090" s="244" t="s">
        <v>83</v>
      </c>
      <c r="AV1090" s="13" t="s">
        <v>83</v>
      </c>
      <c r="AW1090" s="13" t="s">
        <v>32</v>
      </c>
      <c r="AX1090" s="13" t="s">
        <v>71</v>
      </c>
      <c r="AY1090" s="244" t="s">
        <v>139</v>
      </c>
    </row>
    <row r="1091" s="14" customFormat="1">
      <c r="A1091" s="14"/>
      <c r="B1091" s="245"/>
      <c r="C1091" s="246"/>
      <c r="D1091" s="235" t="s">
        <v>148</v>
      </c>
      <c r="E1091" s="247" t="s">
        <v>19</v>
      </c>
      <c r="F1091" s="248" t="s">
        <v>176</v>
      </c>
      <c r="G1091" s="246"/>
      <c r="H1091" s="249">
        <v>127.58499999999998</v>
      </c>
      <c r="I1091" s="250"/>
      <c r="J1091" s="246"/>
      <c r="K1091" s="246"/>
      <c r="L1091" s="251"/>
      <c r="M1091" s="252"/>
      <c r="N1091" s="253"/>
      <c r="O1091" s="253"/>
      <c r="P1091" s="253"/>
      <c r="Q1091" s="253"/>
      <c r="R1091" s="253"/>
      <c r="S1091" s="253"/>
      <c r="T1091" s="254"/>
      <c r="U1091" s="14"/>
      <c r="V1091" s="14"/>
      <c r="W1091" s="14"/>
      <c r="X1091" s="14"/>
      <c r="Y1091" s="14"/>
      <c r="Z1091" s="14"/>
      <c r="AA1091" s="14"/>
      <c r="AB1091" s="14"/>
      <c r="AC1091" s="14"/>
      <c r="AD1091" s="14"/>
      <c r="AE1091" s="14"/>
      <c r="AT1091" s="255" t="s">
        <v>148</v>
      </c>
      <c r="AU1091" s="255" t="s">
        <v>83</v>
      </c>
      <c r="AV1091" s="14" t="s">
        <v>87</v>
      </c>
      <c r="AW1091" s="14" t="s">
        <v>32</v>
      </c>
      <c r="AX1091" s="14" t="s">
        <v>71</v>
      </c>
      <c r="AY1091" s="255" t="s">
        <v>139</v>
      </c>
    </row>
    <row r="1092" s="15" customFormat="1">
      <c r="A1092" s="15"/>
      <c r="B1092" s="256"/>
      <c r="C1092" s="257"/>
      <c r="D1092" s="235" t="s">
        <v>148</v>
      </c>
      <c r="E1092" s="258" t="s">
        <v>19</v>
      </c>
      <c r="F1092" s="259" t="s">
        <v>163</v>
      </c>
      <c r="G1092" s="257"/>
      <c r="H1092" s="260">
        <v>836.97700000000009</v>
      </c>
      <c r="I1092" s="261"/>
      <c r="J1092" s="257"/>
      <c r="K1092" s="257"/>
      <c r="L1092" s="262"/>
      <c r="M1092" s="263"/>
      <c r="N1092" s="264"/>
      <c r="O1092" s="264"/>
      <c r="P1092" s="264"/>
      <c r="Q1092" s="264"/>
      <c r="R1092" s="264"/>
      <c r="S1092" s="264"/>
      <c r="T1092" s="265"/>
      <c r="U1092" s="15"/>
      <c r="V1092" s="15"/>
      <c r="W1092" s="15"/>
      <c r="X1092" s="15"/>
      <c r="Y1092" s="15"/>
      <c r="Z1092" s="15"/>
      <c r="AA1092" s="15"/>
      <c r="AB1092" s="15"/>
      <c r="AC1092" s="15"/>
      <c r="AD1092" s="15"/>
      <c r="AE1092" s="15"/>
      <c r="AT1092" s="266" t="s">
        <v>148</v>
      </c>
      <c r="AU1092" s="266" t="s">
        <v>83</v>
      </c>
      <c r="AV1092" s="15" t="s">
        <v>90</v>
      </c>
      <c r="AW1092" s="15" t="s">
        <v>32</v>
      </c>
      <c r="AX1092" s="15" t="s">
        <v>78</v>
      </c>
      <c r="AY1092" s="266" t="s">
        <v>139</v>
      </c>
    </row>
    <row r="1093" s="2" customFormat="1" ht="21.75" customHeight="1">
      <c r="A1093" s="41"/>
      <c r="B1093" s="42"/>
      <c r="C1093" s="215" t="s">
        <v>1271</v>
      </c>
      <c r="D1093" s="215" t="s">
        <v>141</v>
      </c>
      <c r="E1093" s="216" t="s">
        <v>1272</v>
      </c>
      <c r="F1093" s="217" t="s">
        <v>1273</v>
      </c>
      <c r="G1093" s="218" t="s">
        <v>167</v>
      </c>
      <c r="H1093" s="219">
        <v>100</v>
      </c>
      <c r="I1093" s="220"/>
      <c r="J1093" s="221">
        <f>ROUND(I1093*H1093,2)</f>
        <v>0</v>
      </c>
      <c r="K1093" s="217" t="s">
        <v>145</v>
      </c>
      <c r="L1093" s="47"/>
      <c r="M1093" s="222" t="s">
        <v>19</v>
      </c>
      <c r="N1093" s="223" t="s">
        <v>43</v>
      </c>
      <c r="O1093" s="87"/>
      <c r="P1093" s="224">
        <f>O1093*H1093</f>
        <v>0</v>
      </c>
      <c r="Q1093" s="224">
        <v>0.0031800000000000001</v>
      </c>
      <c r="R1093" s="224">
        <f>Q1093*H1093</f>
        <v>0.318</v>
      </c>
      <c r="S1093" s="224">
        <v>0</v>
      </c>
      <c r="T1093" s="225">
        <f>S1093*H1093</f>
        <v>0</v>
      </c>
      <c r="U1093" s="41"/>
      <c r="V1093" s="41"/>
      <c r="W1093" s="41"/>
      <c r="X1093" s="41"/>
      <c r="Y1093" s="41"/>
      <c r="Z1093" s="41"/>
      <c r="AA1093" s="41"/>
      <c r="AB1093" s="41"/>
      <c r="AC1093" s="41"/>
      <c r="AD1093" s="41"/>
      <c r="AE1093" s="41"/>
      <c r="AR1093" s="226" t="s">
        <v>260</v>
      </c>
      <c r="AT1093" s="226" t="s">
        <v>141</v>
      </c>
      <c r="AU1093" s="226" t="s">
        <v>83</v>
      </c>
      <c r="AY1093" s="20" t="s">
        <v>139</v>
      </c>
      <c r="BE1093" s="227">
        <f>IF(N1093="základní",J1093,0)</f>
        <v>0</v>
      </c>
      <c r="BF1093" s="227">
        <f>IF(N1093="snížená",J1093,0)</f>
        <v>0</v>
      </c>
      <c r="BG1093" s="227">
        <f>IF(N1093="zákl. přenesená",J1093,0)</f>
        <v>0</v>
      </c>
      <c r="BH1093" s="227">
        <f>IF(N1093="sníž. přenesená",J1093,0)</f>
        <v>0</v>
      </c>
      <c r="BI1093" s="227">
        <f>IF(N1093="nulová",J1093,0)</f>
        <v>0</v>
      </c>
      <c r="BJ1093" s="20" t="s">
        <v>83</v>
      </c>
      <c r="BK1093" s="227">
        <f>ROUND(I1093*H1093,2)</f>
        <v>0</v>
      </c>
      <c r="BL1093" s="20" t="s">
        <v>260</v>
      </c>
      <c r="BM1093" s="226" t="s">
        <v>1274</v>
      </c>
    </row>
    <row r="1094" s="2" customFormat="1">
      <c r="A1094" s="41"/>
      <c r="B1094" s="42"/>
      <c r="C1094" s="43"/>
      <c r="D1094" s="228" t="s">
        <v>146</v>
      </c>
      <c r="E1094" s="43"/>
      <c r="F1094" s="229" t="s">
        <v>1275</v>
      </c>
      <c r="G1094" s="43"/>
      <c r="H1094" s="43"/>
      <c r="I1094" s="230"/>
      <c r="J1094" s="43"/>
      <c r="K1094" s="43"/>
      <c r="L1094" s="47"/>
      <c r="M1094" s="231"/>
      <c r="N1094" s="232"/>
      <c r="O1094" s="87"/>
      <c r="P1094" s="87"/>
      <c r="Q1094" s="87"/>
      <c r="R1094" s="87"/>
      <c r="S1094" s="87"/>
      <c r="T1094" s="88"/>
      <c r="U1094" s="41"/>
      <c r="V1094" s="41"/>
      <c r="W1094" s="41"/>
      <c r="X1094" s="41"/>
      <c r="Y1094" s="41"/>
      <c r="Z1094" s="41"/>
      <c r="AA1094" s="41"/>
      <c r="AB1094" s="41"/>
      <c r="AC1094" s="41"/>
      <c r="AD1094" s="41"/>
      <c r="AE1094" s="41"/>
      <c r="AT1094" s="20" t="s">
        <v>146</v>
      </c>
      <c r="AU1094" s="20" t="s">
        <v>83</v>
      </c>
    </row>
    <row r="1095" s="16" customFormat="1">
      <c r="A1095" s="16"/>
      <c r="B1095" s="267"/>
      <c r="C1095" s="268"/>
      <c r="D1095" s="235" t="s">
        <v>148</v>
      </c>
      <c r="E1095" s="269" t="s">
        <v>19</v>
      </c>
      <c r="F1095" s="270" t="s">
        <v>1276</v>
      </c>
      <c r="G1095" s="268"/>
      <c r="H1095" s="269" t="s">
        <v>19</v>
      </c>
      <c r="I1095" s="271"/>
      <c r="J1095" s="268"/>
      <c r="K1095" s="268"/>
      <c r="L1095" s="272"/>
      <c r="M1095" s="273"/>
      <c r="N1095" s="274"/>
      <c r="O1095" s="274"/>
      <c r="P1095" s="274"/>
      <c r="Q1095" s="274"/>
      <c r="R1095" s="274"/>
      <c r="S1095" s="274"/>
      <c r="T1095" s="275"/>
      <c r="U1095" s="16"/>
      <c r="V1095" s="16"/>
      <c r="W1095" s="16"/>
      <c r="X1095" s="16"/>
      <c r="Y1095" s="16"/>
      <c r="Z1095" s="16"/>
      <c r="AA1095" s="16"/>
      <c r="AB1095" s="16"/>
      <c r="AC1095" s="16"/>
      <c r="AD1095" s="16"/>
      <c r="AE1095" s="16"/>
      <c r="AT1095" s="276" t="s">
        <v>148</v>
      </c>
      <c r="AU1095" s="276" t="s">
        <v>83</v>
      </c>
      <c r="AV1095" s="16" t="s">
        <v>78</v>
      </c>
      <c r="AW1095" s="16" t="s">
        <v>32</v>
      </c>
      <c r="AX1095" s="16" t="s">
        <v>71</v>
      </c>
      <c r="AY1095" s="276" t="s">
        <v>139</v>
      </c>
    </row>
    <row r="1096" s="13" customFormat="1">
      <c r="A1096" s="13"/>
      <c r="B1096" s="233"/>
      <c r="C1096" s="234"/>
      <c r="D1096" s="235" t="s">
        <v>148</v>
      </c>
      <c r="E1096" s="236" t="s">
        <v>19</v>
      </c>
      <c r="F1096" s="237" t="s">
        <v>474</v>
      </c>
      <c r="G1096" s="234"/>
      <c r="H1096" s="238">
        <v>100</v>
      </c>
      <c r="I1096" s="239"/>
      <c r="J1096" s="234"/>
      <c r="K1096" s="234"/>
      <c r="L1096" s="240"/>
      <c r="M1096" s="241"/>
      <c r="N1096" s="242"/>
      <c r="O1096" s="242"/>
      <c r="P1096" s="242"/>
      <c r="Q1096" s="242"/>
      <c r="R1096" s="242"/>
      <c r="S1096" s="242"/>
      <c r="T1096" s="243"/>
      <c r="U1096" s="13"/>
      <c r="V1096" s="13"/>
      <c r="W1096" s="13"/>
      <c r="X1096" s="13"/>
      <c r="Y1096" s="13"/>
      <c r="Z1096" s="13"/>
      <c r="AA1096" s="13"/>
      <c r="AB1096" s="13"/>
      <c r="AC1096" s="13"/>
      <c r="AD1096" s="13"/>
      <c r="AE1096" s="13"/>
      <c r="AT1096" s="244" t="s">
        <v>148</v>
      </c>
      <c r="AU1096" s="244" t="s">
        <v>83</v>
      </c>
      <c r="AV1096" s="13" t="s">
        <v>83</v>
      </c>
      <c r="AW1096" s="13" t="s">
        <v>32</v>
      </c>
      <c r="AX1096" s="13" t="s">
        <v>78</v>
      </c>
      <c r="AY1096" s="244" t="s">
        <v>139</v>
      </c>
    </row>
    <row r="1097" s="2" customFormat="1" ht="16.5" customHeight="1">
      <c r="A1097" s="41"/>
      <c r="B1097" s="42"/>
      <c r="C1097" s="215" t="s">
        <v>666</v>
      </c>
      <c r="D1097" s="215" t="s">
        <v>141</v>
      </c>
      <c r="E1097" s="216" t="s">
        <v>1277</v>
      </c>
      <c r="F1097" s="217" t="s">
        <v>1278</v>
      </c>
      <c r="G1097" s="218" t="s">
        <v>167</v>
      </c>
      <c r="H1097" s="219">
        <v>936.97699999999998</v>
      </c>
      <c r="I1097" s="220"/>
      <c r="J1097" s="221">
        <f>ROUND(I1097*H1097,2)</f>
        <v>0</v>
      </c>
      <c r="K1097" s="217" t="s">
        <v>145</v>
      </c>
      <c r="L1097" s="47"/>
      <c r="M1097" s="222" t="s">
        <v>19</v>
      </c>
      <c r="N1097" s="223" t="s">
        <v>43</v>
      </c>
      <c r="O1097" s="87"/>
      <c r="P1097" s="224">
        <f>O1097*H1097</f>
        <v>0</v>
      </c>
      <c r="Q1097" s="224">
        <v>0.00021000000000000001</v>
      </c>
      <c r="R1097" s="224">
        <f>Q1097*H1097</f>
        <v>0.19676516999999999</v>
      </c>
      <c r="S1097" s="224">
        <v>0</v>
      </c>
      <c r="T1097" s="225">
        <f>S1097*H1097</f>
        <v>0</v>
      </c>
      <c r="U1097" s="41"/>
      <c r="V1097" s="41"/>
      <c r="W1097" s="41"/>
      <c r="X1097" s="41"/>
      <c r="Y1097" s="41"/>
      <c r="Z1097" s="41"/>
      <c r="AA1097" s="41"/>
      <c r="AB1097" s="41"/>
      <c r="AC1097" s="41"/>
      <c r="AD1097" s="41"/>
      <c r="AE1097" s="41"/>
      <c r="AR1097" s="226" t="s">
        <v>260</v>
      </c>
      <c r="AT1097" s="226" t="s">
        <v>141</v>
      </c>
      <c r="AU1097" s="226" t="s">
        <v>83</v>
      </c>
      <c r="AY1097" s="20" t="s">
        <v>139</v>
      </c>
      <c r="BE1097" s="227">
        <f>IF(N1097="základní",J1097,0)</f>
        <v>0</v>
      </c>
      <c r="BF1097" s="227">
        <f>IF(N1097="snížená",J1097,0)</f>
        <v>0</v>
      </c>
      <c r="BG1097" s="227">
        <f>IF(N1097="zákl. přenesená",J1097,0)</f>
        <v>0</v>
      </c>
      <c r="BH1097" s="227">
        <f>IF(N1097="sníž. přenesená",J1097,0)</f>
        <v>0</v>
      </c>
      <c r="BI1097" s="227">
        <f>IF(N1097="nulová",J1097,0)</f>
        <v>0</v>
      </c>
      <c r="BJ1097" s="20" t="s">
        <v>83</v>
      </c>
      <c r="BK1097" s="227">
        <f>ROUND(I1097*H1097,2)</f>
        <v>0</v>
      </c>
      <c r="BL1097" s="20" t="s">
        <v>260</v>
      </c>
      <c r="BM1097" s="226" t="s">
        <v>1279</v>
      </c>
    </row>
    <row r="1098" s="2" customFormat="1">
      <c r="A1098" s="41"/>
      <c r="B1098" s="42"/>
      <c r="C1098" s="43"/>
      <c r="D1098" s="228" t="s">
        <v>146</v>
      </c>
      <c r="E1098" s="43"/>
      <c r="F1098" s="229" t="s">
        <v>1280</v>
      </c>
      <c r="G1098" s="43"/>
      <c r="H1098" s="43"/>
      <c r="I1098" s="230"/>
      <c r="J1098" s="43"/>
      <c r="K1098" s="43"/>
      <c r="L1098" s="47"/>
      <c r="M1098" s="231"/>
      <c r="N1098" s="232"/>
      <c r="O1098" s="87"/>
      <c r="P1098" s="87"/>
      <c r="Q1098" s="87"/>
      <c r="R1098" s="87"/>
      <c r="S1098" s="87"/>
      <c r="T1098" s="88"/>
      <c r="U1098" s="41"/>
      <c r="V1098" s="41"/>
      <c r="W1098" s="41"/>
      <c r="X1098" s="41"/>
      <c r="Y1098" s="41"/>
      <c r="Z1098" s="41"/>
      <c r="AA1098" s="41"/>
      <c r="AB1098" s="41"/>
      <c r="AC1098" s="41"/>
      <c r="AD1098" s="41"/>
      <c r="AE1098" s="41"/>
      <c r="AT1098" s="20" t="s">
        <v>146</v>
      </c>
      <c r="AU1098" s="20" t="s">
        <v>83</v>
      </c>
    </row>
    <row r="1099" s="16" customFormat="1">
      <c r="A1099" s="16"/>
      <c r="B1099" s="267"/>
      <c r="C1099" s="268"/>
      <c r="D1099" s="235" t="s">
        <v>148</v>
      </c>
      <c r="E1099" s="269" t="s">
        <v>19</v>
      </c>
      <c r="F1099" s="270" t="s">
        <v>1276</v>
      </c>
      <c r="G1099" s="268"/>
      <c r="H1099" s="269" t="s">
        <v>19</v>
      </c>
      <c r="I1099" s="271"/>
      <c r="J1099" s="268"/>
      <c r="K1099" s="268"/>
      <c r="L1099" s="272"/>
      <c r="M1099" s="273"/>
      <c r="N1099" s="274"/>
      <c r="O1099" s="274"/>
      <c r="P1099" s="274"/>
      <c r="Q1099" s="274"/>
      <c r="R1099" s="274"/>
      <c r="S1099" s="274"/>
      <c r="T1099" s="275"/>
      <c r="U1099" s="16"/>
      <c r="V1099" s="16"/>
      <c r="W1099" s="16"/>
      <c r="X1099" s="16"/>
      <c r="Y1099" s="16"/>
      <c r="Z1099" s="16"/>
      <c r="AA1099" s="16"/>
      <c r="AB1099" s="16"/>
      <c r="AC1099" s="16"/>
      <c r="AD1099" s="16"/>
      <c r="AE1099" s="16"/>
      <c r="AT1099" s="276" t="s">
        <v>148</v>
      </c>
      <c r="AU1099" s="276" t="s">
        <v>83</v>
      </c>
      <c r="AV1099" s="16" t="s">
        <v>78</v>
      </c>
      <c r="AW1099" s="16" t="s">
        <v>32</v>
      </c>
      <c r="AX1099" s="16" t="s">
        <v>71</v>
      </c>
      <c r="AY1099" s="276" t="s">
        <v>139</v>
      </c>
    </row>
    <row r="1100" s="13" customFormat="1">
      <c r="A1100" s="13"/>
      <c r="B1100" s="233"/>
      <c r="C1100" s="234"/>
      <c r="D1100" s="235" t="s">
        <v>148</v>
      </c>
      <c r="E1100" s="236" t="s">
        <v>19</v>
      </c>
      <c r="F1100" s="237" t="s">
        <v>474</v>
      </c>
      <c r="G1100" s="234"/>
      <c r="H1100" s="238">
        <v>100</v>
      </c>
      <c r="I1100" s="239"/>
      <c r="J1100" s="234"/>
      <c r="K1100" s="234"/>
      <c r="L1100" s="240"/>
      <c r="M1100" s="241"/>
      <c r="N1100" s="242"/>
      <c r="O1100" s="242"/>
      <c r="P1100" s="242"/>
      <c r="Q1100" s="242"/>
      <c r="R1100" s="242"/>
      <c r="S1100" s="242"/>
      <c r="T1100" s="243"/>
      <c r="U1100" s="13"/>
      <c r="V1100" s="13"/>
      <c r="W1100" s="13"/>
      <c r="X1100" s="13"/>
      <c r="Y1100" s="13"/>
      <c r="Z1100" s="13"/>
      <c r="AA1100" s="13"/>
      <c r="AB1100" s="13"/>
      <c r="AC1100" s="13"/>
      <c r="AD1100" s="13"/>
      <c r="AE1100" s="13"/>
      <c r="AT1100" s="244" t="s">
        <v>148</v>
      </c>
      <c r="AU1100" s="244" t="s">
        <v>83</v>
      </c>
      <c r="AV1100" s="13" t="s">
        <v>83</v>
      </c>
      <c r="AW1100" s="13" t="s">
        <v>32</v>
      </c>
      <c r="AX1100" s="13" t="s">
        <v>71</v>
      </c>
      <c r="AY1100" s="244" t="s">
        <v>139</v>
      </c>
    </row>
    <row r="1101" s="16" customFormat="1">
      <c r="A1101" s="16"/>
      <c r="B1101" s="267"/>
      <c r="C1101" s="268"/>
      <c r="D1101" s="235" t="s">
        <v>148</v>
      </c>
      <c r="E1101" s="269" t="s">
        <v>19</v>
      </c>
      <c r="F1101" s="270" t="s">
        <v>169</v>
      </c>
      <c r="G1101" s="268"/>
      <c r="H1101" s="269" t="s">
        <v>19</v>
      </c>
      <c r="I1101" s="271"/>
      <c r="J1101" s="268"/>
      <c r="K1101" s="268"/>
      <c r="L1101" s="272"/>
      <c r="M1101" s="273"/>
      <c r="N1101" s="274"/>
      <c r="O1101" s="274"/>
      <c r="P1101" s="274"/>
      <c r="Q1101" s="274"/>
      <c r="R1101" s="274"/>
      <c r="S1101" s="274"/>
      <c r="T1101" s="275"/>
      <c r="U1101" s="16"/>
      <c r="V1101" s="16"/>
      <c r="W1101" s="16"/>
      <c r="X1101" s="16"/>
      <c r="Y1101" s="16"/>
      <c r="Z1101" s="16"/>
      <c r="AA1101" s="16"/>
      <c r="AB1101" s="16"/>
      <c r="AC1101" s="16"/>
      <c r="AD1101" s="16"/>
      <c r="AE1101" s="16"/>
      <c r="AT1101" s="276" t="s">
        <v>148</v>
      </c>
      <c r="AU1101" s="276" t="s">
        <v>83</v>
      </c>
      <c r="AV1101" s="16" t="s">
        <v>78</v>
      </c>
      <c r="AW1101" s="16" t="s">
        <v>32</v>
      </c>
      <c r="AX1101" s="16" t="s">
        <v>71</v>
      </c>
      <c r="AY1101" s="276" t="s">
        <v>139</v>
      </c>
    </row>
    <row r="1102" s="13" customFormat="1">
      <c r="A1102" s="13"/>
      <c r="B1102" s="233"/>
      <c r="C1102" s="234"/>
      <c r="D1102" s="235" t="s">
        <v>148</v>
      </c>
      <c r="E1102" s="236" t="s">
        <v>19</v>
      </c>
      <c r="F1102" s="237" t="s">
        <v>1281</v>
      </c>
      <c r="G1102" s="234"/>
      <c r="H1102" s="238">
        <v>836.97699999999998</v>
      </c>
      <c r="I1102" s="239"/>
      <c r="J1102" s="234"/>
      <c r="K1102" s="234"/>
      <c r="L1102" s="240"/>
      <c r="M1102" s="241"/>
      <c r="N1102" s="242"/>
      <c r="O1102" s="242"/>
      <c r="P1102" s="242"/>
      <c r="Q1102" s="242"/>
      <c r="R1102" s="242"/>
      <c r="S1102" s="242"/>
      <c r="T1102" s="243"/>
      <c r="U1102" s="13"/>
      <c r="V1102" s="13"/>
      <c r="W1102" s="13"/>
      <c r="X1102" s="13"/>
      <c r="Y1102" s="13"/>
      <c r="Z1102" s="13"/>
      <c r="AA1102" s="13"/>
      <c r="AB1102" s="13"/>
      <c r="AC1102" s="13"/>
      <c r="AD1102" s="13"/>
      <c r="AE1102" s="13"/>
      <c r="AT1102" s="244" t="s">
        <v>148</v>
      </c>
      <c r="AU1102" s="244" t="s">
        <v>83</v>
      </c>
      <c r="AV1102" s="13" t="s">
        <v>83</v>
      </c>
      <c r="AW1102" s="13" t="s">
        <v>32</v>
      </c>
      <c r="AX1102" s="13" t="s">
        <v>71</v>
      </c>
      <c r="AY1102" s="244" t="s">
        <v>139</v>
      </c>
    </row>
    <row r="1103" s="15" customFormat="1">
      <c r="A1103" s="15"/>
      <c r="B1103" s="256"/>
      <c r="C1103" s="257"/>
      <c r="D1103" s="235" t="s">
        <v>148</v>
      </c>
      <c r="E1103" s="258" t="s">
        <v>19</v>
      </c>
      <c r="F1103" s="259" t="s">
        <v>163</v>
      </c>
      <c r="G1103" s="257"/>
      <c r="H1103" s="260">
        <v>936.97699999999998</v>
      </c>
      <c r="I1103" s="261"/>
      <c r="J1103" s="257"/>
      <c r="K1103" s="257"/>
      <c r="L1103" s="262"/>
      <c r="M1103" s="263"/>
      <c r="N1103" s="264"/>
      <c r="O1103" s="264"/>
      <c r="P1103" s="264"/>
      <c r="Q1103" s="264"/>
      <c r="R1103" s="264"/>
      <c r="S1103" s="264"/>
      <c r="T1103" s="265"/>
      <c r="U1103" s="15"/>
      <c r="V1103" s="15"/>
      <c r="W1103" s="15"/>
      <c r="X1103" s="15"/>
      <c r="Y1103" s="15"/>
      <c r="Z1103" s="15"/>
      <c r="AA1103" s="15"/>
      <c r="AB1103" s="15"/>
      <c r="AC1103" s="15"/>
      <c r="AD1103" s="15"/>
      <c r="AE1103" s="15"/>
      <c r="AT1103" s="266" t="s">
        <v>148</v>
      </c>
      <c r="AU1103" s="266" t="s">
        <v>83</v>
      </c>
      <c r="AV1103" s="15" t="s">
        <v>90</v>
      </c>
      <c r="AW1103" s="15" t="s">
        <v>32</v>
      </c>
      <c r="AX1103" s="15" t="s">
        <v>78</v>
      </c>
      <c r="AY1103" s="266" t="s">
        <v>139</v>
      </c>
    </row>
    <row r="1104" s="2" customFormat="1" ht="24.15" customHeight="1">
      <c r="A1104" s="41"/>
      <c r="B1104" s="42"/>
      <c r="C1104" s="215" t="s">
        <v>1282</v>
      </c>
      <c r="D1104" s="215" t="s">
        <v>141</v>
      </c>
      <c r="E1104" s="216" t="s">
        <v>1283</v>
      </c>
      <c r="F1104" s="217" t="s">
        <v>1284</v>
      </c>
      <c r="G1104" s="218" t="s">
        <v>167</v>
      </c>
      <c r="H1104" s="219">
        <v>836.97699999999998</v>
      </c>
      <c r="I1104" s="220"/>
      <c r="J1104" s="221">
        <f>ROUND(I1104*H1104,2)</f>
        <v>0</v>
      </c>
      <c r="K1104" s="217" t="s">
        <v>145</v>
      </c>
      <c r="L1104" s="47"/>
      <c r="M1104" s="222" t="s">
        <v>19</v>
      </c>
      <c r="N1104" s="223" t="s">
        <v>43</v>
      </c>
      <c r="O1104" s="87"/>
      <c r="P1104" s="224">
        <f>O1104*H1104</f>
        <v>0</v>
      </c>
      <c r="Q1104" s="224">
        <v>0.00029</v>
      </c>
      <c r="R1104" s="224">
        <f>Q1104*H1104</f>
        <v>0.24272332999999999</v>
      </c>
      <c r="S1104" s="224">
        <v>0</v>
      </c>
      <c r="T1104" s="225">
        <f>S1104*H1104</f>
        <v>0</v>
      </c>
      <c r="U1104" s="41"/>
      <c r="V1104" s="41"/>
      <c r="W1104" s="41"/>
      <c r="X1104" s="41"/>
      <c r="Y1104" s="41"/>
      <c r="Z1104" s="41"/>
      <c r="AA1104" s="41"/>
      <c r="AB1104" s="41"/>
      <c r="AC1104" s="41"/>
      <c r="AD1104" s="41"/>
      <c r="AE1104" s="41"/>
      <c r="AR1104" s="226" t="s">
        <v>260</v>
      </c>
      <c r="AT1104" s="226" t="s">
        <v>141</v>
      </c>
      <c r="AU1104" s="226" t="s">
        <v>83</v>
      </c>
      <c r="AY1104" s="20" t="s">
        <v>139</v>
      </c>
      <c r="BE1104" s="227">
        <f>IF(N1104="základní",J1104,0)</f>
        <v>0</v>
      </c>
      <c r="BF1104" s="227">
        <f>IF(N1104="snížená",J1104,0)</f>
        <v>0</v>
      </c>
      <c r="BG1104" s="227">
        <f>IF(N1104="zákl. přenesená",J1104,0)</f>
        <v>0</v>
      </c>
      <c r="BH1104" s="227">
        <f>IF(N1104="sníž. přenesená",J1104,0)</f>
        <v>0</v>
      </c>
      <c r="BI1104" s="227">
        <f>IF(N1104="nulová",J1104,0)</f>
        <v>0</v>
      </c>
      <c r="BJ1104" s="20" t="s">
        <v>83</v>
      </c>
      <c r="BK1104" s="227">
        <f>ROUND(I1104*H1104,2)</f>
        <v>0</v>
      </c>
      <c r="BL1104" s="20" t="s">
        <v>260</v>
      </c>
      <c r="BM1104" s="226" t="s">
        <v>1285</v>
      </c>
    </row>
    <row r="1105" s="2" customFormat="1">
      <c r="A1105" s="41"/>
      <c r="B1105" s="42"/>
      <c r="C1105" s="43"/>
      <c r="D1105" s="228" t="s">
        <v>146</v>
      </c>
      <c r="E1105" s="43"/>
      <c r="F1105" s="229" t="s">
        <v>1286</v>
      </c>
      <c r="G1105" s="43"/>
      <c r="H1105" s="43"/>
      <c r="I1105" s="230"/>
      <c r="J1105" s="43"/>
      <c r="K1105" s="43"/>
      <c r="L1105" s="47"/>
      <c r="M1105" s="231"/>
      <c r="N1105" s="232"/>
      <c r="O1105" s="87"/>
      <c r="P1105" s="87"/>
      <c r="Q1105" s="87"/>
      <c r="R1105" s="87"/>
      <c r="S1105" s="87"/>
      <c r="T1105" s="88"/>
      <c r="U1105" s="41"/>
      <c r="V1105" s="41"/>
      <c r="W1105" s="41"/>
      <c r="X1105" s="41"/>
      <c r="Y1105" s="41"/>
      <c r="Z1105" s="41"/>
      <c r="AA1105" s="41"/>
      <c r="AB1105" s="41"/>
      <c r="AC1105" s="41"/>
      <c r="AD1105" s="41"/>
      <c r="AE1105" s="41"/>
      <c r="AT1105" s="20" t="s">
        <v>146</v>
      </c>
      <c r="AU1105" s="20" t="s">
        <v>83</v>
      </c>
    </row>
    <row r="1106" s="12" customFormat="1" ht="22.8" customHeight="1">
      <c r="A1106" s="12"/>
      <c r="B1106" s="199"/>
      <c r="C1106" s="200"/>
      <c r="D1106" s="201" t="s">
        <v>70</v>
      </c>
      <c r="E1106" s="213" t="s">
        <v>1287</v>
      </c>
      <c r="F1106" s="213" t="s">
        <v>1288</v>
      </c>
      <c r="G1106" s="200"/>
      <c r="H1106" s="200"/>
      <c r="I1106" s="203"/>
      <c r="J1106" s="214">
        <f>BK1106</f>
        <v>0</v>
      </c>
      <c r="K1106" s="200"/>
      <c r="L1106" s="205"/>
      <c r="M1106" s="206"/>
      <c r="N1106" s="207"/>
      <c r="O1106" s="207"/>
      <c r="P1106" s="208">
        <f>SUM(P1107:P1122)</f>
        <v>0</v>
      </c>
      <c r="Q1106" s="207"/>
      <c r="R1106" s="208">
        <f>SUM(R1107:R1122)</f>
        <v>0.29119921999999998</v>
      </c>
      <c r="S1106" s="207"/>
      <c r="T1106" s="209">
        <f>SUM(T1107:T1122)</f>
        <v>0</v>
      </c>
      <c r="U1106" s="12"/>
      <c r="V1106" s="12"/>
      <c r="W1106" s="12"/>
      <c r="X1106" s="12"/>
      <c r="Y1106" s="12"/>
      <c r="Z1106" s="12"/>
      <c r="AA1106" s="12"/>
      <c r="AB1106" s="12"/>
      <c r="AC1106" s="12"/>
      <c r="AD1106" s="12"/>
      <c r="AE1106" s="12"/>
      <c r="AR1106" s="210" t="s">
        <v>83</v>
      </c>
      <c r="AT1106" s="211" t="s">
        <v>70</v>
      </c>
      <c r="AU1106" s="211" t="s">
        <v>78</v>
      </c>
      <c r="AY1106" s="210" t="s">
        <v>139</v>
      </c>
      <c r="BK1106" s="212">
        <f>SUM(BK1107:BK1122)</f>
        <v>0</v>
      </c>
    </row>
    <row r="1107" s="2" customFormat="1" ht="21.75" customHeight="1">
      <c r="A1107" s="41"/>
      <c r="B1107" s="42"/>
      <c r="C1107" s="215" t="s">
        <v>673</v>
      </c>
      <c r="D1107" s="215" t="s">
        <v>141</v>
      </c>
      <c r="E1107" s="216" t="s">
        <v>1289</v>
      </c>
      <c r="F1107" s="217" t="s">
        <v>1290</v>
      </c>
      <c r="G1107" s="218" t="s">
        <v>167</v>
      </c>
      <c r="H1107" s="219">
        <v>338.20999999999998</v>
      </c>
      <c r="I1107" s="220"/>
      <c r="J1107" s="221">
        <f>ROUND(I1107*H1107,2)</f>
        <v>0</v>
      </c>
      <c r="K1107" s="217" t="s">
        <v>145</v>
      </c>
      <c r="L1107" s="47"/>
      <c r="M1107" s="222" t="s">
        <v>19</v>
      </c>
      <c r="N1107" s="223" t="s">
        <v>43</v>
      </c>
      <c r="O1107" s="87"/>
      <c r="P1107" s="224">
        <f>O1107*H1107</f>
        <v>0</v>
      </c>
      <c r="Q1107" s="224">
        <v>0</v>
      </c>
      <c r="R1107" s="224">
        <f>Q1107*H1107</f>
        <v>0</v>
      </c>
      <c r="S1107" s="224">
        <v>0</v>
      </c>
      <c r="T1107" s="225">
        <f>S1107*H1107</f>
        <v>0</v>
      </c>
      <c r="U1107" s="41"/>
      <c r="V1107" s="41"/>
      <c r="W1107" s="41"/>
      <c r="X1107" s="41"/>
      <c r="Y1107" s="41"/>
      <c r="Z1107" s="41"/>
      <c r="AA1107" s="41"/>
      <c r="AB1107" s="41"/>
      <c r="AC1107" s="41"/>
      <c r="AD1107" s="41"/>
      <c r="AE1107" s="41"/>
      <c r="AR1107" s="226" t="s">
        <v>260</v>
      </c>
      <c r="AT1107" s="226" t="s">
        <v>141</v>
      </c>
      <c r="AU1107" s="226" t="s">
        <v>83</v>
      </c>
      <c r="AY1107" s="20" t="s">
        <v>139</v>
      </c>
      <c r="BE1107" s="227">
        <f>IF(N1107="základní",J1107,0)</f>
        <v>0</v>
      </c>
      <c r="BF1107" s="227">
        <f>IF(N1107="snížená",J1107,0)</f>
        <v>0</v>
      </c>
      <c r="BG1107" s="227">
        <f>IF(N1107="zákl. přenesená",J1107,0)</f>
        <v>0</v>
      </c>
      <c r="BH1107" s="227">
        <f>IF(N1107="sníž. přenesená",J1107,0)</f>
        <v>0</v>
      </c>
      <c r="BI1107" s="227">
        <f>IF(N1107="nulová",J1107,0)</f>
        <v>0</v>
      </c>
      <c r="BJ1107" s="20" t="s">
        <v>83</v>
      </c>
      <c r="BK1107" s="227">
        <f>ROUND(I1107*H1107,2)</f>
        <v>0</v>
      </c>
      <c r="BL1107" s="20" t="s">
        <v>260</v>
      </c>
      <c r="BM1107" s="226" t="s">
        <v>1291</v>
      </c>
    </row>
    <row r="1108" s="2" customFormat="1">
      <c r="A1108" s="41"/>
      <c r="B1108" s="42"/>
      <c r="C1108" s="43"/>
      <c r="D1108" s="228" t="s">
        <v>146</v>
      </c>
      <c r="E1108" s="43"/>
      <c r="F1108" s="229" t="s">
        <v>1292</v>
      </c>
      <c r="G1108" s="43"/>
      <c r="H1108" s="43"/>
      <c r="I1108" s="230"/>
      <c r="J1108" s="43"/>
      <c r="K1108" s="43"/>
      <c r="L1108" s="47"/>
      <c r="M1108" s="231"/>
      <c r="N1108" s="232"/>
      <c r="O1108" s="87"/>
      <c r="P1108" s="87"/>
      <c r="Q1108" s="87"/>
      <c r="R1108" s="87"/>
      <c r="S1108" s="87"/>
      <c r="T1108" s="88"/>
      <c r="U1108" s="41"/>
      <c r="V1108" s="41"/>
      <c r="W1108" s="41"/>
      <c r="X1108" s="41"/>
      <c r="Y1108" s="41"/>
      <c r="Z1108" s="41"/>
      <c r="AA1108" s="41"/>
      <c r="AB1108" s="41"/>
      <c r="AC1108" s="41"/>
      <c r="AD1108" s="41"/>
      <c r="AE1108" s="41"/>
      <c r="AT1108" s="20" t="s">
        <v>146</v>
      </c>
      <c r="AU1108" s="20" t="s">
        <v>83</v>
      </c>
    </row>
    <row r="1109" s="2" customFormat="1">
      <c r="A1109" s="41"/>
      <c r="B1109" s="42"/>
      <c r="C1109" s="43"/>
      <c r="D1109" s="235" t="s">
        <v>231</v>
      </c>
      <c r="E1109" s="43"/>
      <c r="F1109" s="277" t="s">
        <v>1293</v>
      </c>
      <c r="G1109" s="43"/>
      <c r="H1109" s="43"/>
      <c r="I1109" s="230"/>
      <c r="J1109" s="43"/>
      <c r="K1109" s="43"/>
      <c r="L1109" s="47"/>
      <c r="M1109" s="231"/>
      <c r="N1109" s="232"/>
      <c r="O1109" s="87"/>
      <c r="P1109" s="87"/>
      <c r="Q1109" s="87"/>
      <c r="R1109" s="87"/>
      <c r="S1109" s="87"/>
      <c r="T1109" s="88"/>
      <c r="U1109" s="41"/>
      <c r="V1109" s="41"/>
      <c r="W1109" s="41"/>
      <c r="X1109" s="41"/>
      <c r="Y1109" s="41"/>
      <c r="Z1109" s="41"/>
      <c r="AA1109" s="41"/>
      <c r="AB1109" s="41"/>
      <c r="AC1109" s="41"/>
      <c r="AD1109" s="41"/>
      <c r="AE1109" s="41"/>
      <c r="AT1109" s="20" t="s">
        <v>231</v>
      </c>
      <c r="AU1109" s="20" t="s">
        <v>83</v>
      </c>
    </row>
    <row r="1110" s="13" customFormat="1">
      <c r="A1110" s="13"/>
      <c r="B1110" s="233"/>
      <c r="C1110" s="234"/>
      <c r="D1110" s="235" t="s">
        <v>148</v>
      </c>
      <c r="E1110" s="236" t="s">
        <v>19</v>
      </c>
      <c r="F1110" s="237" t="s">
        <v>628</v>
      </c>
      <c r="G1110" s="234"/>
      <c r="H1110" s="238">
        <v>100.8</v>
      </c>
      <c r="I1110" s="239"/>
      <c r="J1110" s="234"/>
      <c r="K1110" s="234"/>
      <c r="L1110" s="240"/>
      <c r="M1110" s="241"/>
      <c r="N1110" s="242"/>
      <c r="O1110" s="242"/>
      <c r="P1110" s="242"/>
      <c r="Q1110" s="242"/>
      <c r="R1110" s="242"/>
      <c r="S1110" s="242"/>
      <c r="T1110" s="243"/>
      <c r="U1110" s="13"/>
      <c r="V1110" s="13"/>
      <c r="W1110" s="13"/>
      <c r="X1110" s="13"/>
      <c r="Y1110" s="13"/>
      <c r="Z1110" s="13"/>
      <c r="AA1110" s="13"/>
      <c r="AB1110" s="13"/>
      <c r="AC1110" s="13"/>
      <c r="AD1110" s="13"/>
      <c r="AE1110" s="13"/>
      <c r="AT1110" s="244" t="s">
        <v>148</v>
      </c>
      <c r="AU1110" s="244" t="s">
        <v>83</v>
      </c>
      <c r="AV1110" s="13" t="s">
        <v>83</v>
      </c>
      <c r="AW1110" s="13" t="s">
        <v>32</v>
      </c>
      <c r="AX1110" s="13" t="s">
        <v>71</v>
      </c>
      <c r="AY1110" s="244" t="s">
        <v>139</v>
      </c>
    </row>
    <row r="1111" s="13" customFormat="1">
      <c r="A1111" s="13"/>
      <c r="B1111" s="233"/>
      <c r="C1111" s="234"/>
      <c r="D1111" s="235" t="s">
        <v>148</v>
      </c>
      <c r="E1111" s="236" t="s">
        <v>19</v>
      </c>
      <c r="F1111" s="237" t="s">
        <v>629</v>
      </c>
      <c r="G1111" s="234"/>
      <c r="H1111" s="238">
        <v>120.95999999999999</v>
      </c>
      <c r="I1111" s="239"/>
      <c r="J1111" s="234"/>
      <c r="K1111" s="234"/>
      <c r="L1111" s="240"/>
      <c r="M1111" s="241"/>
      <c r="N1111" s="242"/>
      <c r="O1111" s="242"/>
      <c r="P1111" s="242"/>
      <c r="Q1111" s="242"/>
      <c r="R1111" s="242"/>
      <c r="S1111" s="242"/>
      <c r="T1111" s="243"/>
      <c r="U1111" s="13"/>
      <c r="V1111" s="13"/>
      <c r="W1111" s="13"/>
      <c r="X1111" s="13"/>
      <c r="Y1111" s="13"/>
      <c r="Z1111" s="13"/>
      <c r="AA1111" s="13"/>
      <c r="AB1111" s="13"/>
      <c r="AC1111" s="13"/>
      <c r="AD1111" s="13"/>
      <c r="AE1111" s="13"/>
      <c r="AT1111" s="244" t="s">
        <v>148</v>
      </c>
      <c r="AU1111" s="244" t="s">
        <v>83</v>
      </c>
      <c r="AV1111" s="13" t="s">
        <v>83</v>
      </c>
      <c r="AW1111" s="13" t="s">
        <v>32</v>
      </c>
      <c r="AX1111" s="13" t="s">
        <v>71</v>
      </c>
      <c r="AY1111" s="244" t="s">
        <v>139</v>
      </c>
    </row>
    <row r="1112" s="13" customFormat="1">
      <c r="A1112" s="13"/>
      <c r="B1112" s="233"/>
      <c r="C1112" s="234"/>
      <c r="D1112" s="235" t="s">
        <v>148</v>
      </c>
      <c r="E1112" s="236" t="s">
        <v>19</v>
      </c>
      <c r="F1112" s="237" t="s">
        <v>630</v>
      </c>
      <c r="G1112" s="234"/>
      <c r="H1112" s="238">
        <v>28.350000000000001</v>
      </c>
      <c r="I1112" s="239"/>
      <c r="J1112" s="234"/>
      <c r="K1112" s="234"/>
      <c r="L1112" s="240"/>
      <c r="M1112" s="241"/>
      <c r="N1112" s="242"/>
      <c r="O1112" s="242"/>
      <c r="P1112" s="242"/>
      <c r="Q1112" s="242"/>
      <c r="R1112" s="242"/>
      <c r="S1112" s="242"/>
      <c r="T1112" s="243"/>
      <c r="U1112" s="13"/>
      <c r="V1112" s="13"/>
      <c r="W1112" s="13"/>
      <c r="X1112" s="13"/>
      <c r="Y1112" s="13"/>
      <c r="Z1112" s="13"/>
      <c r="AA1112" s="13"/>
      <c r="AB1112" s="13"/>
      <c r="AC1112" s="13"/>
      <c r="AD1112" s="13"/>
      <c r="AE1112" s="13"/>
      <c r="AT1112" s="244" t="s">
        <v>148</v>
      </c>
      <c r="AU1112" s="244" t="s">
        <v>83</v>
      </c>
      <c r="AV1112" s="13" t="s">
        <v>83</v>
      </c>
      <c r="AW1112" s="13" t="s">
        <v>32</v>
      </c>
      <c r="AX1112" s="13" t="s">
        <v>71</v>
      </c>
      <c r="AY1112" s="244" t="s">
        <v>139</v>
      </c>
    </row>
    <row r="1113" s="13" customFormat="1">
      <c r="A1113" s="13"/>
      <c r="B1113" s="233"/>
      <c r="C1113" s="234"/>
      <c r="D1113" s="235" t="s">
        <v>148</v>
      </c>
      <c r="E1113" s="236" t="s">
        <v>19</v>
      </c>
      <c r="F1113" s="237" t="s">
        <v>631</v>
      </c>
      <c r="G1113" s="234"/>
      <c r="H1113" s="238">
        <v>9</v>
      </c>
      <c r="I1113" s="239"/>
      <c r="J1113" s="234"/>
      <c r="K1113" s="234"/>
      <c r="L1113" s="240"/>
      <c r="M1113" s="241"/>
      <c r="N1113" s="242"/>
      <c r="O1113" s="242"/>
      <c r="P1113" s="242"/>
      <c r="Q1113" s="242"/>
      <c r="R1113" s="242"/>
      <c r="S1113" s="242"/>
      <c r="T1113" s="243"/>
      <c r="U1113" s="13"/>
      <c r="V1113" s="13"/>
      <c r="W1113" s="13"/>
      <c r="X1113" s="13"/>
      <c r="Y1113" s="13"/>
      <c r="Z1113" s="13"/>
      <c r="AA1113" s="13"/>
      <c r="AB1113" s="13"/>
      <c r="AC1113" s="13"/>
      <c r="AD1113" s="13"/>
      <c r="AE1113" s="13"/>
      <c r="AT1113" s="244" t="s">
        <v>148</v>
      </c>
      <c r="AU1113" s="244" t="s">
        <v>83</v>
      </c>
      <c r="AV1113" s="13" t="s">
        <v>83</v>
      </c>
      <c r="AW1113" s="13" t="s">
        <v>32</v>
      </c>
      <c r="AX1113" s="13" t="s">
        <v>71</v>
      </c>
      <c r="AY1113" s="244" t="s">
        <v>139</v>
      </c>
    </row>
    <row r="1114" s="13" customFormat="1">
      <c r="A1114" s="13"/>
      <c r="B1114" s="233"/>
      <c r="C1114" s="234"/>
      <c r="D1114" s="235" t="s">
        <v>148</v>
      </c>
      <c r="E1114" s="236" t="s">
        <v>19</v>
      </c>
      <c r="F1114" s="237" t="s">
        <v>1294</v>
      </c>
      <c r="G1114" s="234"/>
      <c r="H1114" s="238">
        <v>29.960000000000001</v>
      </c>
      <c r="I1114" s="239"/>
      <c r="J1114" s="234"/>
      <c r="K1114" s="234"/>
      <c r="L1114" s="240"/>
      <c r="M1114" s="241"/>
      <c r="N1114" s="242"/>
      <c r="O1114" s="242"/>
      <c r="P1114" s="242"/>
      <c r="Q1114" s="242"/>
      <c r="R1114" s="242"/>
      <c r="S1114" s="242"/>
      <c r="T1114" s="243"/>
      <c r="U1114" s="13"/>
      <c r="V1114" s="13"/>
      <c r="W1114" s="13"/>
      <c r="X1114" s="13"/>
      <c r="Y1114" s="13"/>
      <c r="Z1114" s="13"/>
      <c r="AA1114" s="13"/>
      <c r="AB1114" s="13"/>
      <c r="AC1114" s="13"/>
      <c r="AD1114" s="13"/>
      <c r="AE1114" s="13"/>
      <c r="AT1114" s="244" t="s">
        <v>148</v>
      </c>
      <c r="AU1114" s="244" t="s">
        <v>83</v>
      </c>
      <c r="AV1114" s="13" t="s">
        <v>83</v>
      </c>
      <c r="AW1114" s="13" t="s">
        <v>32</v>
      </c>
      <c r="AX1114" s="13" t="s">
        <v>71</v>
      </c>
      <c r="AY1114" s="244" t="s">
        <v>139</v>
      </c>
    </row>
    <row r="1115" s="13" customFormat="1">
      <c r="A1115" s="13"/>
      <c r="B1115" s="233"/>
      <c r="C1115" s="234"/>
      <c r="D1115" s="235" t="s">
        <v>148</v>
      </c>
      <c r="E1115" s="236" t="s">
        <v>19</v>
      </c>
      <c r="F1115" s="237" t="s">
        <v>1295</v>
      </c>
      <c r="G1115" s="234"/>
      <c r="H1115" s="238">
        <v>37.259999999999998</v>
      </c>
      <c r="I1115" s="239"/>
      <c r="J1115" s="234"/>
      <c r="K1115" s="234"/>
      <c r="L1115" s="240"/>
      <c r="M1115" s="241"/>
      <c r="N1115" s="242"/>
      <c r="O1115" s="242"/>
      <c r="P1115" s="242"/>
      <c r="Q1115" s="242"/>
      <c r="R1115" s="242"/>
      <c r="S1115" s="242"/>
      <c r="T1115" s="243"/>
      <c r="U1115" s="13"/>
      <c r="V1115" s="13"/>
      <c r="W1115" s="13"/>
      <c r="X1115" s="13"/>
      <c r="Y1115" s="13"/>
      <c r="Z1115" s="13"/>
      <c r="AA1115" s="13"/>
      <c r="AB1115" s="13"/>
      <c r="AC1115" s="13"/>
      <c r="AD1115" s="13"/>
      <c r="AE1115" s="13"/>
      <c r="AT1115" s="244" t="s">
        <v>148</v>
      </c>
      <c r="AU1115" s="244" t="s">
        <v>83</v>
      </c>
      <c r="AV1115" s="13" t="s">
        <v>83</v>
      </c>
      <c r="AW1115" s="13" t="s">
        <v>32</v>
      </c>
      <c r="AX1115" s="13" t="s">
        <v>71</v>
      </c>
      <c r="AY1115" s="244" t="s">
        <v>139</v>
      </c>
    </row>
    <row r="1116" s="13" customFormat="1">
      <c r="A1116" s="13"/>
      <c r="B1116" s="233"/>
      <c r="C1116" s="234"/>
      <c r="D1116" s="235" t="s">
        <v>148</v>
      </c>
      <c r="E1116" s="236" t="s">
        <v>19</v>
      </c>
      <c r="F1116" s="237" t="s">
        <v>1296</v>
      </c>
      <c r="G1116" s="234"/>
      <c r="H1116" s="238">
        <v>11.880000000000001</v>
      </c>
      <c r="I1116" s="239"/>
      <c r="J1116" s="234"/>
      <c r="K1116" s="234"/>
      <c r="L1116" s="240"/>
      <c r="M1116" s="241"/>
      <c r="N1116" s="242"/>
      <c r="O1116" s="242"/>
      <c r="P1116" s="242"/>
      <c r="Q1116" s="242"/>
      <c r="R1116" s="242"/>
      <c r="S1116" s="242"/>
      <c r="T1116" s="243"/>
      <c r="U1116" s="13"/>
      <c r="V1116" s="13"/>
      <c r="W1116" s="13"/>
      <c r="X1116" s="13"/>
      <c r="Y1116" s="13"/>
      <c r="Z1116" s="13"/>
      <c r="AA1116" s="13"/>
      <c r="AB1116" s="13"/>
      <c r="AC1116" s="13"/>
      <c r="AD1116" s="13"/>
      <c r="AE1116" s="13"/>
      <c r="AT1116" s="244" t="s">
        <v>148</v>
      </c>
      <c r="AU1116" s="244" t="s">
        <v>83</v>
      </c>
      <c r="AV1116" s="13" t="s">
        <v>83</v>
      </c>
      <c r="AW1116" s="13" t="s">
        <v>32</v>
      </c>
      <c r="AX1116" s="13" t="s">
        <v>71</v>
      </c>
      <c r="AY1116" s="244" t="s">
        <v>139</v>
      </c>
    </row>
    <row r="1117" s="15" customFormat="1">
      <c r="A1117" s="15"/>
      <c r="B1117" s="256"/>
      <c r="C1117" s="257"/>
      <c r="D1117" s="235" t="s">
        <v>148</v>
      </c>
      <c r="E1117" s="258" t="s">
        <v>19</v>
      </c>
      <c r="F1117" s="259" t="s">
        <v>163</v>
      </c>
      <c r="G1117" s="257"/>
      <c r="H1117" s="260">
        <v>338.20999999999998</v>
      </c>
      <c r="I1117" s="261"/>
      <c r="J1117" s="257"/>
      <c r="K1117" s="257"/>
      <c r="L1117" s="262"/>
      <c r="M1117" s="263"/>
      <c r="N1117" s="264"/>
      <c r="O1117" s="264"/>
      <c r="P1117" s="264"/>
      <c r="Q1117" s="264"/>
      <c r="R1117" s="264"/>
      <c r="S1117" s="264"/>
      <c r="T1117" s="265"/>
      <c r="U1117" s="15"/>
      <c r="V1117" s="15"/>
      <c r="W1117" s="15"/>
      <c r="X1117" s="15"/>
      <c r="Y1117" s="15"/>
      <c r="Z1117" s="15"/>
      <c r="AA1117" s="15"/>
      <c r="AB1117" s="15"/>
      <c r="AC1117" s="15"/>
      <c r="AD1117" s="15"/>
      <c r="AE1117" s="15"/>
      <c r="AT1117" s="266" t="s">
        <v>148</v>
      </c>
      <c r="AU1117" s="266" t="s">
        <v>83</v>
      </c>
      <c r="AV1117" s="15" t="s">
        <v>90</v>
      </c>
      <c r="AW1117" s="15" t="s">
        <v>32</v>
      </c>
      <c r="AX1117" s="15" t="s">
        <v>78</v>
      </c>
      <c r="AY1117" s="266" t="s">
        <v>139</v>
      </c>
    </row>
    <row r="1118" s="2" customFormat="1" ht="16.5" customHeight="1">
      <c r="A1118" s="41"/>
      <c r="B1118" s="42"/>
      <c r="C1118" s="278" t="s">
        <v>1297</v>
      </c>
      <c r="D1118" s="278" t="s">
        <v>239</v>
      </c>
      <c r="E1118" s="279" t="s">
        <v>1298</v>
      </c>
      <c r="F1118" s="280" t="s">
        <v>1299</v>
      </c>
      <c r="G1118" s="281" t="s">
        <v>167</v>
      </c>
      <c r="H1118" s="282">
        <v>355.12099999999998</v>
      </c>
      <c r="I1118" s="283"/>
      <c r="J1118" s="284">
        <f>ROUND(I1118*H1118,2)</f>
        <v>0</v>
      </c>
      <c r="K1118" s="280" t="s">
        <v>19</v>
      </c>
      <c r="L1118" s="285"/>
      <c r="M1118" s="286" t="s">
        <v>19</v>
      </c>
      <c r="N1118" s="287" t="s">
        <v>43</v>
      </c>
      <c r="O1118" s="87"/>
      <c r="P1118" s="224">
        <f>O1118*H1118</f>
        <v>0</v>
      </c>
      <c r="Q1118" s="224">
        <v>0.00081999999999999998</v>
      </c>
      <c r="R1118" s="224">
        <f>Q1118*H1118</f>
        <v>0.29119921999999998</v>
      </c>
      <c r="S1118" s="224">
        <v>0</v>
      </c>
      <c r="T1118" s="225">
        <f>S1118*H1118</f>
        <v>0</v>
      </c>
      <c r="U1118" s="41"/>
      <c r="V1118" s="41"/>
      <c r="W1118" s="41"/>
      <c r="X1118" s="41"/>
      <c r="Y1118" s="41"/>
      <c r="Z1118" s="41"/>
      <c r="AA1118" s="41"/>
      <c r="AB1118" s="41"/>
      <c r="AC1118" s="41"/>
      <c r="AD1118" s="41"/>
      <c r="AE1118" s="41"/>
      <c r="AR1118" s="226" t="s">
        <v>300</v>
      </c>
      <c r="AT1118" s="226" t="s">
        <v>239</v>
      </c>
      <c r="AU1118" s="226" t="s">
        <v>83</v>
      </c>
      <c r="AY1118" s="20" t="s">
        <v>139</v>
      </c>
      <c r="BE1118" s="227">
        <f>IF(N1118="základní",J1118,0)</f>
        <v>0</v>
      </c>
      <c r="BF1118" s="227">
        <f>IF(N1118="snížená",J1118,0)</f>
        <v>0</v>
      </c>
      <c r="BG1118" s="227">
        <f>IF(N1118="zákl. přenesená",J1118,0)</f>
        <v>0</v>
      </c>
      <c r="BH1118" s="227">
        <f>IF(N1118="sníž. přenesená",J1118,0)</f>
        <v>0</v>
      </c>
      <c r="BI1118" s="227">
        <f>IF(N1118="nulová",J1118,0)</f>
        <v>0</v>
      </c>
      <c r="BJ1118" s="20" t="s">
        <v>83</v>
      </c>
      <c r="BK1118" s="227">
        <f>ROUND(I1118*H1118,2)</f>
        <v>0</v>
      </c>
      <c r="BL1118" s="20" t="s">
        <v>260</v>
      </c>
      <c r="BM1118" s="226" t="s">
        <v>1300</v>
      </c>
    </row>
    <row r="1119" s="13" customFormat="1">
      <c r="A1119" s="13"/>
      <c r="B1119" s="233"/>
      <c r="C1119" s="234"/>
      <c r="D1119" s="235" t="s">
        <v>148</v>
      </c>
      <c r="E1119" s="236" t="s">
        <v>19</v>
      </c>
      <c r="F1119" s="237" t="s">
        <v>1301</v>
      </c>
      <c r="G1119" s="234"/>
      <c r="H1119" s="238">
        <v>355.12099999999998</v>
      </c>
      <c r="I1119" s="239"/>
      <c r="J1119" s="234"/>
      <c r="K1119" s="234"/>
      <c r="L1119" s="240"/>
      <c r="M1119" s="241"/>
      <c r="N1119" s="242"/>
      <c r="O1119" s="242"/>
      <c r="P1119" s="242"/>
      <c r="Q1119" s="242"/>
      <c r="R1119" s="242"/>
      <c r="S1119" s="242"/>
      <c r="T1119" s="243"/>
      <c r="U1119" s="13"/>
      <c r="V1119" s="13"/>
      <c r="W1119" s="13"/>
      <c r="X1119" s="13"/>
      <c r="Y1119" s="13"/>
      <c r="Z1119" s="13"/>
      <c r="AA1119" s="13"/>
      <c r="AB1119" s="13"/>
      <c r="AC1119" s="13"/>
      <c r="AD1119" s="13"/>
      <c r="AE1119" s="13"/>
      <c r="AT1119" s="244" t="s">
        <v>148</v>
      </c>
      <c r="AU1119" s="244" t="s">
        <v>83</v>
      </c>
      <c r="AV1119" s="13" t="s">
        <v>83</v>
      </c>
      <c r="AW1119" s="13" t="s">
        <v>32</v>
      </c>
      <c r="AX1119" s="13" t="s">
        <v>78</v>
      </c>
      <c r="AY1119" s="244" t="s">
        <v>139</v>
      </c>
    </row>
    <row r="1120" s="2" customFormat="1" ht="24.15" customHeight="1">
      <c r="A1120" s="41"/>
      <c r="B1120" s="42"/>
      <c r="C1120" s="215" t="s">
        <v>680</v>
      </c>
      <c r="D1120" s="215" t="s">
        <v>141</v>
      </c>
      <c r="E1120" s="216" t="s">
        <v>1302</v>
      </c>
      <c r="F1120" s="217" t="s">
        <v>1303</v>
      </c>
      <c r="G1120" s="218" t="s">
        <v>768</v>
      </c>
      <c r="H1120" s="219">
        <v>0.29099999999999998</v>
      </c>
      <c r="I1120" s="220"/>
      <c r="J1120" s="221">
        <f>ROUND(I1120*H1120,2)</f>
        <v>0</v>
      </c>
      <c r="K1120" s="217" t="s">
        <v>145</v>
      </c>
      <c r="L1120" s="47"/>
      <c r="M1120" s="222" t="s">
        <v>19</v>
      </c>
      <c r="N1120" s="223" t="s">
        <v>43</v>
      </c>
      <c r="O1120" s="87"/>
      <c r="P1120" s="224">
        <f>O1120*H1120</f>
        <v>0</v>
      </c>
      <c r="Q1120" s="224">
        <v>0</v>
      </c>
      <c r="R1120" s="224">
        <f>Q1120*H1120</f>
        <v>0</v>
      </c>
      <c r="S1120" s="224">
        <v>0</v>
      </c>
      <c r="T1120" s="225">
        <f>S1120*H1120</f>
        <v>0</v>
      </c>
      <c r="U1120" s="41"/>
      <c r="V1120" s="41"/>
      <c r="W1120" s="41"/>
      <c r="X1120" s="41"/>
      <c r="Y1120" s="41"/>
      <c r="Z1120" s="41"/>
      <c r="AA1120" s="41"/>
      <c r="AB1120" s="41"/>
      <c r="AC1120" s="41"/>
      <c r="AD1120" s="41"/>
      <c r="AE1120" s="41"/>
      <c r="AR1120" s="226" t="s">
        <v>260</v>
      </c>
      <c r="AT1120" s="226" t="s">
        <v>141</v>
      </c>
      <c r="AU1120" s="226" t="s">
        <v>83</v>
      </c>
      <c r="AY1120" s="20" t="s">
        <v>139</v>
      </c>
      <c r="BE1120" s="227">
        <f>IF(N1120="základní",J1120,0)</f>
        <v>0</v>
      </c>
      <c r="BF1120" s="227">
        <f>IF(N1120="snížená",J1120,0)</f>
        <v>0</v>
      </c>
      <c r="BG1120" s="227">
        <f>IF(N1120="zákl. přenesená",J1120,0)</f>
        <v>0</v>
      </c>
      <c r="BH1120" s="227">
        <f>IF(N1120="sníž. přenesená",J1120,0)</f>
        <v>0</v>
      </c>
      <c r="BI1120" s="227">
        <f>IF(N1120="nulová",J1120,0)</f>
        <v>0</v>
      </c>
      <c r="BJ1120" s="20" t="s">
        <v>83</v>
      </c>
      <c r="BK1120" s="227">
        <f>ROUND(I1120*H1120,2)</f>
        <v>0</v>
      </c>
      <c r="BL1120" s="20" t="s">
        <v>260</v>
      </c>
      <c r="BM1120" s="226" t="s">
        <v>1304</v>
      </c>
    </row>
    <row r="1121" s="2" customFormat="1">
      <c r="A1121" s="41"/>
      <c r="B1121" s="42"/>
      <c r="C1121" s="43"/>
      <c r="D1121" s="228" t="s">
        <v>146</v>
      </c>
      <c r="E1121" s="43"/>
      <c r="F1121" s="229" t="s">
        <v>1305</v>
      </c>
      <c r="G1121" s="43"/>
      <c r="H1121" s="43"/>
      <c r="I1121" s="230"/>
      <c r="J1121" s="43"/>
      <c r="K1121" s="43"/>
      <c r="L1121" s="47"/>
      <c r="M1121" s="231"/>
      <c r="N1121" s="232"/>
      <c r="O1121" s="87"/>
      <c r="P1121" s="87"/>
      <c r="Q1121" s="87"/>
      <c r="R1121" s="87"/>
      <c r="S1121" s="87"/>
      <c r="T1121" s="88"/>
      <c r="U1121" s="41"/>
      <c r="V1121" s="41"/>
      <c r="W1121" s="41"/>
      <c r="X1121" s="41"/>
      <c r="Y1121" s="41"/>
      <c r="Z1121" s="41"/>
      <c r="AA1121" s="41"/>
      <c r="AB1121" s="41"/>
      <c r="AC1121" s="41"/>
      <c r="AD1121" s="41"/>
      <c r="AE1121" s="41"/>
      <c r="AT1121" s="20" t="s">
        <v>146</v>
      </c>
      <c r="AU1121" s="20" t="s">
        <v>83</v>
      </c>
    </row>
    <row r="1122" s="2" customFormat="1">
      <c r="A1122" s="41"/>
      <c r="B1122" s="42"/>
      <c r="C1122" s="43"/>
      <c r="D1122" s="235" t="s">
        <v>231</v>
      </c>
      <c r="E1122" s="43"/>
      <c r="F1122" s="277" t="s">
        <v>1122</v>
      </c>
      <c r="G1122" s="43"/>
      <c r="H1122" s="43"/>
      <c r="I1122" s="230"/>
      <c r="J1122" s="43"/>
      <c r="K1122" s="43"/>
      <c r="L1122" s="47"/>
      <c r="M1122" s="231"/>
      <c r="N1122" s="232"/>
      <c r="O1122" s="87"/>
      <c r="P1122" s="87"/>
      <c r="Q1122" s="87"/>
      <c r="R1122" s="87"/>
      <c r="S1122" s="87"/>
      <c r="T1122" s="88"/>
      <c r="U1122" s="41"/>
      <c r="V1122" s="41"/>
      <c r="W1122" s="41"/>
      <c r="X1122" s="41"/>
      <c r="Y1122" s="41"/>
      <c r="Z1122" s="41"/>
      <c r="AA1122" s="41"/>
      <c r="AB1122" s="41"/>
      <c r="AC1122" s="41"/>
      <c r="AD1122" s="41"/>
      <c r="AE1122" s="41"/>
      <c r="AT1122" s="20" t="s">
        <v>231</v>
      </c>
      <c r="AU1122" s="20" t="s">
        <v>83</v>
      </c>
    </row>
    <row r="1123" s="12" customFormat="1" ht="25.92" customHeight="1">
      <c r="A1123" s="12"/>
      <c r="B1123" s="199"/>
      <c r="C1123" s="200"/>
      <c r="D1123" s="201" t="s">
        <v>70</v>
      </c>
      <c r="E1123" s="202" t="s">
        <v>1306</v>
      </c>
      <c r="F1123" s="202" t="s">
        <v>1307</v>
      </c>
      <c r="G1123" s="200"/>
      <c r="H1123" s="200"/>
      <c r="I1123" s="203"/>
      <c r="J1123" s="204">
        <f>BK1123</f>
        <v>0</v>
      </c>
      <c r="K1123" s="200"/>
      <c r="L1123" s="205"/>
      <c r="M1123" s="206"/>
      <c r="N1123" s="207"/>
      <c r="O1123" s="207"/>
      <c r="P1123" s="208">
        <f>SUM(P1124:P1137)</f>
        <v>0</v>
      </c>
      <c r="Q1123" s="207"/>
      <c r="R1123" s="208">
        <f>SUM(R1124:R1137)</f>
        <v>0</v>
      </c>
      <c r="S1123" s="207"/>
      <c r="T1123" s="209">
        <f>SUM(T1124:T1137)</f>
        <v>0</v>
      </c>
      <c r="U1123" s="12"/>
      <c r="V1123" s="12"/>
      <c r="W1123" s="12"/>
      <c r="X1123" s="12"/>
      <c r="Y1123" s="12"/>
      <c r="Z1123" s="12"/>
      <c r="AA1123" s="12"/>
      <c r="AB1123" s="12"/>
      <c r="AC1123" s="12"/>
      <c r="AD1123" s="12"/>
      <c r="AE1123" s="12"/>
      <c r="AR1123" s="210" t="s">
        <v>90</v>
      </c>
      <c r="AT1123" s="211" t="s">
        <v>70</v>
      </c>
      <c r="AU1123" s="211" t="s">
        <v>71</v>
      </c>
      <c r="AY1123" s="210" t="s">
        <v>139</v>
      </c>
      <c r="BK1123" s="212">
        <f>SUM(BK1124:BK1137)</f>
        <v>0</v>
      </c>
    </row>
    <row r="1124" s="2" customFormat="1" ht="16.5" customHeight="1">
      <c r="A1124" s="41"/>
      <c r="B1124" s="42"/>
      <c r="C1124" s="215" t="s">
        <v>1308</v>
      </c>
      <c r="D1124" s="215" t="s">
        <v>141</v>
      </c>
      <c r="E1124" s="216" t="s">
        <v>1309</v>
      </c>
      <c r="F1124" s="217" t="s">
        <v>1310</v>
      </c>
      <c r="G1124" s="218" t="s">
        <v>1311</v>
      </c>
      <c r="H1124" s="219">
        <v>70</v>
      </c>
      <c r="I1124" s="220"/>
      <c r="J1124" s="221">
        <f>ROUND(I1124*H1124,2)</f>
        <v>0</v>
      </c>
      <c r="K1124" s="217" t="s">
        <v>145</v>
      </c>
      <c r="L1124" s="47"/>
      <c r="M1124" s="222" t="s">
        <v>19</v>
      </c>
      <c r="N1124" s="223" t="s">
        <v>43</v>
      </c>
      <c r="O1124" s="87"/>
      <c r="P1124" s="224">
        <f>O1124*H1124</f>
        <v>0</v>
      </c>
      <c r="Q1124" s="224">
        <v>0</v>
      </c>
      <c r="R1124" s="224">
        <f>Q1124*H1124</f>
        <v>0</v>
      </c>
      <c r="S1124" s="224">
        <v>0</v>
      </c>
      <c r="T1124" s="225">
        <f>S1124*H1124</f>
        <v>0</v>
      </c>
      <c r="U1124" s="41"/>
      <c r="V1124" s="41"/>
      <c r="W1124" s="41"/>
      <c r="X1124" s="41"/>
      <c r="Y1124" s="41"/>
      <c r="Z1124" s="41"/>
      <c r="AA1124" s="41"/>
      <c r="AB1124" s="41"/>
      <c r="AC1124" s="41"/>
      <c r="AD1124" s="41"/>
      <c r="AE1124" s="41"/>
      <c r="AR1124" s="226" t="s">
        <v>1312</v>
      </c>
      <c r="AT1124" s="226" t="s">
        <v>141</v>
      </c>
      <c r="AU1124" s="226" t="s">
        <v>78</v>
      </c>
      <c r="AY1124" s="20" t="s">
        <v>139</v>
      </c>
      <c r="BE1124" s="227">
        <f>IF(N1124="základní",J1124,0)</f>
        <v>0</v>
      </c>
      <c r="BF1124" s="227">
        <f>IF(N1124="snížená",J1124,0)</f>
        <v>0</v>
      </c>
      <c r="BG1124" s="227">
        <f>IF(N1124="zákl. přenesená",J1124,0)</f>
        <v>0</v>
      </c>
      <c r="BH1124" s="227">
        <f>IF(N1124="sníž. přenesená",J1124,0)</f>
        <v>0</v>
      </c>
      <c r="BI1124" s="227">
        <f>IF(N1124="nulová",J1124,0)</f>
        <v>0</v>
      </c>
      <c r="BJ1124" s="20" t="s">
        <v>83</v>
      </c>
      <c r="BK1124" s="227">
        <f>ROUND(I1124*H1124,2)</f>
        <v>0</v>
      </c>
      <c r="BL1124" s="20" t="s">
        <v>1312</v>
      </c>
      <c r="BM1124" s="226" t="s">
        <v>1313</v>
      </c>
    </row>
    <row r="1125" s="2" customFormat="1">
      <c r="A1125" s="41"/>
      <c r="B1125" s="42"/>
      <c r="C1125" s="43"/>
      <c r="D1125" s="228" t="s">
        <v>146</v>
      </c>
      <c r="E1125" s="43"/>
      <c r="F1125" s="229" t="s">
        <v>1314</v>
      </c>
      <c r="G1125" s="43"/>
      <c r="H1125" s="43"/>
      <c r="I1125" s="230"/>
      <c r="J1125" s="43"/>
      <c r="K1125" s="43"/>
      <c r="L1125" s="47"/>
      <c r="M1125" s="231"/>
      <c r="N1125" s="232"/>
      <c r="O1125" s="87"/>
      <c r="P1125" s="87"/>
      <c r="Q1125" s="87"/>
      <c r="R1125" s="87"/>
      <c r="S1125" s="87"/>
      <c r="T1125" s="88"/>
      <c r="U1125" s="41"/>
      <c r="V1125" s="41"/>
      <c r="W1125" s="41"/>
      <c r="X1125" s="41"/>
      <c r="Y1125" s="41"/>
      <c r="Z1125" s="41"/>
      <c r="AA1125" s="41"/>
      <c r="AB1125" s="41"/>
      <c r="AC1125" s="41"/>
      <c r="AD1125" s="41"/>
      <c r="AE1125" s="41"/>
      <c r="AT1125" s="20" t="s">
        <v>146</v>
      </c>
      <c r="AU1125" s="20" t="s">
        <v>78</v>
      </c>
    </row>
    <row r="1126" s="16" customFormat="1">
      <c r="A1126" s="16"/>
      <c r="B1126" s="267"/>
      <c r="C1126" s="268"/>
      <c r="D1126" s="235" t="s">
        <v>148</v>
      </c>
      <c r="E1126" s="269" t="s">
        <v>19</v>
      </c>
      <c r="F1126" s="270" t="s">
        <v>1315</v>
      </c>
      <c r="G1126" s="268"/>
      <c r="H1126" s="269" t="s">
        <v>19</v>
      </c>
      <c r="I1126" s="271"/>
      <c r="J1126" s="268"/>
      <c r="K1126" s="268"/>
      <c r="L1126" s="272"/>
      <c r="M1126" s="273"/>
      <c r="N1126" s="274"/>
      <c r="O1126" s="274"/>
      <c r="P1126" s="274"/>
      <c r="Q1126" s="274"/>
      <c r="R1126" s="274"/>
      <c r="S1126" s="274"/>
      <c r="T1126" s="275"/>
      <c r="U1126" s="16"/>
      <c r="V1126" s="16"/>
      <c r="W1126" s="16"/>
      <c r="X1126" s="16"/>
      <c r="Y1126" s="16"/>
      <c r="Z1126" s="16"/>
      <c r="AA1126" s="16"/>
      <c r="AB1126" s="16"/>
      <c r="AC1126" s="16"/>
      <c r="AD1126" s="16"/>
      <c r="AE1126" s="16"/>
      <c r="AT1126" s="276" t="s">
        <v>148</v>
      </c>
      <c r="AU1126" s="276" t="s">
        <v>78</v>
      </c>
      <c r="AV1126" s="16" t="s">
        <v>78</v>
      </c>
      <c r="AW1126" s="16" t="s">
        <v>32</v>
      </c>
      <c r="AX1126" s="16" t="s">
        <v>71</v>
      </c>
      <c r="AY1126" s="276" t="s">
        <v>139</v>
      </c>
    </row>
    <row r="1127" s="16" customFormat="1">
      <c r="A1127" s="16"/>
      <c r="B1127" s="267"/>
      <c r="C1127" s="268"/>
      <c r="D1127" s="235" t="s">
        <v>148</v>
      </c>
      <c r="E1127" s="269" t="s">
        <v>19</v>
      </c>
      <c r="F1127" s="270" t="s">
        <v>1316</v>
      </c>
      <c r="G1127" s="268"/>
      <c r="H1127" s="269" t="s">
        <v>19</v>
      </c>
      <c r="I1127" s="271"/>
      <c r="J1127" s="268"/>
      <c r="K1127" s="268"/>
      <c r="L1127" s="272"/>
      <c r="M1127" s="273"/>
      <c r="N1127" s="274"/>
      <c r="O1127" s="274"/>
      <c r="P1127" s="274"/>
      <c r="Q1127" s="274"/>
      <c r="R1127" s="274"/>
      <c r="S1127" s="274"/>
      <c r="T1127" s="275"/>
      <c r="U1127" s="16"/>
      <c r="V1127" s="16"/>
      <c r="W1127" s="16"/>
      <c r="X1127" s="16"/>
      <c r="Y1127" s="16"/>
      <c r="Z1127" s="16"/>
      <c r="AA1127" s="16"/>
      <c r="AB1127" s="16"/>
      <c r="AC1127" s="16"/>
      <c r="AD1127" s="16"/>
      <c r="AE1127" s="16"/>
      <c r="AT1127" s="276" t="s">
        <v>148</v>
      </c>
      <c r="AU1127" s="276" t="s">
        <v>78</v>
      </c>
      <c r="AV1127" s="16" t="s">
        <v>78</v>
      </c>
      <c r="AW1127" s="16" t="s">
        <v>32</v>
      </c>
      <c r="AX1127" s="16" t="s">
        <v>71</v>
      </c>
      <c r="AY1127" s="276" t="s">
        <v>139</v>
      </c>
    </row>
    <row r="1128" s="16" customFormat="1">
      <c r="A1128" s="16"/>
      <c r="B1128" s="267"/>
      <c r="C1128" s="268"/>
      <c r="D1128" s="235" t="s">
        <v>148</v>
      </c>
      <c r="E1128" s="269" t="s">
        <v>19</v>
      </c>
      <c r="F1128" s="270" t="s">
        <v>1317</v>
      </c>
      <c r="G1128" s="268"/>
      <c r="H1128" s="269" t="s">
        <v>19</v>
      </c>
      <c r="I1128" s="271"/>
      <c r="J1128" s="268"/>
      <c r="K1128" s="268"/>
      <c r="L1128" s="272"/>
      <c r="M1128" s="273"/>
      <c r="N1128" s="274"/>
      <c r="O1128" s="274"/>
      <c r="P1128" s="274"/>
      <c r="Q1128" s="274"/>
      <c r="R1128" s="274"/>
      <c r="S1128" s="274"/>
      <c r="T1128" s="275"/>
      <c r="U1128" s="16"/>
      <c r="V1128" s="16"/>
      <c r="W1128" s="16"/>
      <c r="X1128" s="16"/>
      <c r="Y1128" s="16"/>
      <c r="Z1128" s="16"/>
      <c r="AA1128" s="16"/>
      <c r="AB1128" s="16"/>
      <c r="AC1128" s="16"/>
      <c r="AD1128" s="16"/>
      <c r="AE1128" s="16"/>
      <c r="AT1128" s="276" t="s">
        <v>148</v>
      </c>
      <c r="AU1128" s="276" t="s">
        <v>78</v>
      </c>
      <c r="AV1128" s="16" t="s">
        <v>78</v>
      </c>
      <c r="AW1128" s="16" t="s">
        <v>32</v>
      </c>
      <c r="AX1128" s="16" t="s">
        <v>71</v>
      </c>
      <c r="AY1128" s="276" t="s">
        <v>139</v>
      </c>
    </row>
    <row r="1129" s="16" customFormat="1">
      <c r="A1129" s="16"/>
      <c r="B1129" s="267"/>
      <c r="C1129" s="268"/>
      <c r="D1129" s="235" t="s">
        <v>148</v>
      </c>
      <c r="E1129" s="269" t="s">
        <v>19</v>
      </c>
      <c r="F1129" s="270" t="s">
        <v>1318</v>
      </c>
      <c r="G1129" s="268"/>
      <c r="H1129" s="269" t="s">
        <v>19</v>
      </c>
      <c r="I1129" s="271"/>
      <c r="J1129" s="268"/>
      <c r="K1129" s="268"/>
      <c r="L1129" s="272"/>
      <c r="M1129" s="273"/>
      <c r="N1129" s="274"/>
      <c r="O1129" s="274"/>
      <c r="P1129" s="274"/>
      <c r="Q1129" s="274"/>
      <c r="R1129" s="274"/>
      <c r="S1129" s="274"/>
      <c r="T1129" s="275"/>
      <c r="U1129" s="16"/>
      <c r="V1129" s="16"/>
      <c r="W1129" s="16"/>
      <c r="X1129" s="16"/>
      <c r="Y1129" s="16"/>
      <c r="Z1129" s="16"/>
      <c r="AA1129" s="16"/>
      <c r="AB1129" s="16"/>
      <c r="AC1129" s="16"/>
      <c r="AD1129" s="16"/>
      <c r="AE1129" s="16"/>
      <c r="AT1129" s="276" t="s">
        <v>148</v>
      </c>
      <c r="AU1129" s="276" t="s">
        <v>78</v>
      </c>
      <c r="AV1129" s="16" t="s">
        <v>78</v>
      </c>
      <c r="AW1129" s="16" t="s">
        <v>32</v>
      </c>
      <c r="AX1129" s="16" t="s">
        <v>71</v>
      </c>
      <c r="AY1129" s="276" t="s">
        <v>139</v>
      </c>
    </row>
    <row r="1130" s="13" customFormat="1">
      <c r="A1130" s="13"/>
      <c r="B1130" s="233"/>
      <c r="C1130" s="234"/>
      <c r="D1130" s="235" t="s">
        <v>148</v>
      </c>
      <c r="E1130" s="236" t="s">
        <v>19</v>
      </c>
      <c r="F1130" s="237" t="s">
        <v>466</v>
      </c>
      <c r="G1130" s="234"/>
      <c r="H1130" s="238">
        <v>50</v>
      </c>
      <c r="I1130" s="239"/>
      <c r="J1130" s="234"/>
      <c r="K1130" s="234"/>
      <c r="L1130" s="240"/>
      <c r="M1130" s="241"/>
      <c r="N1130" s="242"/>
      <c r="O1130" s="242"/>
      <c r="P1130" s="242"/>
      <c r="Q1130" s="242"/>
      <c r="R1130" s="242"/>
      <c r="S1130" s="242"/>
      <c r="T1130" s="243"/>
      <c r="U1130" s="13"/>
      <c r="V1130" s="13"/>
      <c r="W1130" s="13"/>
      <c r="X1130" s="13"/>
      <c r="Y1130" s="13"/>
      <c r="Z1130" s="13"/>
      <c r="AA1130" s="13"/>
      <c r="AB1130" s="13"/>
      <c r="AC1130" s="13"/>
      <c r="AD1130" s="13"/>
      <c r="AE1130" s="13"/>
      <c r="AT1130" s="244" t="s">
        <v>148</v>
      </c>
      <c r="AU1130" s="244" t="s">
        <v>78</v>
      </c>
      <c r="AV1130" s="13" t="s">
        <v>83</v>
      </c>
      <c r="AW1130" s="13" t="s">
        <v>32</v>
      </c>
      <c r="AX1130" s="13" t="s">
        <v>71</v>
      </c>
      <c r="AY1130" s="244" t="s">
        <v>139</v>
      </c>
    </row>
    <row r="1131" s="13" customFormat="1">
      <c r="A1131" s="13"/>
      <c r="B1131" s="233"/>
      <c r="C1131" s="234"/>
      <c r="D1131" s="235" t="s">
        <v>148</v>
      </c>
      <c r="E1131" s="236" t="s">
        <v>19</v>
      </c>
      <c r="F1131" s="237" t="s">
        <v>1319</v>
      </c>
      <c r="G1131" s="234"/>
      <c r="H1131" s="238">
        <v>20</v>
      </c>
      <c r="I1131" s="239"/>
      <c r="J1131" s="234"/>
      <c r="K1131" s="234"/>
      <c r="L1131" s="240"/>
      <c r="M1131" s="241"/>
      <c r="N1131" s="242"/>
      <c r="O1131" s="242"/>
      <c r="P1131" s="242"/>
      <c r="Q1131" s="242"/>
      <c r="R1131" s="242"/>
      <c r="S1131" s="242"/>
      <c r="T1131" s="243"/>
      <c r="U1131" s="13"/>
      <c r="V1131" s="13"/>
      <c r="W1131" s="13"/>
      <c r="X1131" s="13"/>
      <c r="Y1131" s="13"/>
      <c r="Z1131" s="13"/>
      <c r="AA1131" s="13"/>
      <c r="AB1131" s="13"/>
      <c r="AC1131" s="13"/>
      <c r="AD1131" s="13"/>
      <c r="AE1131" s="13"/>
      <c r="AT1131" s="244" t="s">
        <v>148</v>
      </c>
      <c r="AU1131" s="244" t="s">
        <v>78</v>
      </c>
      <c r="AV1131" s="13" t="s">
        <v>83</v>
      </c>
      <c r="AW1131" s="13" t="s">
        <v>32</v>
      </c>
      <c r="AX1131" s="13" t="s">
        <v>71</v>
      </c>
      <c r="AY1131" s="244" t="s">
        <v>139</v>
      </c>
    </row>
    <row r="1132" s="15" customFormat="1">
      <c r="A1132" s="15"/>
      <c r="B1132" s="256"/>
      <c r="C1132" s="257"/>
      <c r="D1132" s="235" t="s">
        <v>148</v>
      </c>
      <c r="E1132" s="258" t="s">
        <v>19</v>
      </c>
      <c r="F1132" s="259" t="s">
        <v>163</v>
      </c>
      <c r="G1132" s="257"/>
      <c r="H1132" s="260">
        <v>70</v>
      </c>
      <c r="I1132" s="261"/>
      <c r="J1132" s="257"/>
      <c r="K1132" s="257"/>
      <c r="L1132" s="262"/>
      <c r="M1132" s="263"/>
      <c r="N1132" s="264"/>
      <c r="O1132" s="264"/>
      <c r="P1132" s="264"/>
      <c r="Q1132" s="264"/>
      <c r="R1132" s="264"/>
      <c r="S1132" s="264"/>
      <c r="T1132" s="265"/>
      <c r="U1132" s="15"/>
      <c r="V1132" s="15"/>
      <c r="W1132" s="15"/>
      <c r="X1132" s="15"/>
      <c r="Y1132" s="15"/>
      <c r="Z1132" s="15"/>
      <c r="AA1132" s="15"/>
      <c r="AB1132" s="15"/>
      <c r="AC1132" s="15"/>
      <c r="AD1132" s="15"/>
      <c r="AE1132" s="15"/>
      <c r="AT1132" s="266" t="s">
        <v>148</v>
      </c>
      <c r="AU1132" s="266" t="s">
        <v>78</v>
      </c>
      <c r="AV1132" s="15" t="s">
        <v>90</v>
      </c>
      <c r="AW1132" s="15" t="s">
        <v>32</v>
      </c>
      <c r="AX1132" s="15" t="s">
        <v>78</v>
      </c>
      <c r="AY1132" s="266" t="s">
        <v>139</v>
      </c>
    </row>
    <row r="1133" s="2" customFormat="1" ht="21.75" customHeight="1">
      <c r="A1133" s="41"/>
      <c r="B1133" s="42"/>
      <c r="C1133" s="215" t="s">
        <v>688</v>
      </c>
      <c r="D1133" s="215" t="s">
        <v>141</v>
      </c>
      <c r="E1133" s="216" t="s">
        <v>1320</v>
      </c>
      <c r="F1133" s="217" t="s">
        <v>1321</v>
      </c>
      <c r="G1133" s="218" t="s">
        <v>1311</v>
      </c>
      <c r="H1133" s="219">
        <v>240</v>
      </c>
      <c r="I1133" s="220"/>
      <c r="J1133" s="221">
        <f>ROUND(I1133*H1133,2)</f>
        <v>0</v>
      </c>
      <c r="K1133" s="217" t="s">
        <v>145</v>
      </c>
      <c r="L1133" s="47"/>
      <c r="M1133" s="222" t="s">
        <v>19</v>
      </c>
      <c r="N1133" s="223" t="s">
        <v>43</v>
      </c>
      <c r="O1133" s="87"/>
      <c r="P1133" s="224">
        <f>O1133*H1133</f>
        <v>0</v>
      </c>
      <c r="Q1133" s="224">
        <v>0</v>
      </c>
      <c r="R1133" s="224">
        <f>Q1133*H1133</f>
        <v>0</v>
      </c>
      <c r="S1133" s="224">
        <v>0</v>
      </c>
      <c r="T1133" s="225">
        <f>S1133*H1133</f>
        <v>0</v>
      </c>
      <c r="U1133" s="41"/>
      <c r="V1133" s="41"/>
      <c r="W1133" s="41"/>
      <c r="X1133" s="41"/>
      <c r="Y1133" s="41"/>
      <c r="Z1133" s="41"/>
      <c r="AA1133" s="41"/>
      <c r="AB1133" s="41"/>
      <c r="AC1133" s="41"/>
      <c r="AD1133" s="41"/>
      <c r="AE1133" s="41"/>
      <c r="AR1133" s="226" t="s">
        <v>1312</v>
      </c>
      <c r="AT1133" s="226" t="s">
        <v>141</v>
      </c>
      <c r="AU1133" s="226" t="s">
        <v>78</v>
      </c>
      <c r="AY1133" s="20" t="s">
        <v>139</v>
      </c>
      <c r="BE1133" s="227">
        <f>IF(N1133="základní",J1133,0)</f>
        <v>0</v>
      </c>
      <c r="BF1133" s="227">
        <f>IF(N1133="snížená",J1133,0)</f>
        <v>0</v>
      </c>
      <c r="BG1133" s="227">
        <f>IF(N1133="zákl. přenesená",J1133,0)</f>
        <v>0</v>
      </c>
      <c r="BH1133" s="227">
        <f>IF(N1133="sníž. přenesená",J1133,0)</f>
        <v>0</v>
      </c>
      <c r="BI1133" s="227">
        <f>IF(N1133="nulová",J1133,0)</f>
        <v>0</v>
      </c>
      <c r="BJ1133" s="20" t="s">
        <v>83</v>
      </c>
      <c r="BK1133" s="227">
        <f>ROUND(I1133*H1133,2)</f>
        <v>0</v>
      </c>
      <c r="BL1133" s="20" t="s">
        <v>1312</v>
      </c>
      <c r="BM1133" s="226" t="s">
        <v>1322</v>
      </c>
    </row>
    <row r="1134" s="2" customFormat="1">
      <c r="A1134" s="41"/>
      <c r="B1134" s="42"/>
      <c r="C1134" s="43"/>
      <c r="D1134" s="228" t="s">
        <v>146</v>
      </c>
      <c r="E1134" s="43"/>
      <c r="F1134" s="229" t="s">
        <v>1323</v>
      </c>
      <c r="G1134" s="43"/>
      <c r="H1134" s="43"/>
      <c r="I1134" s="230"/>
      <c r="J1134" s="43"/>
      <c r="K1134" s="43"/>
      <c r="L1134" s="47"/>
      <c r="M1134" s="231"/>
      <c r="N1134" s="232"/>
      <c r="O1134" s="87"/>
      <c r="P1134" s="87"/>
      <c r="Q1134" s="87"/>
      <c r="R1134" s="87"/>
      <c r="S1134" s="87"/>
      <c r="T1134" s="88"/>
      <c r="U1134" s="41"/>
      <c r="V1134" s="41"/>
      <c r="W1134" s="41"/>
      <c r="X1134" s="41"/>
      <c r="Y1134" s="41"/>
      <c r="Z1134" s="41"/>
      <c r="AA1134" s="41"/>
      <c r="AB1134" s="41"/>
      <c r="AC1134" s="41"/>
      <c r="AD1134" s="41"/>
      <c r="AE1134" s="41"/>
      <c r="AT1134" s="20" t="s">
        <v>146</v>
      </c>
      <c r="AU1134" s="20" t="s">
        <v>78</v>
      </c>
    </row>
    <row r="1135" s="13" customFormat="1">
      <c r="A1135" s="13"/>
      <c r="B1135" s="233"/>
      <c r="C1135" s="234"/>
      <c r="D1135" s="235" t="s">
        <v>148</v>
      </c>
      <c r="E1135" s="236" t="s">
        <v>19</v>
      </c>
      <c r="F1135" s="237" t="s">
        <v>1324</v>
      </c>
      <c r="G1135" s="234"/>
      <c r="H1135" s="238">
        <v>240</v>
      </c>
      <c r="I1135" s="239"/>
      <c r="J1135" s="234"/>
      <c r="K1135" s="234"/>
      <c r="L1135" s="240"/>
      <c r="M1135" s="241"/>
      <c r="N1135" s="242"/>
      <c r="O1135" s="242"/>
      <c r="P1135" s="242"/>
      <c r="Q1135" s="242"/>
      <c r="R1135" s="242"/>
      <c r="S1135" s="242"/>
      <c r="T1135" s="243"/>
      <c r="U1135" s="13"/>
      <c r="V1135" s="13"/>
      <c r="W1135" s="13"/>
      <c r="X1135" s="13"/>
      <c r="Y1135" s="13"/>
      <c r="Z1135" s="13"/>
      <c r="AA1135" s="13"/>
      <c r="AB1135" s="13"/>
      <c r="AC1135" s="13"/>
      <c r="AD1135" s="13"/>
      <c r="AE1135" s="13"/>
      <c r="AT1135" s="244" t="s">
        <v>148</v>
      </c>
      <c r="AU1135" s="244" t="s">
        <v>78</v>
      </c>
      <c r="AV1135" s="13" t="s">
        <v>83</v>
      </c>
      <c r="AW1135" s="13" t="s">
        <v>32</v>
      </c>
      <c r="AX1135" s="13" t="s">
        <v>71</v>
      </c>
      <c r="AY1135" s="244" t="s">
        <v>139</v>
      </c>
    </row>
    <row r="1136" s="14" customFormat="1">
      <c r="A1136" s="14"/>
      <c r="B1136" s="245"/>
      <c r="C1136" s="246"/>
      <c r="D1136" s="235" t="s">
        <v>148</v>
      </c>
      <c r="E1136" s="247" t="s">
        <v>19</v>
      </c>
      <c r="F1136" s="248" t="s">
        <v>1325</v>
      </c>
      <c r="G1136" s="246"/>
      <c r="H1136" s="249">
        <v>240</v>
      </c>
      <c r="I1136" s="250"/>
      <c r="J1136" s="246"/>
      <c r="K1136" s="246"/>
      <c r="L1136" s="251"/>
      <c r="M1136" s="252"/>
      <c r="N1136" s="253"/>
      <c r="O1136" s="253"/>
      <c r="P1136" s="253"/>
      <c r="Q1136" s="253"/>
      <c r="R1136" s="253"/>
      <c r="S1136" s="253"/>
      <c r="T1136" s="254"/>
      <c r="U1136" s="14"/>
      <c r="V1136" s="14"/>
      <c r="W1136" s="14"/>
      <c r="X1136" s="14"/>
      <c r="Y1136" s="14"/>
      <c r="Z1136" s="14"/>
      <c r="AA1136" s="14"/>
      <c r="AB1136" s="14"/>
      <c r="AC1136" s="14"/>
      <c r="AD1136" s="14"/>
      <c r="AE1136" s="14"/>
      <c r="AT1136" s="255" t="s">
        <v>148</v>
      </c>
      <c r="AU1136" s="255" t="s">
        <v>78</v>
      </c>
      <c r="AV1136" s="14" t="s">
        <v>87</v>
      </c>
      <c r="AW1136" s="14" t="s">
        <v>32</v>
      </c>
      <c r="AX1136" s="14" t="s">
        <v>71</v>
      </c>
      <c r="AY1136" s="255" t="s">
        <v>139</v>
      </c>
    </row>
    <row r="1137" s="15" customFormat="1">
      <c r="A1137" s="15"/>
      <c r="B1137" s="256"/>
      <c r="C1137" s="257"/>
      <c r="D1137" s="235" t="s">
        <v>148</v>
      </c>
      <c r="E1137" s="258" t="s">
        <v>19</v>
      </c>
      <c r="F1137" s="259" t="s">
        <v>163</v>
      </c>
      <c r="G1137" s="257"/>
      <c r="H1137" s="260">
        <v>240</v>
      </c>
      <c r="I1137" s="261"/>
      <c r="J1137" s="257"/>
      <c r="K1137" s="257"/>
      <c r="L1137" s="262"/>
      <c r="M1137" s="288"/>
      <c r="N1137" s="289"/>
      <c r="O1137" s="289"/>
      <c r="P1137" s="289"/>
      <c r="Q1137" s="289"/>
      <c r="R1137" s="289"/>
      <c r="S1137" s="289"/>
      <c r="T1137" s="290"/>
      <c r="U1137" s="15"/>
      <c r="V1137" s="15"/>
      <c r="W1137" s="15"/>
      <c r="X1137" s="15"/>
      <c r="Y1137" s="15"/>
      <c r="Z1137" s="15"/>
      <c r="AA1137" s="15"/>
      <c r="AB1137" s="15"/>
      <c r="AC1137" s="15"/>
      <c r="AD1137" s="15"/>
      <c r="AE1137" s="15"/>
      <c r="AT1137" s="266" t="s">
        <v>148</v>
      </c>
      <c r="AU1137" s="266" t="s">
        <v>78</v>
      </c>
      <c r="AV1137" s="15" t="s">
        <v>90</v>
      </c>
      <c r="AW1137" s="15" t="s">
        <v>32</v>
      </c>
      <c r="AX1137" s="15" t="s">
        <v>78</v>
      </c>
      <c r="AY1137" s="266" t="s">
        <v>139</v>
      </c>
    </row>
    <row r="1138" s="2" customFormat="1" ht="6.96" customHeight="1">
      <c r="A1138" s="41"/>
      <c r="B1138" s="62"/>
      <c r="C1138" s="63"/>
      <c r="D1138" s="63"/>
      <c r="E1138" s="63"/>
      <c r="F1138" s="63"/>
      <c r="G1138" s="63"/>
      <c r="H1138" s="63"/>
      <c r="I1138" s="63"/>
      <c r="J1138" s="63"/>
      <c r="K1138" s="63"/>
      <c r="L1138" s="47"/>
      <c r="M1138" s="41"/>
      <c r="O1138" s="41"/>
      <c r="P1138" s="41"/>
      <c r="Q1138" s="41"/>
      <c r="R1138" s="41"/>
      <c r="S1138" s="41"/>
      <c r="T1138" s="41"/>
      <c r="U1138" s="41"/>
      <c r="V1138" s="41"/>
      <c r="W1138" s="41"/>
      <c r="X1138" s="41"/>
      <c r="Y1138" s="41"/>
      <c r="Z1138" s="41"/>
      <c r="AA1138" s="41"/>
      <c r="AB1138" s="41"/>
      <c r="AC1138" s="41"/>
      <c r="AD1138" s="41"/>
      <c r="AE1138" s="41"/>
    </row>
  </sheetData>
  <sheetProtection sheet="1" autoFilter="0" formatColumns="0" formatRows="0" objects="1" scenarios="1" spinCount="100000" saltValue="+9nabk34fCertLqo3cjLej0O4wRh530MlUibvJ3Hnd8sa8Ur3q+15Waz3VL84bFb7j1jPEtjL9jWS3a25ofh1A==" hashValue="cbRE5mKbhsHTcFJO7qBuRwuomD4XKKlp8dFzkoSWIttUBdjOLuQB77A+9aUfmVPG30QBhhVZydMOSX2kGNMrRA==" algorithmName="SHA-512" password="80EB"/>
  <autoFilter ref="C102:K1137"/>
  <mergeCells count="12">
    <mergeCell ref="E7:H7"/>
    <mergeCell ref="E9:H9"/>
    <mergeCell ref="E11:H11"/>
    <mergeCell ref="E20:H20"/>
    <mergeCell ref="E29:H29"/>
    <mergeCell ref="E50:H50"/>
    <mergeCell ref="E52:H52"/>
    <mergeCell ref="E54:H54"/>
    <mergeCell ref="E91:H91"/>
    <mergeCell ref="E93:H93"/>
    <mergeCell ref="E95:H95"/>
    <mergeCell ref="L2:V2"/>
  </mergeCells>
  <hyperlinks>
    <hyperlink ref="F107" r:id="rId1" display="https://podminky.urs.cz/item/CS_URS_2025_02/310235251"/>
    <hyperlink ref="F110" r:id="rId2" display="https://podminky.urs.cz/item/CS_URS_2025_02/310236251"/>
    <hyperlink ref="F113" r:id="rId3" display="https://podminky.urs.cz/item/CS_URS_2025_02/310278842"/>
    <hyperlink ref="F148" r:id="rId4" display="https://podminky.urs.cz/item/CS_URS_2025_02/619991001"/>
    <hyperlink ref="F162" r:id="rId5" display="https://podminky.urs.cz/item/CS_URS_2025_02/612325411"/>
    <hyperlink ref="F196" r:id="rId6" display="https://podminky.urs.cz/item/CS_URS_2025_02/612131121"/>
    <hyperlink ref="F203" r:id="rId7" display="https://podminky.urs.cz/item/CS_URS_2025_02/612142001"/>
    <hyperlink ref="F237" r:id="rId8" display="https://podminky.urs.cz/item/CS_URS_2025_02/622143003"/>
    <hyperlink ref="F255" r:id="rId9" display="https://podminky.urs.cz/item/CS_URS_2025_02/622143004"/>
    <hyperlink ref="F271" r:id="rId10" display="https://podminky.urs.cz/item/CS_URS_2025_02/612311131"/>
    <hyperlink ref="F305" r:id="rId11" display="https://podminky.urs.cz/item/CS_URS_2025_02/612325211"/>
    <hyperlink ref="F318" r:id="rId12" display="https://podminky.urs.cz/item/CS_URS_2025_02/619996115"/>
    <hyperlink ref="F327" r:id="rId13" display="https://podminky.urs.cz/item/CS_URS_2025_02/621142001"/>
    <hyperlink ref="F332" r:id="rId14" display="https://podminky.urs.cz/item/CS_URS_2025_02/621221011"/>
    <hyperlink ref="F340" r:id="rId15" display="https://podminky.urs.cz/item/CS_URS_2025_02/621251105"/>
    <hyperlink ref="F342" r:id="rId16" display="https://podminky.urs.cz/item/CS_URS_2025_02/622131321"/>
    <hyperlink ref="F345" r:id="rId17" display="https://podminky.urs.cz/item/CS_URS_2025_02/622211011"/>
    <hyperlink ref="F351" r:id="rId18" display="https://podminky.urs.cz/item/CS_URS_2025_02/622211031"/>
    <hyperlink ref="F357" r:id="rId19" display="https://podminky.urs.cz/item/CS_URS_2025_02/622251101"/>
    <hyperlink ref="F360" r:id="rId20" display="https://podminky.urs.cz/item/CS_URS_2025_02/622221031"/>
    <hyperlink ref="F367" r:id="rId21" display="https://podminky.urs.cz/item/CS_URS_2025_02/62225110R"/>
    <hyperlink ref="F372" r:id="rId22" display="https://podminky.urs.cz/item/CS_URS_2025_02/621151011"/>
    <hyperlink ref="F377" r:id="rId23" display="https://podminky.urs.cz/item/CS_URS_2025_02/621521012"/>
    <hyperlink ref="F379" r:id="rId24" display="https://podminky.urs.cz/item/CS_URS_2025_02/622325202"/>
    <hyperlink ref="F382" r:id="rId25" display="https://podminky.urs.cz/item/CS_URS_2025_02/622151011"/>
    <hyperlink ref="F387" r:id="rId26" display="https://podminky.urs.cz/item/CS_URS_2025_02/622521012"/>
    <hyperlink ref="F389" r:id="rId27" display="https://podminky.urs.cz/item/CS_URS_2025_02/622143003"/>
    <hyperlink ref="F398" r:id="rId28" display="https://podminky.urs.cz/item/CS_URS_2025_02/622252002"/>
    <hyperlink ref="F437" r:id="rId29" display="https://podminky.urs.cz/item/CS_URS_2025_02/625681012"/>
    <hyperlink ref="F441" r:id="rId30" display="https://podminky.urs.cz/item/CS_URS_2025_02/629135102"/>
    <hyperlink ref="F444" r:id="rId31" display="https://podminky.urs.cz/item/CS_URS_2025_02/629991011"/>
    <hyperlink ref="F448" r:id="rId32" display="https://podminky.urs.cz/item/CS_URS_2025_02/629995101"/>
    <hyperlink ref="F453" r:id="rId33" display="https://podminky.urs.cz/item/CS_URS_2025_02/632451031"/>
    <hyperlink ref="F468" r:id="rId34" display="https://podminky.urs.cz/item/CS_URS_2025_02/631351101"/>
    <hyperlink ref="F471" r:id="rId35" display="https://podminky.urs.cz/item/CS_URS_2025_02/631351102"/>
    <hyperlink ref="F474" r:id="rId36" display="https://podminky.urs.cz/item/CS_URS_2025_02/632902111"/>
    <hyperlink ref="F479" r:id="rId37" display="https://podminky.urs.cz/item/CS_URS_2025_02/644941111"/>
    <hyperlink ref="F486" r:id="rId38" display="https://podminky.urs.cz/item/CS_URS_2025_02/644941112"/>
    <hyperlink ref="F497" r:id="rId39" display="https://podminky.urs.cz/item/CS_URS_2025_02/941111122"/>
    <hyperlink ref="F501" r:id="rId40" display="https://podminky.urs.cz/item/CS_URS_2025_02/941111222"/>
    <hyperlink ref="F505" r:id="rId41" display="https://podminky.urs.cz/item/CS_URS_2025_02/941111822"/>
    <hyperlink ref="F509" r:id="rId42" display="https://podminky.urs.cz/item/CS_URS_2025_02/944511111"/>
    <hyperlink ref="F515" r:id="rId43" display="https://podminky.urs.cz/item/CS_URS_2025_02/944511211"/>
    <hyperlink ref="F519" r:id="rId44" display="https://podminky.urs.cz/item/CS_URS_2025_02/944511811"/>
    <hyperlink ref="F522" r:id="rId45" display="https://podminky.urs.cz/item/CS_URS_2025_02/949101111"/>
    <hyperlink ref="F539" r:id="rId46" display="https://podminky.urs.cz/item/CS_URS_2025_02/952901114"/>
    <hyperlink ref="F569" r:id="rId47" display="https://podminky.urs.cz/item/CS_URS_2025_02/968062375"/>
    <hyperlink ref="F573" r:id="rId48" display="https://podminky.urs.cz/item/CS_URS_2025_02/968062376"/>
    <hyperlink ref="F581" r:id="rId49" display="https://podminky.urs.cz/item/CS_URS_2025_02/968062455"/>
    <hyperlink ref="F585" r:id="rId50" display="https://podminky.urs.cz/item/CS_URS_2025_02/968062456"/>
    <hyperlink ref="F591" r:id="rId51" display="https://podminky.urs.cz/item/CS_URS_2025_02/971033351"/>
    <hyperlink ref="F594" r:id="rId52" display="https://podminky.urs.cz/item/CS_URS_2025_02/978013121"/>
    <hyperlink ref="F628" r:id="rId53" display="https://podminky.urs.cz/item/CS_URS_2025_02/978015341"/>
    <hyperlink ref="F635" r:id="rId54" display="https://podminky.urs.cz/item/CS_URS_2025_02/978015391"/>
    <hyperlink ref="F640" r:id="rId55" display="https://podminky.urs.cz/item/CS_URS_2025_02/978059641"/>
    <hyperlink ref="F647" r:id="rId56" display="https://podminky.urs.cz/item/CS_URS_2025_02/985112122"/>
    <hyperlink ref="F652" r:id="rId57" display="https://podminky.urs.cz/item/CS_URS_2025_02/985112193"/>
    <hyperlink ref="F656" r:id="rId58" display="https://podminky.urs.cz/item/CS_URS_2025_02/985121201"/>
    <hyperlink ref="F660" r:id="rId59" display="https://podminky.urs.cz/item/CS_URS_2025_02/985121912"/>
    <hyperlink ref="F667" r:id="rId60" display="https://podminky.urs.cz/item/CS_URS_2025_02/985139112"/>
    <hyperlink ref="F678" r:id="rId61" display="https://podminky.urs.cz/item/CS_URS_2025_02/985311912"/>
    <hyperlink ref="F682" r:id="rId62" display="https://podminky.urs.cz/item/CS_URS_2025_02/985312111"/>
    <hyperlink ref="F686" r:id="rId63" display="https://podminky.urs.cz/item/CS_URS_2025_02/985312192"/>
    <hyperlink ref="F690" r:id="rId64" display="https://podminky.urs.cz/item/CS_URS_2025_02/985321111"/>
    <hyperlink ref="F694" r:id="rId65" display="https://podminky.urs.cz/item/CS_URS_2025_02/985321912"/>
    <hyperlink ref="F698" r:id="rId66" display="https://podminky.urs.cz/item/CS_URS_2025_02/985323111"/>
    <hyperlink ref="F701" r:id="rId67" display="https://podminky.urs.cz/item/CS_URS_2025_02/985323912"/>
    <hyperlink ref="F704" r:id="rId68" display="https://podminky.urs.cz/item/CS_URS_2025_02/985324221"/>
    <hyperlink ref="F707" r:id="rId69" display="https://podminky.urs.cz/item/CS_URS_2025_02/985324912"/>
    <hyperlink ref="F711" r:id="rId70" display="https://podminky.urs.cz/item/CS_URS_2025_02/997013118"/>
    <hyperlink ref="F714" r:id="rId71" display="https://podminky.urs.cz/item/CS_URS_2025_02/997013313"/>
    <hyperlink ref="F718" r:id="rId72" display="https://podminky.urs.cz/item/CS_URS_2025_02/997013501"/>
    <hyperlink ref="F721" r:id="rId73" display="https://podminky.urs.cz/item/CS_URS_2025_02/997013509"/>
    <hyperlink ref="F725" r:id="rId74" display="https://podminky.urs.cz/item/CS_URS_2025_02/997013609"/>
    <hyperlink ref="F730" r:id="rId75" display="https://podminky.urs.cz/item/CS_URS_2025_02/998011004"/>
    <hyperlink ref="F735" r:id="rId76" display="https://podminky.urs.cz/item/CS_URS_2025_02/711111001"/>
    <hyperlink ref="F741" r:id="rId77" display="https://podminky.urs.cz/item/CS_URS_2025_02/711112001"/>
    <hyperlink ref="F750" r:id="rId78" display="https://podminky.urs.cz/item/CS_URS_2025_02/711141559"/>
    <hyperlink ref="F764" r:id="rId79" display="https://podminky.urs.cz/item/CS_URS_2025_02/711142559"/>
    <hyperlink ref="F774" r:id="rId80" display="https://podminky.urs.cz/item/CS_URS_2025_02/711199101"/>
    <hyperlink ref="F783" r:id="rId81" display="https://podminky.urs.cz/item/CS_URS_2025_02/71119910R"/>
    <hyperlink ref="F798" r:id="rId82" display="https://podminky.urs.cz/item/CS_URS_2025_02/998711103"/>
    <hyperlink ref="F814" r:id="rId83" display="https://podminky.urs.cz/item/CS_URS_2025_02/998713104"/>
    <hyperlink ref="F818" r:id="rId84" display="https://podminky.urs.cz/item/CS_URS_2025_02/762341210"/>
    <hyperlink ref="F825" r:id="rId85" display="https://podminky.urs.cz/item/CS_URS_2025_02/762395000"/>
    <hyperlink ref="F834" r:id="rId86" display="https://podminky.urs.cz/item/CS_URS_2025_02/998762104"/>
    <hyperlink ref="F842" r:id="rId87" display="https://podminky.urs.cz/item/CS_URS_2025_02/764002851"/>
    <hyperlink ref="F845" r:id="rId88" display="https://podminky.urs.cz/item/CS_URS_2025_02/764002861"/>
    <hyperlink ref="F851" r:id="rId89" display="https://podminky.urs.cz/item/CS_URS_2025_02/764004861"/>
    <hyperlink ref="F854" r:id="rId90" display="https://podminky.urs.cz/item/CS_URS_2025_02/764111671"/>
    <hyperlink ref="F859" r:id="rId91" display="https://podminky.urs.cz/item/CS_URS_2025_02/764212665"/>
    <hyperlink ref="F864" r:id="rId92" display="https://podminky.urs.cz/item/CS_URS_2025_02/764216606"/>
    <hyperlink ref="F868" r:id="rId93" display="https://podminky.urs.cz/item/CS_URS_2025_02/764218604"/>
    <hyperlink ref="F875" r:id="rId94" display="https://podminky.urs.cz/item/CS_URS_2025_02/764218607"/>
    <hyperlink ref="F880" r:id="rId95" display="https://podminky.urs.cz/item/CS_URS_2025_02/764511642"/>
    <hyperlink ref="F883" r:id="rId96" display="https://podminky.urs.cz/item/CS_URS_2025_02/764518622"/>
    <hyperlink ref="F887" r:id="rId97" display="https://podminky.urs.cz/item/CS_URS_2025_02/764518623"/>
    <hyperlink ref="F891" r:id="rId98" display="https://podminky.urs.cz/item/CS_URS_2025_02/998764104"/>
    <hyperlink ref="F895" r:id="rId99" display="https://podminky.urs.cz/item/CS_URS_2025_02/766691811"/>
    <hyperlink ref="F898" r:id="rId100" display="https://podminky.urs.cz/item/CS_URS_2025_02/766622131"/>
    <hyperlink ref="F914" r:id="rId101" display="https://podminky.urs.cz/item/CS_URS_2025_02/766622132"/>
    <hyperlink ref="F921" r:id="rId102" display="https://podminky.urs.cz/item/CS_URS_2025_02/766629214"/>
    <hyperlink ref="F935" r:id="rId103" display="https://podminky.urs.cz/item/CS_URS_2025_02/766641161"/>
    <hyperlink ref="F945" r:id="rId104" display="https://podminky.urs.cz/item/CS_URS_2025_02/766694126"/>
    <hyperlink ref="F951" r:id="rId105" display="https://podminky.urs.cz/item/CS_URS_2025_02/998766104"/>
    <hyperlink ref="F955" r:id="rId106" display="https://podminky.urs.cz/item/CS_URS_2025_02/767163101"/>
    <hyperlink ref="F971" r:id="rId107" display="https://podminky.urs.cz/item/CS_URS_2025_02/767161813"/>
    <hyperlink ref="F976" r:id="rId108" display="https://podminky.urs.cz/item/CS_URS_2025_02/767161834"/>
    <hyperlink ref="F987" r:id="rId109" display="https://podminky.urs.cz/item/CS_URS_2025_02/767810811"/>
    <hyperlink ref="F990" r:id="rId110" display="https://podminky.urs.cz/item/CS_URS_2025_02/998767104"/>
    <hyperlink ref="F1001" r:id="rId111" display="https://podminky.urs.cz/item/CS_URS_2025_02/771574576"/>
    <hyperlink ref="F1010" r:id="rId112" display="https://podminky.urs.cz/item/CS_URS_2025_02/771577221"/>
    <hyperlink ref="F1019" r:id="rId113" display="https://podminky.urs.cz/item/CS_URS_2025_02/771591112"/>
    <hyperlink ref="F1028" r:id="rId114" display="https://podminky.urs.cz/item/CS_URS_2025_02/998771104"/>
    <hyperlink ref="F1032" r:id="rId115" display="https://podminky.urs.cz/item/CS_URS_2025_02/783301303"/>
    <hyperlink ref="F1039" r:id="rId116" display="https://podminky.urs.cz/item/CS_URS_2025_02/783322101"/>
    <hyperlink ref="F1042" r:id="rId117" display="https://podminky.urs.cz/item/CS_URS_2025_02/783314201"/>
    <hyperlink ref="F1045" r:id="rId118" display="https://podminky.urs.cz/item/CS_URS_2025_02/783317101"/>
    <hyperlink ref="F1056" r:id="rId119" display="https://podminky.urs.cz/item/CS_URS_2025_02/783897615"/>
    <hyperlink ref="F1060" r:id="rId120" display="https://podminky.urs.cz/item/CS_URS_2025_02/784121001"/>
    <hyperlink ref="F1094" r:id="rId121" display="https://podminky.urs.cz/item/CS_URS_2025_02/784161411"/>
    <hyperlink ref="F1098" r:id="rId122" display="https://podminky.urs.cz/item/CS_URS_2025_02/784181111"/>
    <hyperlink ref="F1105" r:id="rId123" display="https://podminky.urs.cz/item/CS_URS_2025_02/784221101"/>
    <hyperlink ref="F1108" r:id="rId124" display="https://podminky.urs.cz/item/CS_URS_2025_02/786624121"/>
    <hyperlink ref="F1121" r:id="rId125" display="https://podminky.urs.cz/item/CS_URS_2025_02/998786103"/>
    <hyperlink ref="F1125" r:id="rId126" display="https://podminky.urs.cz/item/CS_URS_2025_02/HZS2222"/>
    <hyperlink ref="F1134" r:id="rId127" display="https://podminky.urs.cz/item/CS_URS_2025_02/HZS2491"/>
  </hyperlinks>
  <pageMargins left="0.39375" right="0.39375" top="0.39375" bottom="0.39375" header="0" footer="0"/>
  <pageSetup paperSize="9" orientation="landscape" blackAndWhite="1" fitToHeight="100"/>
  <headerFooter>
    <oddFooter>&amp;CStrana &amp;P z &amp;N</oddFooter>
  </headerFooter>
  <drawing r:id="rId128"/>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86</v>
      </c>
    </row>
    <row r="3" s="1" customFormat="1" ht="6.96" customHeight="1">
      <c r="B3" s="141"/>
      <c r="C3" s="142"/>
      <c r="D3" s="142"/>
      <c r="E3" s="142"/>
      <c r="F3" s="142"/>
      <c r="G3" s="142"/>
      <c r="H3" s="142"/>
      <c r="I3" s="142"/>
      <c r="J3" s="142"/>
      <c r="K3" s="142"/>
      <c r="L3" s="23"/>
      <c r="AT3" s="20" t="s">
        <v>78</v>
      </c>
    </row>
    <row r="4" s="1" customFormat="1" ht="24.96" customHeight="1">
      <c r="B4" s="23"/>
      <c r="D4" s="143" t="s">
        <v>96</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 xml:space="preserve">Zateplení bytových domů 1421-1428  Na náměstí Budovatelů,Sokolov - I. etapa - Čelní fasáda</v>
      </c>
      <c r="F7" s="145"/>
      <c r="G7" s="145"/>
      <c r="H7" s="145"/>
      <c r="L7" s="23"/>
    </row>
    <row r="8" s="1" customFormat="1" ht="12" customHeight="1">
      <c r="B8" s="23"/>
      <c r="D8" s="145" t="s">
        <v>97</v>
      </c>
      <c r="L8" s="23"/>
    </row>
    <row r="9" s="2" customFormat="1" ht="16.5" customHeight="1">
      <c r="A9" s="41"/>
      <c r="B9" s="47"/>
      <c r="C9" s="41"/>
      <c r="D9" s="41"/>
      <c r="E9" s="146" t="s">
        <v>98</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99</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1326</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34</v>
      </c>
      <c r="G14" s="41"/>
      <c r="H14" s="41"/>
      <c r="I14" s="145" t="s">
        <v>23</v>
      </c>
      <c r="J14" s="149" t="str">
        <f>'Rekapitulace stavby'!AN8</f>
        <v>23. 7. 2025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Město Sokolov</v>
      </c>
      <c r="F17" s="41"/>
      <c r="G17" s="41"/>
      <c r="H17" s="41"/>
      <c r="I17" s="145" t="s">
        <v>27</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28</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27</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30</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Ing.Řezníčková</v>
      </c>
      <c r="F23" s="41"/>
      <c r="G23" s="41"/>
      <c r="H23" s="41"/>
      <c r="I23" s="145" t="s">
        <v>27</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33</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27</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23.25" customHeight="1">
      <c r="A29" s="150"/>
      <c r="B29" s="151"/>
      <c r="C29" s="150"/>
      <c r="D29" s="150"/>
      <c r="E29" s="152" t="s">
        <v>101</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ROUND(J95,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ROUND((SUM(BE95:BE264)),  2)</f>
        <v>0</v>
      </c>
      <c r="G35" s="41"/>
      <c r="H35" s="41"/>
      <c r="I35" s="160">
        <v>0.20999999999999999</v>
      </c>
      <c r="J35" s="159">
        <f>ROUND(((SUM(BE95:BE264))*I35),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ROUND((SUM(BF95:BF264)),  2)</f>
        <v>0</v>
      </c>
      <c r="G36" s="41"/>
      <c r="H36" s="41"/>
      <c r="I36" s="160">
        <v>0.12</v>
      </c>
      <c r="J36" s="159">
        <f>ROUND(((SUM(BF95:BF264))*I36),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ROUND((SUM(BG95:BG264)),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ROUND((SUM(BH95:BH264)),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ROUND((SUM(BI95:BI264)),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102</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 xml:space="preserve">Zateplení bytových domů 1421-1428  Na náměstí Budovatelů,Sokolov - I. etapa - Čelní fasáda</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97</v>
      </c>
      <c r="D51" s="25"/>
      <c r="E51" s="25"/>
      <c r="F51" s="25"/>
      <c r="G51" s="25"/>
      <c r="H51" s="25"/>
      <c r="I51" s="25"/>
      <c r="J51" s="25"/>
      <c r="K51" s="25"/>
      <c r="L51" s="23"/>
    </row>
    <row r="52" s="2" customFormat="1" ht="16.5" customHeight="1">
      <c r="A52" s="41"/>
      <c r="B52" s="42"/>
      <c r="C52" s="43"/>
      <c r="D52" s="43"/>
      <c r="E52" s="172" t="s">
        <v>98</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99</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2 - Fasáda přízemí</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23. 7. 2025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Sokolov</v>
      </c>
      <c r="G58" s="43"/>
      <c r="H58" s="43"/>
      <c r="I58" s="35" t="s">
        <v>30</v>
      </c>
      <c r="J58" s="39" t="str">
        <f>E23</f>
        <v>Ing.Řezníčková</v>
      </c>
      <c r="K58" s="43"/>
      <c r="L58" s="147"/>
      <c r="S58" s="41"/>
      <c r="T58" s="41"/>
      <c r="U58" s="41"/>
      <c r="V58" s="41"/>
      <c r="W58" s="41"/>
      <c r="X58" s="41"/>
      <c r="Y58" s="41"/>
      <c r="Z58" s="41"/>
      <c r="AA58" s="41"/>
      <c r="AB58" s="41"/>
      <c r="AC58" s="41"/>
      <c r="AD58" s="41"/>
      <c r="AE58" s="41"/>
    </row>
    <row r="59" s="2" customFormat="1" ht="15.15" customHeight="1">
      <c r="A59" s="41"/>
      <c r="B59" s="42"/>
      <c r="C59" s="35" t="s">
        <v>28</v>
      </c>
      <c r="D59" s="43"/>
      <c r="E59" s="43"/>
      <c r="F59" s="30" t="str">
        <f>IF(E20="","",E20)</f>
        <v>Vyplň údaj</v>
      </c>
      <c r="G59" s="43"/>
      <c r="H59" s="43"/>
      <c r="I59" s="35" t="s">
        <v>33</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103</v>
      </c>
      <c r="D61" s="174"/>
      <c r="E61" s="174"/>
      <c r="F61" s="174"/>
      <c r="G61" s="174"/>
      <c r="H61" s="174"/>
      <c r="I61" s="174"/>
      <c r="J61" s="175" t="s">
        <v>104</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J95</f>
        <v>0</v>
      </c>
      <c r="K63" s="43"/>
      <c r="L63" s="147"/>
      <c r="S63" s="41"/>
      <c r="T63" s="41"/>
      <c r="U63" s="41"/>
      <c r="V63" s="41"/>
      <c r="W63" s="41"/>
      <c r="X63" s="41"/>
      <c r="Y63" s="41"/>
      <c r="Z63" s="41"/>
      <c r="AA63" s="41"/>
      <c r="AB63" s="41"/>
      <c r="AC63" s="41"/>
      <c r="AD63" s="41"/>
      <c r="AE63" s="41"/>
      <c r="AU63" s="20" t="s">
        <v>105</v>
      </c>
    </row>
    <row r="64" s="9" customFormat="1" ht="24.96" customHeight="1">
      <c r="A64" s="9"/>
      <c r="B64" s="177"/>
      <c r="C64" s="178"/>
      <c r="D64" s="179" t="s">
        <v>106</v>
      </c>
      <c r="E64" s="180"/>
      <c r="F64" s="180"/>
      <c r="G64" s="180"/>
      <c r="H64" s="180"/>
      <c r="I64" s="180"/>
      <c r="J64" s="181">
        <f>J96</f>
        <v>0</v>
      </c>
      <c r="K64" s="178"/>
      <c r="L64" s="182"/>
      <c r="S64" s="9"/>
      <c r="T64" s="9"/>
      <c r="U64" s="9"/>
      <c r="V64" s="9"/>
      <c r="W64" s="9"/>
      <c r="X64" s="9"/>
      <c r="Y64" s="9"/>
      <c r="Z64" s="9"/>
      <c r="AA64" s="9"/>
      <c r="AB64" s="9"/>
      <c r="AC64" s="9"/>
      <c r="AD64" s="9"/>
      <c r="AE64" s="9"/>
    </row>
    <row r="65" s="10" customFormat="1" ht="19.92" customHeight="1">
      <c r="A65" s="10"/>
      <c r="B65" s="183"/>
      <c r="C65" s="128"/>
      <c r="D65" s="184" t="s">
        <v>108</v>
      </c>
      <c r="E65" s="185"/>
      <c r="F65" s="185"/>
      <c r="G65" s="185"/>
      <c r="H65" s="185"/>
      <c r="I65" s="185"/>
      <c r="J65" s="186">
        <f>J97</f>
        <v>0</v>
      </c>
      <c r="K65" s="128"/>
      <c r="L65" s="187"/>
      <c r="S65" s="10"/>
      <c r="T65" s="10"/>
      <c r="U65" s="10"/>
      <c r="V65" s="10"/>
      <c r="W65" s="10"/>
      <c r="X65" s="10"/>
      <c r="Y65" s="10"/>
      <c r="Z65" s="10"/>
      <c r="AA65" s="10"/>
      <c r="AB65" s="10"/>
      <c r="AC65" s="10"/>
      <c r="AD65" s="10"/>
      <c r="AE65" s="10"/>
    </row>
    <row r="66" s="10" customFormat="1" ht="19.92" customHeight="1">
      <c r="A66" s="10"/>
      <c r="B66" s="183"/>
      <c r="C66" s="128"/>
      <c r="D66" s="184" t="s">
        <v>1327</v>
      </c>
      <c r="E66" s="185"/>
      <c r="F66" s="185"/>
      <c r="G66" s="185"/>
      <c r="H66" s="185"/>
      <c r="I66" s="185"/>
      <c r="J66" s="186">
        <f>J185</f>
        <v>0</v>
      </c>
      <c r="K66" s="128"/>
      <c r="L66" s="187"/>
      <c r="S66" s="10"/>
      <c r="T66" s="10"/>
      <c r="U66" s="10"/>
      <c r="V66" s="10"/>
      <c r="W66" s="10"/>
      <c r="X66" s="10"/>
      <c r="Y66" s="10"/>
      <c r="Z66" s="10"/>
      <c r="AA66" s="10"/>
      <c r="AB66" s="10"/>
      <c r="AC66" s="10"/>
      <c r="AD66" s="10"/>
      <c r="AE66" s="10"/>
    </row>
    <row r="67" s="10" customFormat="1" ht="19.92" customHeight="1">
      <c r="A67" s="10"/>
      <c r="B67" s="183"/>
      <c r="C67" s="128"/>
      <c r="D67" s="184" t="s">
        <v>110</v>
      </c>
      <c r="E67" s="185"/>
      <c r="F67" s="185"/>
      <c r="G67" s="185"/>
      <c r="H67" s="185"/>
      <c r="I67" s="185"/>
      <c r="J67" s="186">
        <f>J223</f>
        <v>0</v>
      </c>
      <c r="K67" s="128"/>
      <c r="L67" s="187"/>
      <c r="S67" s="10"/>
      <c r="T67" s="10"/>
      <c r="U67" s="10"/>
      <c r="V67" s="10"/>
      <c r="W67" s="10"/>
      <c r="X67" s="10"/>
      <c r="Y67" s="10"/>
      <c r="Z67" s="10"/>
      <c r="AA67" s="10"/>
      <c r="AB67" s="10"/>
      <c r="AC67" s="10"/>
      <c r="AD67" s="10"/>
      <c r="AE67" s="10"/>
    </row>
    <row r="68" s="10" customFormat="1" ht="19.92" customHeight="1">
      <c r="A68" s="10"/>
      <c r="B68" s="183"/>
      <c r="C68" s="128"/>
      <c r="D68" s="184" t="s">
        <v>111</v>
      </c>
      <c r="E68" s="185"/>
      <c r="F68" s="185"/>
      <c r="G68" s="185"/>
      <c r="H68" s="185"/>
      <c r="I68" s="185"/>
      <c r="J68" s="186">
        <f>J237</f>
        <v>0</v>
      </c>
      <c r="K68" s="128"/>
      <c r="L68" s="187"/>
      <c r="S68" s="10"/>
      <c r="T68" s="10"/>
      <c r="U68" s="10"/>
      <c r="V68" s="10"/>
      <c r="W68" s="10"/>
      <c r="X68" s="10"/>
      <c r="Y68" s="10"/>
      <c r="Z68" s="10"/>
      <c r="AA68" s="10"/>
      <c r="AB68" s="10"/>
      <c r="AC68" s="10"/>
      <c r="AD68" s="10"/>
      <c r="AE68" s="10"/>
    </row>
    <row r="69" s="9" customFormat="1" ht="24.96" customHeight="1">
      <c r="A69" s="9"/>
      <c r="B69" s="177"/>
      <c r="C69" s="178"/>
      <c r="D69" s="179" t="s">
        <v>112</v>
      </c>
      <c r="E69" s="180"/>
      <c r="F69" s="180"/>
      <c r="G69" s="180"/>
      <c r="H69" s="180"/>
      <c r="I69" s="180"/>
      <c r="J69" s="181">
        <f>J241</f>
        <v>0</v>
      </c>
      <c r="K69" s="178"/>
      <c r="L69" s="182"/>
      <c r="S69" s="9"/>
      <c r="T69" s="9"/>
      <c r="U69" s="9"/>
      <c r="V69" s="9"/>
      <c r="W69" s="9"/>
      <c r="X69" s="9"/>
      <c r="Y69" s="9"/>
      <c r="Z69" s="9"/>
      <c r="AA69" s="9"/>
      <c r="AB69" s="9"/>
      <c r="AC69" s="9"/>
      <c r="AD69" s="9"/>
      <c r="AE69" s="9"/>
    </row>
    <row r="70" s="10" customFormat="1" ht="19.92" customHeight="1">
      <c r="A70" s="10"/>
      <c r="B70" s="183"/>
      <c r="C70" s="128"/>
      <c r="D70" s="184" t="s">
        <v>116</v>
      </c>
      <c r="E70" s="185"/>
      <c r="F70" s="185"/>
      <c r="G70" s="185"/>
      <c r="H70" s="185"/>
      <c r="I70" s="185"/>
      <c r="J70" s="186">
        <f>J242</f>
        <v>0</v>
      </c>
      <c r="K70" s="128"/>
      <c r="L70" s="187"/>
      <c r="S70" s="10"/>
      <c r="T70" s="10"/>
      <c r="U70" s="10"/>
      <c r="V70" s="10"/>
      <c r="W70" s="10"/>
      <c r="X70" s="10"/>
      <c r="Y70" s="10"/>
      <c r="Z70" s="10"/>
      <c r="AA70" s="10"/>
      <c r="AB70" s="10"/>
      <c r="AC70" s="10"/>
      <c r="AD70" s="10"/>
      <c r="AE70" s="10"/>
    </row>
    <row r="71" s="10" customFormat="1" ht="19.92" customHeight="1">
      <c r="A71" s="10"/>
      <c r="B71" s="183"/>
      <c r="C71" s="128"/>
      <c r="D71" s="184" t="s">
        <v>118</v>
      </c>
      <c r="E71" s="185"/>
      <c r="F71" s="185"/>
      <c r="G71" s="185"/>
      <c r="H71" s="185"/>
      <c r="I71" s="185"/>
      <c r="J71" s="186">
        <f>J253</f>
        <v>0</v>
      </c>
      <c r="K71" s="128"/>
      <c r="L71" s="187"/>
      <c r="S71" s="10"/>
      <c r="T71" s="10"/>
      <c r="U71" s="10"/>
      <c r="V71" s="10"/>
      <c r="W71" s="10"/>
      <c r="X71" s="10"/>
      <c r="Y71" s="10"/>
      <c r="Z71" s="10"/>
      <c r="AA71" s="10"/>
      <c r="AB71" s="10"/>
      <c r="AC71" s="10"/>
      <c r="AD71" s="10"/>
      <c r="AE71" s="10"/>
    </row>
    <row r="72" s="10" customFormat="1" ht="19.92" customHeight="1">
      <c r="A72" s="10"/>
      <c r="B72" s="183"/>
      <c r="C72" s="128"/>
      <c r="D72" s="184" t="s">
        <v>120</v>
      </c>
      <c r="E72" s="185"/>
      <c r="F72" s="185"/>
      <c r="G72" s="185"/>
      <c r="H72" s="185"/>
      <c r="I72" s="185"/>
      <c r="J72" s="186">
        <f>J257</f>
        <v>0</v>
      </c>
      <c r="K72" s="128"/>
      <c r="L72" s="187"/>
      <c r="S72" s="10"/>
      <c r="T72" s="10"/>
      <c r="U72" s="10"/>
      <c r="V72" s="10"/>
      <c r="W72" s="10"/>
      <c r="X72" s="10"/>
      <c r="Y72" s="10"/>
      <c r="Z72" s="10"/>
      <c r="AA72" s="10"/>
      <c r="AB72" s="10"/>
      <c r="AC72" s="10"/>
      <c r="AD72" s="10"/>
      <c r="AE72" s="10"/>
    </row>
    <row r="73" s="9" customFormat="1" ht="24.96" customHeight="1">
      <c r="A73" s="9"/>
      <c r="B73" s="177"/>
      <c r="C73" s="178"/>
      <c r="D73" s="179" t="s">
        <v>123</v>
      </c>
      <c r="E73" s="180"/>
      <c r="F73" s="180"/>
      <c r="G73" s="180"/>
      <c r="H73" s="180"/>
      <c r="I73" s="180"/>
      <c r="J73" s="181">
        <f>J261</f>
        <v>0</v>
      </c>
      <c r="K73" s="178"/>
      <c r="L73" s="182"/>
      <c r="S73" s="9"/>
      <c r="T73" s="9"/>
      <c r="U73" s="9"/>
      <c r="V73" s="9"/>
      <c r="W73" s="9"/>
      <c r="X73" s="9"/>
      <c r="Y73" s="9"/>
      <c r="Z73" s="9"/>
      <c r="AA73" s="9"/>
      <c r="AB73" s="9"/>
      <c r="AC73" s="9"/>
      <c r="AD73" s="9"/>
      <c r="AE73" s="9"/>
    </row>
    <row r="74" s="2" customFormat="1" ht="21.84" customHeight="1">
      <c r="A74" s="41"/>
      <c r="B74" s="42"/>
      <c r="C74" s="43"/>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6.96" customHeight="1">
      <c r="A75" s="41"/>
      <c r="B75" s="62"/>
      <c r="C75" s="63"/>
      <c r="D75" s="63"/>
      <c r="E75" s="63"/>
      <c r="F75" s="63"/>
      <c r="G75" s="63"/>
      <c r="H75" s="63"/>
      <c r="I75" s="63"/>
      <c r="J75" s="63"/>
      <c r="K75" s="63"/>
      <c r="L75" s="147"/>
      <c r="S75" s="41"/>
      <c r="T75" s="41"/>
      <c r="U75" s="41"/>
      <c r="V75" s="41"/>
      <c r="W75" s="41"/>
      <c r="X75" s="41"/>
      <c r="Y75" s="41"/>
      <c r="Z75" s="41"/>
      <c r="AA75" s="41"/>
      <c r="AB75" s="41"/>
      <c r="AC75" s="41"/>
      <c r="AD75" s="41"/>
      <c r="AE75" s="41"/>
    </row>
    <row r="79" s="2" customFormat="1" ht="6.96" customHeight="1">
      <c r="A79" s="41"/>
      <c r="B79" s="64"/>
      <c r="C79" s="65"/>
      <c r="D79" s="65"/>
      <c r="E79" s="65"/>
      <c r="F79" s="65"/>
      <c r="G79" s="65"/>
      <c r="H79" s="65"/>
      <c r="I79" s="65"/>
      <c r="J79" s="65"/>
      <c r="K79" s="65"/>
      <c r="L79" s="147"/>
      <c r="S79" s="41"/>
      <c r="T79" s="41"/>
      <c r="U79" s="41"/>
      <c r="V79" s="41"/>
      <c r="W79" s="41"/>
      <c r="X79" s="41"/>
      <c r="Y79" s="41"/>
      <c r="Z79" s="41"/>
      <c r="AA79" s="41"/>
      <c r="AB79" s="41"/>
      <c r="AC79" s="41"/>
      <c r="AD79" s="41"/>
      <c r="AE79" s="41"/>
    </row>
    <row r="80" s="2" customFormat="1" ht="24.96" customHeight="1">
      <c r="A80" s="41"/>
      <c r="B80" s="42"/>
      <c r="C80" s="26" t="s">
        <v>124</v>
      </c>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47"/>
      <c r="S81" s="41"/>
      <c r="T81" s="41"/>
      <c r="U81" s="41"/>
      <c r="V81" s="41"/>
      <c r="W81" s="41"/>
      <c r="X81" s="41"/>
      <c r="Y81" s="41"/>
      <c r="Z81" s="41"/>
      <c r="AA81" s="41"/>
      <c r="AB81" s="41"/>
      <c r="AC81" s="41"/>
      <c r="AD81" s="41"/>
      <c r="AE81" s="41"/>
    </row>
    <row r="82" s="2" customFormat="1" ht="12" customHeight="1">
      <c r="A82" s="41"/>
      <c r="B82" s="42"/>
      <c r="C82" s="35" t="s">
        <v>16</v>
      </c>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16.5" customHeight="1">
      <c r="A83" s="41"/>
      <c r="B83" s="42"/>
      <c r="C83" s="43"/>
      <c r="D83" s="43"/>
      <c r="E83" s="172" t="str">
        <f>E7</f>
        <v xml:space="preserve">Zateplení bytových domů 1421-1428  Na náměstí Budovatelů,Sokolov - I. etapa - Čelní fasáda</v>
      </c>
      <c r="F83" s="35"/>
      <c r="G83" s="35"/>
      <c r="H83" s="35"/>
      <c r="I83" s="43"/>
      <c r="J83" s="43"/>
      <c r="K83" s="43"/>
      <c r="L83" s="147"/>
      <c r="S83" s="41"/>
      <c r="T83" s="41"/>
      <c r="U83" s="41"/>
      <c r="V83" s="41"/>
      <c r="W83" s="41"/>
      <c r="X83" s="41"/>
      <c r="Y83" s="41"/>
      <c r="Z83" s="41"/>
      <c r="AA83" s="41"/>
      <c r="AB83" s="41"/>
      <c r="AC83" s="41"/>
      <c r="AD83" s="41"/>
      <c r="AE83" s="41"/>
    </row>
    <row r="84" s="1" customFormat="1" ht="12" customHeight="1">
      <c r="B84" s="24"/>
      <c r="C84" s="35" t="s">
        <v>97</v>
      </c>
      <c r="D84" s="25"/>
      <c r="E84" s="25"/>
      <c r="F84" s="25"/>
      <c r="G84" s="25"/>
      <c r="H84" s="25"/>
      <c r="I84" s="25"/>
      <c r="J84" s="25"/>
      <c r="K84" s="25"/>
      <c r="L84" s="23"/>
    </row>
    <row r="85" s="2" customFormat="1" ht="16.5" customHeight="1">
      <c r="A85" s="41"/>
      <c r="B85" s="42"/>
      <c r="C85" s="43"/>
      <c r="D85" s="43"/>
      <c r="E85" s="172" t="s">
        <v>98</v>
      </c>
      <c r="F85" s="43"/>
      <c r="G85" s="43"/>
      <c r="H85" s="43"/>
      <c r="I85" s="43"/>
      <c r="J85" s="43"/>
      <c r="K85" s="43"/>
      <c r="L85" s="147"/>
      <c r="S85" s="41"/>
      <c r="T85" s="41"/>
      <c r="U85" s="41"/>
      <c r="V85" s="41"/>
      <c r="W85" s="41"/>
      <c r="X85" s="41"/>
      <c r="Y85" s="41"/>
      <c r="Z85" s="41"/>
      <c r="AA85" s="41"/>
      <c r="AB85" s="41"/>
      <c r="AC85" s="41"/>
      <c r="AD85" s="41"/>
      <c r="AE85" s="41"/>
    </row>
    <row r="86" s="2" customFormat="1" ht="12" customHeight="1">
      <c r="A86" s="41"/>
      <c r="B86" s="42"/>
      <c r="C86" s="35" t="s">
        <v>99</v>
      </c>
      <c r="D86" s="43"/>
      <c r="E86" s="43"/>
      <c r="F86" s="43"/>
      <c r="G86" s="43"/>
      <c r="H86" s="43"/>
      <c r="I86" s="43"/>
      <c r="J86" s="43"/>
      <c r="K86" s="43"/>
      <c r="L86" s="147"/>
      <c r="S86" s="41"/>
      <c r="T86" s="41"/>
      <c r="U86" s="41"/>
      <c r="V86" s="41"/>
      <c r="W86" s="41"/>
      <c r="X86" s="41"/>
      <c r="Y86" s="41"/>
      <c r="Z86" s="41"/>
      <c r="AA86" s="41"/>
      <c r="AB86" s="41"/>
      <c r="AC86" s="41"/>
      <c r="AD86" s="41"/>
      <c r="AE86" s="41"/>
    </row>
    <row r="87" s="2" customFormat="1" ht="16.5" customHeight="1">
      <c r="A87" s="41"/>
      <c r="B87" s="42"/>
      <c r="C87" s="43"/>
      <c r="D87" s="43"/>
      <c r="E87" s="72" t="str">
        <f>E11</f>
        <v>2 - Fasáda přízemí</v>
      </c>
      <c r="F87" s="43"/>
      <c r="G87" s="43"/>
      <c r="H87" s="43"/>
      <c r="I87" s="43"/>
      <c r="J87" s="43"/>
      <c r="K87" s="43"/>
      <c r="L87" s="147"/>
      <c r="S87" s="41"/>
      <c r="T87" s="41"/>
      <c r="U87" s="41"/>
      <c r="V87" s="41"/>
      <c r="W87" s="41"/>
      <c r="X87" s="41"/>
      <c r="Y87" s="41"/>
      <c r="Z87" s="41"/>
      <c r="AA87" s="41"/>
      <c r="AB87" s="41"/>
      <c r="AC87" s="41"/>
      <c r="AD87" s="41"/>
      <c r="AE87" s="41"/>
    </row>
    <row r="88" s="2" customFormat="1" ht="6.96" customHeight="1">
      <c r="A88" s="41"/>
      <c r="B88" s="42"/>
      <c r="C88" s="43"/>
      <c r="D88" s="43"/>
      <c r="E88" s="43"/>
      <c r="F88" s="43"/>
      <c r="G88" s="43"/>
      <c r="H88" s="43"/>
      <c r="I88" s="43"/>
      <c r="J88" s="43"/>
      <c r="K88" s="43"/>
      <c r="L88" s="147"/>
      <c r="S88" s="41"/>
      <c r="T88" s="41"/>
      <c r="U88" s="41"/>
      <c r="V88" s="41"/>
      <c r="W88" s="41"/>
      <c r="X88" s="41"/>
      <c r="Y88" s="41"/>
      <c r="Z88" s="41"/>
      <c r="AA88" s="41"/>
      <c r="AB88" s="41"/>
      <c r="AC88" s="41"/>
      <c r="AD88" s="41"/>
      <c r="AE88" s="41"/>
    </row>
    <row r="89" s="2" customFormat="1" ht="12" customHeight="1">
      <c r="A89" s="41"/>
      <c r="B89" s="42"/>
      <c r="C89" s="35" t="s">
        <v>21</v>
      </c>
      <c r="D89" s="43"/>
      <c r="E89" s="43"/>
      <c r="F89" s="30" t="str">
        <f>F14</f>
        <v xml:space="preserve"> </v>
      </c>
      <c r="G89" s="43"/>
      <c r="H89" s="43"/>
      <c r="I89" s="35" t="s">
        <v>23</v>
      </c>
      <c r="J89" s="75" t="str">
        <f>IF(J14="","",J14)</f>
        <v>23. 7. 2025</v>
      </c>
      <c r="K89" s="43"/>
      <c r="L89" s="147"/>
      <c r="S89" s="41"/>
      <c r="T89" s="41"/>
      <c r="U89" s="41"/>
      <c r="V89" s="41"/>
      <c r="W89" s="41"/>
      <c r="X89" s="41"/>
      <c r="Y89" s="41"/>
      <c r="Z89" s="41"/>
      <c r="AA89" s="41"/>
      <c r="AB89" s="41"/>
      <c r="AC89" s="41"/>
      <c r="AD89" s="41"/>
      <c r="AE89" s="41"/>
    </row>
    <row r="90" s="2" customFormat="1" ht="6.96" customHeight="1">
      <c r="A90" s="41"/>
      <c r="B90" s="42"/>
      <c r="C90" s="43"/>
      <c r="D90" s="43"/>
      <c r="E90" s="43"/>
      <c r="F90" s="43"/>
      <c r="G90" s="43"/>
      <c r="H90" s="43"/>
      <c r="I90" s="43"/>
      <c r="J90" s="43"/>
      <c r="K90" s="43"/>
      <c r="L90" s="147"/>
      <c r="S90" s="41"/>
      <c r="T90" s="41"/>
      <c r="U90" s="41"/>
      <c r="V90" s="41"/>
      <c r="W90" s="41"/>
      <c r="X90" s="41"/>
      <c r="Y90" s="41"/>
      <c r="Z90" s="41"/>
      <c r="AA90" s="41"/>
      <c r="AB90" s="41"/>
      <c r="AC90" s="41"/>
      <c r="AD90" s="41"/>
      <c r="AE90" s="41"/>
    </row>
    <row r="91" s="2" customFormat="1" ht="15.15" customHeight="1">
      <c r="A91" s="41"/>
      <c r="B91" s="42"/>
      <c r="C91" s="35" t="s">
        <v>25</v>
      </c>
      <c r="D91" s="43"/>
      <c r="E91" s="43"/>
      <c r="F91" s="30" t="str">
        <f>E17</f>
        <v>Město Sokolov</v>
      </c>
      <c r="G91" s="43"/>
      <c r="H91" s="43"/>
      <c r="I91" s="35" t="s">
        <v>30</v>
      </c>
      <c r="J91" s="39" t="str">
        <f>E23</f>
        <v>Ing.Řezníčková</v>
      </c>
      <c r="K91" s="43"/>
      <c r="L91" s="147"/>
      <c r="S91" s="41"/>
      <c r="T91" s="41"/>
      <c r="U91" s="41"/>
      <c r="V91" s="41"/>
      <c r="W91" s="41"/>
      <c r="X91" s="41"/>
      <c r="Y91" s="41"/>
      <c r="Z91" s="41"/>
      <c r="AA91" s="41"/>
      <c r="AB91" s="41"/>
      <c r="AC91" s="41"/>
      <c r="AD91" s="41"/>
      <c r="AE91" s="41"/>
    </row>
    <row r="92" s="2" customFormat="1" ht="15.15" customHeight="1">
      <c r="A92" s="41"/>
      <c r="B92" s="42"/>
      <c r="C92" s="35" t="s">
        <v>28</v>
      </c>
      <c r="D92" s="43"/>
      <c r="E92" s="43"/>
      <c r="F92" s="30" t="str">
        <f>IF(E20="","",E20)</f>
        <v>Vyplň údaj</v>
      </c>
      <c r="G92" s="43"/>
      <c r="H92" s="43"/>
      <c r="I92" s="35" t="s">
        <v>33</v>
      </c>
      <c r="J92" s="39" t="str">
        <f>E26</f>
        <v xml:space="preserve"> </v>
      </c>
      <c r="K92" s="43"/>
      <c r="L92" s="147"/>
      <c r="S92" s="41"/>
      <c r="T92" s="41"/>
      <c r="U92" s="41"/>
      <c r="V92" s="41"/>
      <c r="W92" s="41"/>
      <c r="X92" s="41"/>
      <c r="Y92" s="41"/>
      <c r="Z92" s="41"/>
      <c r="AA92" s="41"/>
      <c r="AB92" s="41"/>
      <c r="AC92" s="41"/>
      <c r="AD92" s="41"/>
      <c r="AE92" s="41"/>
    </row>
    <row r="93" s="2" customFormat="1" ht="10.32" customHeight="1">
      <c r="A93" s="41"/>
      <c r="B93" s="42"/>
      <c r="C93" s="43"/>
      <c r="D93" s="43"/>
      <c r="E93" s="43"/>
      <c r="F93" s="43"/>
      <c r="G93" s="43"/>
      <c r="H93" s="43"/>
      <c r="I93" s="43"/>
      <c r="J93" s="43"/>
      <c r="K93" s="43"/>
      <c r="L93" s="147"/>
      <c r="S93" s="41"/>
      <c r="T93" s="41"/>
      <c r="U93" s="41"/>
      <c r="V93" s="41"/>
      <c r="W93" s="41"/>
      <c r="X93" s="41"/>
      <c r="Y93" s="41"/>
      <c r="Z93" s="41"/>
      <c r="AA93" s="41"/>
      <c r="AB93" s="41"/>
      <c r="AC93" s="41"/>
      <c r="AD93" s="41"/>
      <c r="AE93" s="41"/>
    </row>
    <row r="94" s="11" customFormat="1" ht="29.28" customHeight="1">
      <c r="A94" s="188"/>
      <c r="B94" s="189"/>
      <c r="C94" s="190" t="s">
        <v>125</v>
      </c>
      <c r="D94" s="191" t="s">
        <v>56</v>
      </c>
      <c r="E94" s="191" t="s">
        <v>52</v>
      </c>
      <c r="F94" s="191" t="s">
        <v>53</v>
      </c>
      <c r="G94" s="191" t="s">
        <v>126</v>
      </c>
      <c r="H94" s="191" t="s">
        <v>127</v>
      </c>
      <c r="I94" s="191" t="s">
        <v>128</v>
      </c>
      <c r="J94" s="191" t="s">
        <v>104</v>
      </c>
      <c r="K94" s="192" t="s">
        <v>129</v>
      </c>
      <c r="L94" s="193"/>
      <c r="M94" s="95" t="s">
        <v>19</v>
      </c>
      <c r="N94" s="96" t="s">
        <v>41</v>
      </c>
      <c r="O94" s="96" t="s">
        <v>130</v>
      </c>
      <c r="P94" s="96" t="s">
        <v>131</v>
      </c>
      <c r="Q94" s="96" t="s">
        <v>132</v>
      </c>
      <c r="R94" s="96" t="s">
        <v>133</v>
      </c>
      <c r="S94" s="96" t="s">
        <v>134</v>
      </c>
      <c r="T94" s="97" t="s">
        <v>135</v>
      </c>
      <c r="U94" s="188"/>
      <c r="V94" s="188"/>
      <c r="W94" s="188"/>
      <c r="X94" s="188"/>
      <c r="Y94" s="188"/>
      <c r="Z94" s="188"/>
      <c r="AA94" s="188"/>
      <c r="AB94" s="188"/>
      <c r="AC94" s="188"/>
      <c r="AD94" s="188"/>
      <c r="AE94" s="188"/>
    </row>
    <row r="95" s="2" customFormat="1" ht="22.8" customHeight="1">
      <c r="A95" s="41"/>
      <c r="B95" s="42"/>
      <c r="C95" s="102" t="s">
        <v>136</v>
      </c>
      <c r="D95" s="43"/>
      <c r="E95" s="43"/>
      <c r="F95" s="43"/>
      <c r="G95" s="43"/>
      <c r="H95" s="43"/>
      <c r="I95" s="43"/>
      <c r="J95" s="194">
        <f>BK95</f>
        <v>0</v>
      </c>
      <c r="K95" s="43"/>
      <c r="L95" s="47"/>
      <c r="M95" s="98"/>
      <c r="N95" s="195"/>
      <c r="O95" s="99"/>
      <c r="P95" s="196">
        <f>P96+P241+P261</f>
        <v>0</v>
      </c>
      <c r="Q95" s="99"/>
      <c r="R95" s="196">
        <f>R96+R241+R261</f>
        <v>53.744799010000001</v>
      </c>
      <c r="S95" s="99"/>
      <c r="T95" s="197">
        <f>T96+T241+T261</f>
        <v>73.263409859999996</v>
      </c>
      <c r="U95" s="41"/>
      <c r="V95" s="41"/>
      <c r="W95" s="41"/>
      <c r="X95" s="41"/>
      <c r="Y95" s="41"/>
      <c r="Z95" s="41"/>
      <c r="AA95" s="41"/>
      <c r="AB95" s="41"/>
      <c r="AC95" s="41"/>
      <c r="AD95" s="41"/>
      <c r="AE95" s="41"/>
      <c r="AT95" s="20" t="s">
        <v>70</v>
      </c>
      <c r="AU95" s="20" t="s">
        <v>105</v>
      </c>
      <c r="BK95" s="198">
        <f>BK96+BK241+BK261</f>
        <v>0</v>
      </c>
    </row>
    <row r="96" s="12" customFormat="1" ht="25.92" customHeight="1">
      <c r="A96" s="12"/>
      <c r="B96" s="199"/>
      <c r="C96" s="200"/>
      <c r="D96" s="201" t="s">
        <v>70</v>
      </c>
      <c r="E96" s="202" t="s">
        <v>137</v>
      </c>
      <c r="F96" s="202" t="s">
        <v>138</v>
      </c>
      <c r="G96" s="200"/>
      <c r="H96" s="200"/>
      <c r="I96" s="203"/>
      <c r="J96" s="204">
        <f>BK96</f>
        <v>0</v>
      </c>
      <c r="K96" s="200"/>
      <c r="L96" s="205"/>
      <c r="M96" s="206"/>
      <c r="N96" s="207"/>
      <c r="O96" s="207"/>
      <c r="P96" s="208">
        <f>P97+P185+P223+P237</f>
        <v>0</v>
      </c>
      <c r="Q96" s="207"/>
      <c r="R96" s="208">
        <f>R97+R185+R223+R237</f>
        <v>53.501376950000001</v>
      </c>
      <c r="S96" s="207"/>
      <c r="T96" s="209">
        <f>T97+T185+T223+T237</f>
        <v>73.184030199999995</v>
      </c>
      <c r="U96" s="12"/>
      <c r="V96" s="12"/>
      <c r="W96" s="12"/>
      <c r="X96" s="12"/>
      <c r="Y96" s="12"/>
      <c r="Z96" s="12"/>
      <c r="AA96" s="12"/>
      <c r="AB96" s="12"/>
      <c r="AC96" s="12"/>
      <c r="AD96" s="12"/>
      <c r="AE96" s="12"/>
      <c r="AR96" s="210" t="s">
        <v>78</v>
      </c>
      <c r="AT96" s="211" t="s">
        <v>70</v>
      </c>
      <c r="AU96" s="211" t="s">
        <v>71</v>
      </c>
      <c r="AY96" s="210" t="s">
        <v>139</v>
      </c>
      <c r="BK96" s="212">
        <f>BK97+BK185+BK223+BK237</f>
        <v>0</v>
      </c>
    </row>
    <row r="97" s="12" customFormat="1" ht="22.8" customHeight="1">
      <c r="A97" s="12"/>
      <c r="B97" s="199"/>
      <c r="C97" s="200"/>
      <c r="D97" s="201" t="s">
        <v>70</v>
      </c>
      <c r="E97" s="213" t="s">
        <v>157</v>
      </c>
      <c r="F97" s="213" t="s">
        <v>164</v>
      </c>
      <c r="G97" s="200"/>
      <c r="H97" s="200"/>
      <c r="I97" s="203"/>
      <c r="J97" s="214">
        <f>BK97</f>
        <v>0</v>
      </c>
      <c r="K97" s="200"/>
      <c r="L97" s="205"/>
      <c r="M97" s="206"/>
      <c r="N97" s="207"/>
      <c r="O97" s="207"/>
      <c r="P97" s="208">
        <f>SUM(P98:P184)</f>
        <v>0</v>
      </c>
      <c r="Q97" s="207"/>
      <c r="R97" s="208">
        <f>SUM(R98:R184)</f>
        <v>27.186336950000001</v>
      </c>
      <c r="S97" s="207"/>
      <c r="T97" s="209">
        <f>SUM(T98:T184)</f>
        <v>0.0021672000000000002</v>
      </c>
      <c r="U97" s="12"/>
      <c r="V97" s="12"/>
      <c r="W97" s="12"/>
      <c r="X97" s="12"/>
      <c r="Y97" s="12"/>
      <c r="Z97" s="12"/>
      <c r="AA97" s="12"/>
      <c r="AB97" s="12"/>
      <c r="AC97" s="12"/>
      <c r="AD97" s="12"/>
      <c r="AE97" s="12"/>
      <c r="AR97" s="210" t="s">
        <v>78</v>
      </c>
      <c r="AT97" s="211" t="s">
        <v>70</v>
      </c>
      <c r="AU97" s="211" t="s">
        <v>78</v>
      </c>
      <c r="AY97" s="210" t="s">
        <v>139</v>
      </c>
      <c r="BK97" s="212">
        <f>SUM(BK98:BK184)</f>
        <v>0</v>
      </c>
    </row>
    <row r="98" s="2" customFormat="1" ht="16.5" customHeight="1">
      <c r="A98" s="41"/>
      <c r="B98" s="42"/>
      <c r="C98" s="215" t="s">
        <v>78</v>
      </c>
      <c r="D98" s="215" t="s">
        <v>141</v>
      </c>
      <c r="E98" s="216" t="s">
        <v>1328</v>
      </c>
      <c r="F98" s="217" t="s">
        <v>1329</v>
      </c>
      <c r="G98" s="218" t="s">
        <v>167</v>
      </c>
      <c r="H98" s="219">
        <v>548.23000000000002</v>
      </c>
      <c r="I98" s="220"/>
      <c r="J98" s="221">
        <f>ROUND(I98*H98,2)</f>
        <v>0</v>
      </c>
      <c r="K98" s="217" t="s">
        <v>19</v>
      </c>
      <c r="L98" s="47"/>
      <c r="M98" s="222" t="s">
        <v>19</v>
      </c>
      <c r="N98" s="223" t="s">
        <v>43</v>
      </c>
      <c r="O98" s="87"/>
      <c r="P98" s="224">
        <f>O98*H98</f>
        <v>0</v>
      </c>
      <c r="Q98" s="224">
        <v>0.00096000000000000002</v>
      </c>
      <c r="R98" s="224">
        <f>Q98*H98</f>
        <v>0.52630080000000001</v>
      </c>
      <c r="S98" s="224">
        <v>0</v>
      </c>
      <c r="T98" s="225">
        <f>S98*H98</f>
        <v>0</v>
      </c>
      <c r="U98" s="41"/>
      <c r="V98" s="41"/>
      <c r="W98" s="41"/>
      <c r="X98" s="41"/>
      <c r="Y98" s="41"/>
      <c r="Z98" s="41"/>
      <c r="AA98" s="41"/>
      <c r="AB98" s="41"/>
      <c r="AC98" s="41"/>
      <c r="AD98" s="41"/>
      <c r="AE98" s="41"/>
      <c r="AR98" s="226" t="s">
        <v>90</v>
      </c>
      <c r="AT98" s="226" t="s">
        <v>141</v>
      </c>
      <c r="AU98" s="226" t="s">
        <v>83</v>
      </c>
      <c r="AY98" s="20" t="s">
        <v>139</v>
      </c>
      <c r="BE98" s="227">
        <f>IF(N98="základní",J98,0)</f>
        <v>0</v>
      </c>
      <c r="BF98" s="227">
        <f>IF(N98="snížená",J98,0)</f>
        <v>0</v>
      </c>
      <c r="BG98" s="227">
        <f>IF(N98="zákl. přenesená",J98,0)</f>
        <v>0</v>
      </c>
      <c r="BH98" s="227">
        <f>IF(N98="sníž. přenesená",J98,0)</f>
        <v>0</v>
      </c>
      <c r="BI98" s="227">
        <f>IF(N98="nulová",J98,0)</f>
        <v>0</v>
      </c>
      <c r="BJ98" s="20" t="s">
        <v>83</v>
      </c>
      <c r="BK98" s="227">
        <f>ROUND(I98*H98,2)</f>
        <v>0</v>
      </c>
      <c r="BL98" s="20" t="s">
        <v>90</v>
      </c>
      <c r="BM98" s="226" t="s">
        <v>83</v>
      </c>
    </row>
    <row r="99" s="13" customFormat="1">
      <c r="A99" s="13"/>
      <c r="B99" s="233"/>
      <c r="C99" s="234"/>
      <c r="D99" s="235" t="s">
        <v>148</v>
      </c>
      <c r="E99" s="236" t="s">
        <v>19</v>
      </c>
      <c r="F99" s="237" t="s">
        <v>1330</v>
      </c>
      <c r="G99" s="234"/>
      <c r="H99" s="238">
        <v>548.23000000000002</v>
      </c>
      <c r="I99" s="239"/>
      <c r="J99" s="234"/>
      <c r="K99" s="234"/>
      <c r="L99" s="240"/>
      <c r="M99" s="241"/>
      <c r="N99" s="242"/>
      <c r="O99" s="242"/>
      <c r="P99" s="242"/>
      <c r="Q99" s="242"/>
      <c r="R99" s="242"/>
      <c r="S99" s="242"/>
      <c r="T99" s="243"/>
      <c r="U99" s="13"/>
      <c r="V99" s="13"/>
      <c r="W99" s="13"/>
      <c r="X99" s="13"/>
      <c r="Y99" s="13"/>
      <c r="Z99" s="13"/>
      <c r="AA99" s="13"/>
      <c r="AB99" s="13"/>
      <c r="AC99" s="13"/>
      <c r="AD99" s="13"/>
      <c r="AE99" s="13"/>
      <c r="AT99" s="244" t="s">
        <v>148</v>
      </c>
      <c r="AU99" s="244" t="s">
        <v>83</v>
      </c>
      <c r="AV99" s="13" t="s">
        <v>83</v>
      </c>
      <c r="AW99" s="13" t="s">
        <v>32</v>
      </c>
      <c r="AX99" s="13" t="s">
        <v>78</v>
      </c>
      <c r="AY99" s="244" t="s">
        <v>139</v>
      </c>
    </row>
    <row r="100" s="2" customFormat="1" ht="21.75" customHeight="1">
      <c r="A100" s="41"/>
      <c r="B100" s="42"/>
      <c r="C100" s="215" t="s">
        <v>83</v>
      </c>
      <c r="D100" s="215" t="s">
        <v>141</v>
      </c>
      <c r="E100" s="216" t="s">
        <v>314</v>
      </c>
      <c r="F100" s="217" t="s">
        <v>315</v>
      </c>
      <c r="G100" s="218" t="s">
        <v>167</v>
      </c>
      <c r="H100" s="219">
        <v>548.23000000000002</v>
      </c>
      <c r="I100" s="220"/>
      <c r="J100" s="221">
        <f>ROUND(I100*H100,2)</f>
        <v>0</v>
      </c>
      <c r="K100" s="217" t="s">
        <v>145</v>
      </c>
      <c r="L100" s="47"/>
      <c r="M100" s="222" t="s">
        <v>19</v>
      </c>
      <c r="N100" s="223" t="s">
        <v>43</v>
      </c>
      <c r="O100" s="87"/>
      <c r="P100" s="224">
        <f>O100*H100</f>
        <v>0</v>
      </c>
      <c r="Q100" s="224">
        <v>0.00025999999999999998</v>
      </c>
      <c r="R100" s="224">
        <f>Q100*H100</f>
        <v>0.14253979999999999</v>
      </c>
      <c r="S100" s="224">
        <v>0</v>
      </c>
      <c r="T100" s="225">
        <f>S100*H100</f>
        <v>0</v>
      </c>
      <c r="U100" s="41"/>
      <c r="V100" s="41"/>
      <c r="W100" s="41"/>
      <c r="X100" s="41"/>
      <c r="Y100" s="41"/>
      <c r="Z100" s="41"/>
      <c r="AA100" s="41"/>
      <c r="AB100" s="41"/>
      <c r="AC100" s="41"/>
      <c r="AD100" s="41"/>
      <c r="AE100" s="41"/>
      <c r="AR100" s="226" t="s">
        <v>90</v>
      </c>
      <c r="AT100" s="226" t="s">
        <v>141</v>
      </c>
      <c r="AU100" s="226" t="s">
        <v>83</v>
      </c>
      <c r="AY100" s="20" t="s">
        <v>139</v>
      </c>
      <c r="BE100" s="227">
        <f>IF(N100="základní",J100,0)</f>
        <v>0</v>
      </c>
      <c r="BF100" s="227">
        <f>IF(N100="snížená",J100,0)</f>
        <v>0</v>
      </c>
      <c r="BG100" s="227">
        <f>IF(N100="zákl. přenesená",J100,0)</f>
        <v>0</v>
      </c>
      <c r="BH100" s="227">
        <f>IF(N100="sníž. přenesená",J100,0)</f>
        <v>0</v>
      </c>
      <c r="BI100" s="227">
        <f>IF(N100="nulová",J100,0)</f>
        <v>0</v>
      </c>
      <c r="BJ100" s="20" t="s">
        <v>83</v>
      </c>
      <c r="BK100" s="227">
        <f>ROUND(I100*H100,2)</f>
        <v>0</v>
      </c>
      <c r="BL100" s="20" t="s">
        <v>90</v>
      </c>
      <c r="BM100" s="226" t="s">
        <v>90</v>
      </c>
    </row>
    <row r="101" s="2" customFormat="1">
      <c r="A101" s="41"/>
      <c r="B101" s="42"/>
      <c r="C101" s="43"/>
      <c r="D101" s="228" t="s">
        <v>146</v>
      </c>
      <c r="E101" s="43"/>
      <c r="F101" s="229" t="s">
        <v>317</v>
      </c>
      <c r="G101" s="43"/>
      <c r="H101" s="43"/>
      <c r="I101" s="230"/>
      <c r="J101" s="43"/>
      <c r="K101" s="43"/>
      <c r="L101" s="47"/>
      <c r="M101" s="231"/>
      <c r="N101" s="232"/>
      <c r="O101" s="87"/>
      <c r="P101" s="87"/>
      <c r="Q101" s="87"/>
      <c r="R101" s="87"/>
      <c r="S101" s="87"/>
      <c r="T101" s="88"/>
      <c r="U101" s="41"/>
      <c r="V101" s="41"/>
      <c r="W101" s="41"/>
      <c r="X101" s="41"/>
      <c r="Y101" s="41"/>
      <c r="Z101" s="41"/>
      <c r="AA101" s="41"/>
      <c r="AB101" s="41"/>
      <c r="AC101" s="41"/>
      <c r="AD101" s="41"/>
      <c r="AE101" s="41"/>
      <c r="AT101" s="20" t="s">
        <v>146</v>
      </c>
      <c r="AU101" s="20" t="s">
        <v>83</v>
      </c>
    </row>
    <row r="102" s="13" customFormat="1">
      <c r="A102" s="13"/>
      <c r="B102" s="233"/>
      <c r="C102" s="234"/>
      <c r="D102" s="235" t="s">
        <v>148</v>
      </c>
      <c r="E102" s="236" t="s">
        <v>19</v>
      </c>
      <c r="F102" s="237" t="s">
        <v>1331</v>
      </c>
      <c r="G102" s="234"/>
      <c r="H102" s="238">
        <v>548.23000000000002</v>
      </c>
      <c r="I102" s="239"/>
      <c r="J102" s="234"/>
      <c r="K102" s="234"/>
      <c r="L102" s="240"/>
      <c r="M102" s="241"/>
      <c r="N102" s="242"/>
      <c r="O102" s="242"/>
      <c r="P102" s="242"/>
      <c r="Q102" s="242"/>
      <c r="R102" s="242"/>
      <c r="S102" s="242"/>
      <c r="T102" s="243"/>
      <c r="U102" s="13"/>
      <c r="V102" s="13"/>
      <c r="W102" s="13"/>
      <c r="X102" s="13"/>
      <c r="Y102" s="13"/>
      <c r="Z102" s="13"/>
      <c r="AA102" s="13"/>
      <c r="AB102" s="13"/>
      <c r="AC102" s="13"/>
      <c r="AD102" s="13"/>
      <c r="AE102" s="13"/>
      <c r="AT102" s="244" t="s">
        <v>148</v>
      </c>
      <c r="AU102" s="244" t="s">
        <v>83</v>
      </c>
      <c r="AV102" s="13" t="s">
        <v>83</v>
      </c>
      <c r="AW102" s="13" t="s">
        <v>32</v>
      </c>
      <c r="AX102" s="13" t="s">
        <v>78</v>
      </c>
      <c r="AY102" s="244" t="s">
        <v>139</v>
      </c>
    </row>
    <row r="103" s="2" customFormat="1" ht="21.75" customHeight="1">
      <c r="A103" s="41"/>
      <c r="B103" s="42"/>
      <c r="C103" s="215" t="s">
        <v>87</v>
      </c>
      <c r="D103" s="215" t="s">
        <v>141</v>
      </c>
      <c r="E103" s="216" t="s">
        <v>1332</v>
      </c>
      <c r="F103" s="217" t="s">
        <v>1333</v>
      </c>
      <c r="G103" s="218" t="s">
        <v>167</v>
      </c>
      <c r="H103" s="219">
        <v>548.23000000000002</v>
      </c>
      <c r="I103" s="220"/>
      <c r="J103" s="221">
        <f>ROUND(I103*H103,2)</f>
        <v>0</v>
      </c>
      <c r="K103" s="217" t="s">
        <v>145</v>
      </c>
      <c r="L103" s="47"/>
      <c r="M103" s="222" t="s">
        <v>19</v>
      </c>
      <c r="N103" s="223" t="s">
        <v>43</v>
      </c>
      <c r="O103" s="87"/>
      <c r="P103" s="224">
        <f>O103*H103</f>
        <v>0</v>
      </c>
      <c r="Q103" s="224">
        <v>0.0043800000000000002</v>
      </c>
      <c r="R103" s="224">
        <f>Q103*H103</f>
        <v>2.4012474000000004</v>
      </c>
      <c r="S103" s="224">
        <v>0</v>
      </c>
      <c r="T103" s="225">
        <f>S103*H103</f>
        <v>0</v>
      </c>
      <c r="U103" s="41"/>
      <c r="V103" s="41"/>
      <c r="W103" s="41"/>
      <c r="X103" s="41"/>
      <c r="Y103" s="41"/>
      <c r="Z103" s="41"/>
      <c r="AA103" s="41"/>
      <c r="AB103" s="41"/>
      <c r="AC103" s="41"/>
      <c r="AD103" s="41"/>
      <c r="AE103" s="41"/>
      <c r="AR103" s="226" t="s">
        <v>90</v>
      </c>
      <c r="AT103" s="226" t="s">
        <v>141</v>
      </c>
      <c r="AU103" s="226" t="s">
        <v>83</v>
      </c>
      <c r="AY103" s="20" t="s">
        <v>139</v>
      </c>
      <c r="BE103" s="227">
        <f>IF(N103="základní",J103,0)</f>
        <v>0</v>
      </c>
      <c r="BF103" s="227">
        <f>IF(N103="snížená",J103,0)</f>
        <v>0</v>
      </c>
      <c r="BG103" s="227">
        <f>IF(N103="zákl. přenesená",J103,0)</f>
        <v>0</v>
      </c>
      <c r="BH103" s="227">
        <f>IF(N103="sníž. přenesená",J103,0)</f>
        <v>0</v>
      </c>
      <c r="BI103" s="227">
        <f>IF(N103="nulová",J103,0)</f>
        <v>0</v>
      </c>
      <c r="BJ103" s="20" t="s">
        <v>83</v>
      </c>
      <c r="BK103" s="227">
        <f>ROUND(I103*H103,2)</f>
        <v>0</v>
      </c>
      <c r="BL103" s="20" t="s">
        <v>90</v>
      </c>
      <c r="BM103" s="226" t="s">
        <v>1334</v>
      </c>
    </row>
    <row r="104" s="2" customFormat="1">
      <c r="A104" s="41"/>
      <c r="B104" s="42"/>
      <c r="C104" s="43"/>
      <c r="D104" s="228" t="s">
        <v>146</v>
      </c>
      <c r="E104" s="43"/>
      <c r="F104" s="229" t="s">
        <v>1335</v>
      </c>
      <c r="G104" s="43"/>
      <c r="H104" s="43"/>
      <c r="I104" s="230"/>
      <c r="J104" s="43"/>
      <c r="K104" s="43"/>
      <c r="L104" s="47"/>
      <c r="M104" s="231"/>
      <c r="N104" s="232"/>
      <c r="O104" s="87"/>
      <c r="P104" s="87"/>
      <c r="Q104" s="87"/>
      <c r="R104" s="87"/>
      <c r="S104" s="87"/>
      <c r="T104" s="88"/>
      <c r="U104" s="41"/>
      <c r="V104" s="41"/>
      <c r="W104" s="41"/>
      <c r="X104" s="41"/>
      <c r="Y104" s="41"/>
      <c r="Z104" s="41"/>
      <c r="AA104" s="41"/>
      <c r="AB104" s="41"/>
      <c r="AC104" s="41"/>
      <c r="AD104" s="41"/>
      <c r="AE104" s="41"/>
      <c r="AT104" s="20" t="s">
        <v>146</v>
      </c>
      <c r="AU104" s="20" t="s">
        <v>83</v>
      </c>
    </row>
    <row r="105" s="13" customFormat="1">
      <c r="A105" s="13"/>
      <c r="B105" s="233"/>
      <c r="C105" s="234"/>
      <c r="D105" s="235" t="s">
        <v>148</v>
      </c>
      <c r="E105" s="236" t="s">
        <v>19</v>
      </c>
      <c r="F105" s="237" t="s">
        <v>1331</v>
      </c>
      <c r="G105" s="234"/>
      <c r="H105" s="238">
        <v>548.23000000000002</v>
      </c>
      <c r="I105" s="239"/>
      <c r="J105" s="234"/>
      <c r="K105" s="234"/>
      <c r="L105" s="240"/>
      <c r="M105" s="241"/>
      <c r="N105" s="242"/>
      <c r="O105" s="242"/>
      <c r="P105" s="242"/>
      <c r="Q105" s="242"/>
      <c r="R105" s="242"/>
      <c r="S105" s="242"/>
      <c r="T105" s="243"/>
      <c r="U105" s="13"/>
      <c r="V105" s="13"/>
      <c r="W105" s="13"/>
      <c r="X105" s="13"/>
      <c r="Y105" s="13"/>
      <c r="Z105" s="13"/>
      <c r="AA105" s="13"/>
      <c r="AB105" s="13"/>
      <c r="AC105" s="13"/>
      <c r="AD105" s="13"/>
      <c r="AE105" s="13"/>
      <c r="AT105" s="244" t="s">
        <v>148</v>
      </c>
      <c r="AU105" s="244" t="s">
        <v>83</v>
      </c>
      <c r="AV105" s="13" t="s">
        <v>83</v>
      </c>
      <c r="AW105" s="13" t="s">
        <v>32</v>
      </c>
      <c r="AX105" s="13" t="s">
        <v>78</v>
      </c>
      <c r="AY105" s="244" t="s">
        <v>139</v>
      </c>
    </row>
    <row r="106" s="2" customFormat="1" ht="16.5" customHeight="1">
      <c r="A106" s="41"/>
      <c r="B106" s="42"/>
      <c r="C106" s="215" t="s">
        <v>90</v>
      </c>
      <c r="D106" s="215" t="s">
        <v>141</v>
      </c>
      <c r="E106" s="216" t="s">
        <v>402</v>
      </c>
      <c r="F106" s="217" t="s">
        <v>403</v>
      </c>
      <c r="G106" s="218" t="s">
        <v>228</v>
      </c>
      <c r="H106" s="219">
        <v>889.226</v>
      </c>
      <c r="I106" s="220"/>
      <c r="J106" s="221">
        <f>ROUND(I106*H106,2)</f>
        <v>0</v>
      </c>
      <c r="K106" s="217" t="s">
        <v>19</v>
      </c>
      <c r="L106" s="47"/>
      <c r="M106" s="222" t="s">
        <v>19</v>
      </c>
      <c r="N106" s="223" t="s">
        <v>43</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90</v>
      </c>
      <c r="AT106" s="226" t="s">
        <v>141</v>
      </c>
      <c r="AU106" s="226" t="s">
        <v>83</v>
      </c>
      <c r="AY106" s="20" t="s">
        <v>139</v>
      </c>
      <c r="BE106" s="227">
        <f>IF(N106="základní",J106,0)</f>
        <v>0</v>
      </c>
      <c r="BF106" s="227">
        <f>IF(N106="snížená",J106,0)</f>
        <v>0</v>
      </c>
      <c r="BG106" s="227">
        <f>IF(N106="zákl. přenesená",J106,0)</f>
        <v>0</v>
      </c>
      <c r="BH106" s="227">
        <f>IF(N106="sníž. přenesená",J106,0)</f>
        <v>0</v>
      </c>
      <c r="BI106" s="227">
        <f>IF(N106="nulová",J106,0)</f>
        <v>0</v>
      </c>
      <c r="BJ106" s="20" t="s">
        <v>83</v>
      </c>
      <c r="BK106" s="227">
        <f>ROUND(I106*H106,2)</f>
        <v>0</v>
      </c>
      <c r="BL106" s="20" t="s">
        <v>90</v>
      </c>
      <c r="BM106" s="226" t="s">
        <v>1336</v>
      </c>
    </row>
    <row r="107" s="16" customFormat="1">
      <c r="A107" s="16"/>
      <c r="B107" s="267"/>
      <c r="C107" s="268"/>
      <c r="D107" s="235" t="s">
        <v>148</v>
      </c>
      <c r="E107" s="269" t="s">
        <v>19</v>
      </c>
      <c r="F107" s="270" t="s">
        <v>1337</v>
      </c>
      <c r="G107" s="268"/>
      <c r="H107" s="269" t="s">
        <v>19</v>
      </c>
      <c r="I107" s="271"/>
      <c r="J107" s="268"/>
      <c r="K107" s="268"/>
      <c r="L107" s="272"/>
      <c r="M107" s="273"/>
      <c r="N107" s="274"/>
      <c r="O107" s="274"/>
      <c r="P107" s="274"/>
      <c r="Q107" s="274"/>
      <c r="R107" s="274"/>
      <c r="S107" s="274"/>
      <c r="T107" s="275"/>
      <c r="U107" s="16"/>
      <c r="V107" s="16"/>
      <c r="W107" s="16"/>
      <c r="X107" s="16"/>
      <c r="Y107" s="16"/>
      <c r="Z107" s="16"/>
      <c r="AA107" s="16"/>
      <c r="AB107" s="16"/>
      <c r="AC107" s="16"/>
      <c r="AD107" s="16"/>
      <c r="AE107" s="16"/>
      <c r="AT107" s="276" t="s">
        <v>148</v>
      </c>
      <c r="AU107" s="276" t="s">
        <v>83</v>
      </c>
      <c r="AV107" s="16" t="s">
        <v>78</v>
      </c>
      <c r="AW107" s="16" t="s">
        <v>32</v>
      </c>
      <c r="AX107" s="16" t="s">
        <v>71</v>
      </c>
      <c r="AY107" s="276" t="s">
        <v>139</v>
      </c>
    </row>
    <row r="108" s="13" customFormat="1">
      <c r="A108" s="13"/>
      <c r="B108" s="233"/>
      <c r="C108" s="234"/>
      <c r="D108" s="235" t="s">
        <v>148</v>
      </c>
      <c r="E108" s="236" t="s">
        <v>19</v>
      </c>
      <c r="F108" s="237" t="s">
        <v>1338</v>
      </c>
      <c r="G108" s="234"/>
      <c r="H108" s="238">
        <v>136.47999999999999</v>
      </c>
      <c r="I108" s="239"/>
      <c r="J108" s="234"/>
      <c r="K108" s="234"/>
      <c r="L108" s="240"/>
      <c r="M108" s="241"/>
      <c r="N108" s="242"/>
      <c r="O108" s="242"/>
      <c r="P108" s="242"/>
      <c r="Q108" s="242"/>
      <c r="R108" s="242"/>
      <c r="S108" s="242"/>
      <c r="T108" s="243"/>
      <c r="U108" s="13"/>
      <c r="V108" s="13"/>
      <c r="W108" s="13"/>
      <c r="X108" s="13"/>
      <c r="Y108" s="13"/>
      <c r="Z108" s="13"/>
      <c r="AA108" s="13"/>
      <c r="AB108" s="13"/>
      <c r="AC108" s="13"/>
      <c r="AD108" s="13"/>
      <c r="AE108" s="13"/>
      <c r="AT108" s="244" t="s">
        <v>148</v>
      </c>
      <c r="AU108" s="244" t="s">
        <v>83</v>
      </c>
      <c r="AV108" s="13" t="s">
        <v>83</v>
      </c>
      <c r="AW108" s="13" t="s">
        <v>32</v>
      </c>
      <c r="AX108" s="13" t="s">
        <v>71</v>
      </c>
      <c r="AY108" s="244" t="s">
        <v>139</v>
      </c>
    </row>
    <row r="109" s="13" customFormat="1">
      <c r="A109" s="13"/>
      <c r="B109" s="233"/>
      <c r="C109" s="234"/>
      <c r="D109" s="235" t="s">
        <v>148</v>
      </c>
      <c r="E109" s="236" t="s">
        <v>19</v>
      </c>
      <c r="F109" s="237" t="s">
        <v>1339</v>
      </c>
      <c r="G109" s="234"/>
      <c r="H109" s="238">
        <v>74.780000000000001</v>
      </c>
      <c r="I109" s="239"/>
      <c r="J109" s="234"/>
      <c r="K109" s="234"/>
      <c r="L109" s="240"/>
      <c r="M109" s="241"/>
      <c r="N109" s="242"/>
      <c r="O109" s="242"/>
      <c r="P109" s="242"/>
      <c r="Q109" s="242"/>
      <c r="R109" s="242"/>
      <c r="S109" s="242"/>
      <c r="T109" s="243"/>
      <c r="U109" s="13"/>
      <c r="V109" s="13"/>
      <c r="W109" s="13"/>
      <c r="X109" s="13"/>
      <c r="Y109" s="13"/>
      <c r="Z109" s="13"/>
      <c r="AA109" s="13"/>
      <c r="AB109" s="13"/>
      <c r="AC109" s="13"/>
      <c r="AD109" s="13"/>
      <c r="AE109" s="13"/>
      <c r="AT109" s="244" t="s">
        <v>148</v>
      </c>
      <c r="AU109" s="244" t="s">
        <v>83</v>
      </c>
      <c r="AV109" s="13" t="s">
        <v>83</v>
      </c>
      <c r="AW109" s="13" t="s">
        <v>32</v>
      </c>
      <c r="AX109" s="13" t="s">
        <v>71</v>
      </c>
      <c r="AY109" s="244" t="s">
        <v>139</v>
      </c>
    </row>
    <row r="110" s="14" customFormat="1">
      <c r="A110" s="14"/>
      <c r="B110" s="245"/>
      <c r="C110" s="246"/>
      <c r="D110" s="235" t="s">
        <v>148</v>
      </c>
      <c r="E110" s="247" t="s">
        <v>19</v>
      </c>
      <c r="F110" s="248" t="s">
        <v>410</v>
      </c>
      <c r="G110" s="246"/>
      <c r="H110" s="249">
        <v>211.25999999999999</v>
      </c>
      <c r="I110" s="250"/>
      <c r="J110" s="246"/>
      <c r="K110" s="246"/>
      <c r="L110" s="251"/>
      <c r="M110" s="252"/>
      <c r="N110" s="253"/>
      <c r="O110" s="253"/>
      <c r="P110" s="253"/>
      <c r="Q110" s="253"/>
      <c r="R110" s="253"/>
      <c r="S110" s="253"/>
      <c r="T110" s="254"/>
      <c r="U110" s="14"/>
      <c r="V110" s="14"/>
      <c r="W110" s="14"/>
      <c r="X110" s="14"/>
      <c r="Y110" s="14"/>
      <c r="Z110" s="14"/>
      <c r="AA110" s="14"/>
      <c r="AB110" s="14"/>
      <c r="AC110" s="14"/>
      <c r="AD110" s="14"/>
      <c r="AE110" s="14"/>
      <c r="AT110" s="255" t="s">
        <v>148</v>
      </c>
      <c r="AU110" s="255" t="s">
        <v>83</v>
      </c>
      <c r="AV110" s="14" t="s">
        <v>87</v>
      </c>
      <c r="AW110" s="14" t="s">
        <v>32</v>
      </c>
      <c r="AX110" s="14" t="s">
        <v>71</v>
      </c>
      <c r="AY110" s="255" t="s">
        <v>139</v>
      </c>
    </row>
    <row r="111" s="16" customFormat="1">
      <c r="A111" s="16"/>
      <c r="B111" s="267"/>
      <c r="C111" s="268"/>
      <c r="D111" s="235" t="s">
        <v>148</v>
      </c>
      <c r="E111" s="269" t="s">
        <v>19</v>
      </c>
      <c r="F111" s="270" t="s">
        <v>1340</v>
      </c>
      <c r="G111" s="268"/>
      <c r="H111" s="269" t="s">
        <v>19</v>
      </c>
      <c r="I111" s="271"/>
      <c r="J111" s="268"/>
      <c r="K111" s="268"/>
      <c r="L111" s="272"/>
      <c r="M111" s="273"/>
      <c r="N111" s="274"/>
      <c r="O111" s="274"/>
      <c r="P111" s="274"/>
      <c r="Q111" s="274"/>
      <c r="R111" s="274"/>
      <c r="S111" s="274"/>
      <c r="T111" s="275"/>
      <c r="U111" s="16"/>
      <c r="V111" s="16"/>
      <c r="W111" s="16"/>
      <c r="X111" s="16"/>
      <c r="Y111" s="16"/>
      <c r="Z111" s="16"/>
      <c r="AA111" s="16"/>
      <c r="AB111" s="16"/>
      <c r="AC111" s="16"/>
      <c r="AD111" s="16"/>
      <c r="AE111" s="16"/>
      <c r="AT111" s="276" t="s">
        <v>148</v>
      </c>
      <c r="AU111" s="276" t="s">
        <v>83</v>
      </c>
      <c r="AV111" s="16" t="s">
        <v>78</v>
      </c>
      <c r="AW111" s="16" t="s">
        <v>32</v>
      </c>
      <c r="AX111" s="16" t="s">
        <v>71</v>
      </c>
      <c r="AY111" s="276" t="s">
        <v>139</v>
      </c>
    </row>
    <row r="112" s="13" customFormat="1">
      <c r="A112" s="13"/>
      <c r="B112" s="233"/>
      <c r="C112" s="234"/>
      <c r="D112" s="235" t="s">
        <v>148</v>
      </c>
      <c r="E112" s="236" t="s">
        <v>19</v>
      </c>
      <c r="F112" s="237" t="s">
        <v>1338</v>
      </c>
      <c r="G112" s="234"/>
      <c r="H112" s="238">
        <v>136.47999999999999</v>
      </c>
      <c r="I112" s="239"/>
      <c r="J112" s="234"/>
      <c r="K112" s="234"/>
      <c r="L112" s="240"/>
      <c r="M112" s="241"/>
      <c r="N112" s="242"/>
      <c r="O112" s="242"/>
      <c r="P112" s="242"/>
      <c r="Q112" s="242"/>
      <c r="R112" s="242"/>
      <c r="S112" s="242"/>
      <c r="T112" s="243"/>
      <c r="U112" s="13"/>
      <c r="V112" s="13"/>
      <c r="W112" s="13"/>
      <c r="X112" s="13"/>
      <c r="Y112" s="13"/>
      <c r="Z112" s="13"/>
      <c r="AA112" s="13"/>
      <c r="AB112" s="13"/>
      <c r="AC112" s="13"/>
      <c r="AD112" s="13"/>
      <c r="AE112" s="13"/>
      <c r="AT112" s="244" t="s">
        <v>148</v>
      </c>
      <c r="AU112" s="244" t="s">
        <v>83</v>
      </c>
      <c r="AV112" s="13" t="s">
        <v>83</v>
      </c>
      <c r="AW112" s="13" t="s">
        <v>32</v>
      </c>
      <c r="AX112" s="13" t="s">
        <v>71</v>
      </c>
      <c r="AY112" s="244" t="s">
        <v>139</v>
      </c>
    </row>
    <row r="113" s="13" customFormat="1">
      <c r="A113" s="13"/>
      <c r="B113" s="233"/>
      <c r="C113" s="234"/>
      <c r="D113" s="235" t="s">
        <v>148</v>
      </c>
      <c r="E113" s="236" t="s">
        <v>19</v>
      </c>
      <c r="F113" s="237" t="s">
        <v>1339</v>
      </c>
      <c r="G113" s="234"/>
      <c r="H113" s="238">
        <v>74.780000000000001</v>
      </c>
      <c r="I113" s="239"/>
      <c r="J113" s="234"/>
      <c r="K113" s="234"/>
      <c r="L113" s="240"/>
      <c r="M113" s="241"/>
      <c r="N113" s="242"/>
      <c r="O113" s="242"/>
      <c r="P113" s="242"/>
      <c r="Q113" s="242"/>
      <c r="R113" s="242"/>
      <c r="S113" s="242"/>
      <c r="T113" s="243"/>
      <c r="U113" s="13"/>
      <c r="V113" s="13"/>
      <c r="W113" s="13"/>
      <c r="X113" s="13"/>
      <c r="Y113" s="13"/>
      <c r="Z113" s="13"/>
      <c r="AA113" s="13"/>
      <c r="AB113" s="13"/>
      <c r="AC113" s="13"/>
      <c r="AD113" s="13"/>
      <c r="AE113" s="13"/>
      <c r="AT113" s="244" t="s">
        <v>148</v>
      </c>
      <c r="AU113" s="244" t="s">
        <v>83</v>
      </c>
      <c r="AV113" s="13" t="s">
        <v>83</v>
      </c>
      <c r="AW113" s="13" t="s">
        <v>32</v>
      </c>
      <c r="AX113" s="13" t="s">
        <v>71</v>
      </c>
      <c r="AY113" s="244" t="s">
        <v>139</v>
      </c>
    </row>
    <row r="114" s="13" customFormat="1">
      <c r="A114" s="13"/>
      <c r="B114" s="233"/>
      <c r="C114" s="234"/>
      <c r="D114" s="235" t="s">
        <v>148</v>
      </c>
      <c r="E114" s="236" t="s">
        <v>19</v>
      </c>
      <c r="F114" s="237" t="s">
        <v>1341</v>
      </c>
      <c r="G114" s="234"/>
      <c r="H114" s="238">
        <v>356.38</v>
      </c>
      <c r="I114" s="239"/>
      <c r="J114" s="234"/>
      <c r="K114" s="234"/>
      <c r="L114" s="240"/>
      <c r="M114" s="241"/>
      <c r="N114" s="242"/>
      <c r="O114" s="242"/>
      <c r="P114" s="242"/>
      <c r="Q114" s="242"/>
      <c r="R114" s="242"/>
      <c r="S114" s="242"/>
      <c r="T114" s="243"/>
      <c r="U114" s="13"/>
      <c r="V114" s="13"/>
      <c r="W114" s="13"/>
      <c r="X114" s="13"/>
      <c r="Y114" s="13"/>
      <c r="Z114" s="13"/>
      <c r="AA114" s="13"/>
      <c r="AB114" s="13"/>
      <c r="AC114" s="13"/>
      <c r="AD114" s="13"/>
      <c r="AE114" s="13"/>
      <c r="AT114" s="244" t="s">
        <v>148</v>
      </c>
      <c r="AU114" s="244" t="s">
        <v>83</v>
      </c>
      <c r="AV114" s="13" t="s">
        <v>83</v>
      </c>
      <c r="AW114" s="13" t="s">
        <v>32</v>
      </c>
      <c r="AX114" s="13" t="s">
        <v>71</v>
      </c>
      <c r="AY114" s="244" t="s">
        <v>139</v>
      </c>
    </row>
    <row r="115" s="14" customFormat="1">
      <c r="A115" s="14"/>
      <c r="B115" s="245"/>
      <c r="C115" s="246"/>
      <c r="D115" s="235" t="s">
        <v>148</v>
      </c>
      <c r="E115" s="247" t="s">
        <v>19</v>
      </c>
      <c r="F115" s="248" t="s">
        <v>412</v>
      </c>
      <c r="G115" s="246"/>
      <c r="H115" s="249">
        <v>567.63999999999999</v>
      </c>
      <c r="I115" s="250"/>
      <c r="J115" s="246"/>
      <c r="K115" s="246"/>
      <c r="L115" s="251"/>
      <c r="M115" s="252"/>
      <c r="N115" s="253"/>
      <c r="O115" s="253"/>
      <c r="P115" s="253"/>
      <c r="Q115" s="253"/>
      <c r="R115" s="253"/>
      <c r="S115" s="253"/>
      <c r="T115" s="254"/>
      <c r="U115" s="14"/>
      <c r="V115" s="14"/>
      <c r="W115" s="14"/>
      <c r="X115" s="14"/>
      <c r="Y115" s="14"/>
      <c r="Z115" s="14"/>
      <c r="AA115" s="14"/>
      <c r="AB115" s="14"/>
      <c r="AC115" s="14"/>
      <c r="AD115" s="14"/>
      <c r="AE115" s="14"/>
      <c r="AT115" s="255" t="s">
        <v>148</v>
      </c>
      <c r="AU115" s="255" t="s">
        <v>83</v>
      </c>
      <c r="AV115" s="14" t="s">
        <v>87</v>
      </c>
      <c r="AW115" s="14" t="s">
        <v>32</v>
      </c>
      <c r="AX115" s="14" t="s">
        <v>71</v>
      </c>
      <c r="AY115" s="255" t="s">
        <v>139</v>
      </c>
    </row>
    <row r="116" s="16" customFormat="1">
      <c r="A116" s="16"/>
      <c r="B116" s="267"/>
      <c r="C116" s="268"/>
      <c r="D116" s="235" t="s">
        <v>148</v>
      </c>
      <c r="E116" s="269" t="s">
        <v>19</v>
      </c>
      <c r="F116" s="270" t="s">
        <v>1342</v>
      </c>
      <c r="G116" s="268"/>
      <c r="H116" s="269" t="s">
        <v>19</v>
      </c>
      <c r="I116" s="271"/>
      <c r="J116" s="268"/>
      <c r="K116" s="268"/>
      <c r="L116" s="272"/>
      <c r="M116" s="273"/>
      <c r="N116" s="274"/>
      <c r="O116" s="274"/>
      <c r="P116" s="274"/>
      <c r="Q116" s="274"/>
      <c r="R116" s="274"/>
      <c r="S116" s="274"/>
      <c r="T116" s="275"/>
      <c r="U116" s="16"/>
      <c r="V116" s="16"/>
      <c r="W116" s="16"/>
      <c r="X116" s="16"/>
      <c r="Y116" s="16"/>
      <c r="Z116" s="16"/>
      <c r="AA116" s="16"/>
      <c r="AB116" s="16"/>
      <c r="AC116" s="16"/>
      <c r="AD116" s="16"/>
      <c r="AE116" s="16"/>
      <c r="AT116" s="276" t="s">
        <v>148</v>
      </c>
      <c r="AU116" s="276" t="s">
        <v>83</v>
      </c>
      <c r="AV116" s="16" t="s">
        <v>78</v>
      </c>
      <c r="AW116" s="16" t="s">
        <v>32</v>
      </c>
      <c r="AX116" s="16" t="s">
        <v>71</v>
      </c>
      <c r="AY116" s="276" t="s">
        <v>139</v>
      </c>
    </row>
    <row r="117" s="13" customFormat="1">
      <c r="A117" s="13"/>
      <c r="B117" s="233"/>
      <c r="C117" s="234"/>
      <c r="D117" s="235" t="s">
        <v>148</v>
      </c>
      <c r="E117" s="236" t="s">
        <v>19</v>
      </c>
      <c r="F117" s="237" t="s">
        <v>1343</v>
      </c>
      <c r="G117" s="234"/>
      <c r="H117" s="238">
        <v>44.898000000000003</v>
      </c>
      <c r="I117" s="239"/>
      <c r="J117" s="234"/>
      <c r="K117" s="234"/>
      <c r="L117" s="240"/>
      <c r="M117" s="241"/>
      <c r="N117" s="242"/>
      <c r="O117" s="242"/>
      <c r="P117" s="242"/>
      <c r="Q117" s="242"/>
      <c r="R117" s="242"/>
      <c r="S117" s="242"/>
      <c r="T117" s="243"/>
      <c r="U117" s="13"/>
      <c r="V117" s="13"/>
      <c r="W117" s="13"/>
      <c r="X117" s="13"/>
      <c r="Y117" s="13"/>
      <c r="Z117" s="13"/>
      <c r="AA117" s="13"/>
      <c r="AB117" s="13"/>
      <c r="AC117" s="13"/>
      <c r="AD117" s="13"/>
      <c r="AE117" s="13"/>
      <c r="AT117" s="244" t="s">
        <v>148</v>
      </c>
      <c r="AU117" s="244" t="s">
        <v>83</v>
      </c>
      <c r="AV117" s="13" t="s">
        <v>83</v>
      </c>
      <c r="AW117" s="13" t="s">
        <v>32</v>
      </c>
      <c r="AX117" s="13" t="s">
        <v>71</v>
      </c>
      <c r="AY117" s="244" t="s">
        <v>139</v>
      </c>
    </row>
    <row r="118" s="14" customFormat="1">
      <c r="A118" s="14"/>
      <c r="B118" s="245"/>
      <c r="C118" s="246"/>
      <c r="D118" s="235" t="s">
        <v>148</v>
      </c>
      <c r="E118" s="247" t="s">
        <v>19</v>
      </c>
      <c r="F118" s="248" t="s">
        <v>414</v>
      </c>
      <c r="G118" s="246"/>
      <c r="H118" s="249">
        <v>44.898000000000003</v>
      </c>
      <c r="I118" s="250"/>
      <c r="J118" s="246"/>
      <c r="K118" s="246"/>
      <c r="L118" s="251"/>
      <c r="M118" s="252"/>
      <c r="N118" s="253"/>
      <c r="O118" s="253"/>
      <c r="P118" s="253"/>
      <c r="Q118" s="253"/>
      <c r="R118" s="253"/>
      <c r="S118" s="253"/>
      <c r="T118" s="254"/>
      <c r="U118" s="14"/>
      <c r="V118" s="14"/>
      <c r="W118" s="14"/>
      <c r="X118" s="14"/>
      <c r="Y118" s="14"/>
      <c r="Z118" s="14"/>
      <c r="AA118" s="14"/>
      <c r="AB118" s="14"/>
      <c r="AC118" s="14"/>
      <c r="AD118" s="14"/>
      <c r="AE118" s="14"/>
      <c r="AT118" s="255" t="s">
        <v>148</v>
      </c>
      <c r="AU118" s="255" t="s">
        <v>83</v>
      </c>
      <c r="AV118" s="14" t="s">
        <v>87</v>
      </c>
      <c r="AW118" s="14" t="s">
        <v>32</v>
      </c>
      <c r="AX118" s="14" t="s">
        <v>71</v>
      </c>
      <c r="AY118" s="255" t="s">
        <v>139</v>
      </c>
    </row>
    <row r="119" s="16" customFormat="1">
      <c r="A119" s="16"/>
      <c r="B119" s="267"/>
      <c r="C119" s="268"/>
      <c r="D119" s="235" t="s">
        <v>148</v>
      </c>
      <c r="E119" s="269" t="s">
        <v>19</v>
      </c>
      <c r="F119" s="270" t="s">
        <v>1344</v>
      </c>
      <c r="G119" s="268"/>
      <c r="H119" s="269" t="s">
        <v>19</v>
      </c>
      <c r="I119" s="271"/>
      <c r="J119" s="268"/>
      <c r="K119" s="268"/>
      <c r="L119" s="272"/>
      <c r="M119" s="273"/>
      <c r="N119" s="274"/>
      <c r="O119" s="274"/>
      <c r="P119" s="274"/>
      <c r="Q119" s="274"/>
      <c r="R119" s="274"/>
      <c r="S119" s="274"/>
      <c r="T119" s="275"/>
      <c r="U119" s="16"/>
      <c r="V119" s="16"/>
      <c r="W119" s="16"/>
      <c r="X119" s="16"/>
      <c r="Y119" s="16"/>
      <c r="Z119" s="16"/>
      <c r="AA119" s="16"/>
      <c r="AB119" s="16"/>
      <c r="AC119" s="16"/>
      <c r="AD119" s="16"/>
      <c r="AE119" s="16"/>
      <c r="AT119" s="276" t="s">
        <v>148</v>
      </c>
      <c r="AU119" s="276" t="s">
        <v>83</v>
      </c>
      <c r="AV119" s="16" t="s">
        <v>78</v>
      </c>
      <c r="AW119" s="16" t="s">
        <v>32</v>
      </c>
      <c r="AX119" s="16" t="s">
        <v>71</v>
      </c>
      <c r="AY119" s="276" t="s">
        <v>139</v>
      </c>
    </row>
    <row r="120" s="13" customFormat="1">
      <c r="A120" s="13"/>
      <c r="B120" s="233"/>
      <c r="C120" s="234"/>
      <c r="D120" s="235" t="s">
        <v>148</v>
      </c>
      <c r="E120" s="236" t="s">
        <v>19</v>
      </c>
      <c r="F120" s="237" t="s">
        <v>1345</v>
      </c>
      <c r="G120" s="234"/>
      <c r="H120" s="238">
        <v>65.427999999999997</v>
      </c>
      <c r="I120" s="239"/>
      <c r="J120" s="234"/>
      <c r="K120" s="234"/>
      <c r="L120" s="240"/>
      <c r="M120" s="241"/>
      <c r="N120" s="242"/>
      <c r="O120" s="242"/>
      <c r="P120" s="242"/>
      <c r="Q120" s="242"/>
      <c r="R120" s="242"/>
      <c r="S120" s="242"/>
      <c r="T120" s="243"/>
      <c r="U120" s="13"/>
      <c r="V120" s="13"/>
      <c r="W120" s="13"/>
      <c r="X120" s="13"/>
      <c r="Y120" s="13"/>
      <c r="Z120" s="13"/>
      <c r="AA120" s="13"/>
      <c r="AB120" s="13"/>
      <c r="AC120" s="13"/>
      <c r="AD120" s="13"/>
      <c r="AE120" s="13"/>
      <c r="AT120" s="244" t="s">
        <v>148</v>
      </c>
      <c r="AU120" s="244" t="s">
        <v>83</v>
      </c>
      <c r="AV120" s="13" t="s">
        <v>83</v>
      </c>
      <c r="AW120" s="13" t="s">
        <v>32</v>
      </c>
      <c r="AX120" s="13" t="s">
        <v>71</v>
      </c>
      <c r="AY120" s="244" t="s">
        <v>139</v>
      </c>
    </row>
    <row r="121" s="14" customFormat="1">
      <c r="A121" s="14"/>
      <c r="B121" s="245"/>
      <c r="C121" s="246"/>
      <c r="D121" s="235" t="s">
        <v>148</v>
      </c>
      <c r="E121" s="247" t="s">
        <v>19</v>
      </c>
      <c r="F121" s="248" t="s">
        <v>416</v>
      </c>
      <c r="G121" s="246"/>
      <c r="H121" s="249">
        <v>65.427999999999997</v>
      </c>
      <c r="I121" s="250"/>
      <c r="J121" s="246"/>
      <c r="K121" s="246"/>
      <c r="L121" s="251"/>
      <c r="M121" s="252"/>
      <c r="N121" s="253"/>
      <c r="O121" s="253"/>
      <c r="P121" s="253"/>
      <c r="Q121" s="253"/>
      <c r="R121" s="253"/>
      <c r="S121" s="253"/>
      <c r="T121" s="254"/>
      <c r="U121" s="14"/>
      <c r="V121" s="14"/>
      <c r="W121" s="14"/>
      <c r="X121" s="14"/>
      <c r="Y121" s="14"/>
      <c r="Z121" s="14"/>
      <c r="AA121" s="14"/>
      <c r="AB121" s="14"/>
      <c r="AC121" s="14"/>
      <c r="AD121" s="14"/>
      <c r="AE121" s="14"/>
      <c r="AT121" s="255" t="s">
        <v>148</v>
      </c>
      <c r="AU121" s="255" t="s">
        <v>83</v>
      </c>
      <c r="AV121" s="14" t="s">
        <v>87</v>
      </c>
      <c r="AW121" s="14" t="s">
        <v>32</v>
      </c>
      <c r="AX121" s="14" t="s">
        <v>71</v>
      </c>
      <c r="AY121" s="255" t="s">
        <v>139</v>
      </c>
    </row>
    <row r="122" s="15" customFormat="1">
      <c r="A122" s="15"/>
      <c r="B122" s="256"/>
      <c r="C122" s="257"/>
      <c r="D122" s="235" t="s">
        <v>148</v>
      </c>
      <c r="E122" s="258" t="s">
        <v>19</v>
      </c>
      <c r="F122" s="259" t="s">
        <v>163</v>
      </c>
      <c r="G122" s="257"/>
      <c r="H122" s="260">
        <v>889.226</v>
      </c>
      <c r="I122" s="261"/>
      <c r="J122" s="257"/>
      <c r="K122" s="257"/>
      <c r="L122" s="262"/>
      <c r="M122" s="263"/>
      <c r="N122" s="264"/>
      <c r="O122" s="264"/>
      <c r="P122" s="264"/>
      <c r="Q122" s="264"/>
      <c r="R122" s="264"/>
      <c r="S122" s="264"/>
      <c r="T122" s="265"/>
      <c r="U122" s="15"/>
      <c r="V122" s="15"/>
      <c r="W122" s="15"/>
      <c r="X122" s="15"/>
      <c r="Y122" s="15"/>
      <c r="Z122" s="15"/>
      <c r="AA122" s="15"/>
      <c r="AB122" s="15"/>
      <c r="AC122" s="15"/>
      <c r="AD122" s="15"/>
      <c r="AE122" s="15"/>
      <c r="AT122" s="266" t="s">
        <v>148</v>
      </c>
      <c r="AU122" s="266" t="s">
        <v>83</v>
      </c>
      <c r="AV122" s="15" t="s">
        <v>90</v>
      </c>
      <c r="AW122" s="15" t="s">
        <v>32</v>
      </c>
      <c r="AX122" s="15" t="s">
        <v>78</v>
      </c>
      <c r="AY122" s="266" t="s">
        <v>139</v>
      </c>
    </row>
    <row r="123" s="2" customFormat="1" ht="16.5" customHeight="1">
      <c r="A123" s="41"/>
      <c r="B123" s="42"/>
      <c r="C123" s="278" t="s">
        <v>93</v>
      </c>
      <c r="D123" s="278" t="s">
        <v>239</v>
      </c>
      <c r="E123" s="279" t="s">
        <v>249</v>
      </c>
      <c r="F123" s="280" t="s">
        <v>250</v>
      </c>
      <c r="G123" s="281" t="s">
        <v>228</v>
      </c>
      <c r="H123" s="282">
        <v>221.82300000000001</v>
      </c>
      <c r="I123" s="283"/>
      <c r="J123" s="284">
        <f>ROUND(I123*H123,2)</f>
        <v>0</v>
      </c>
      <c r="K123" s="280" t="s">
        <v>145</v>
      </c>
      <c r="L123" s="285"/>
      <c r="M123" s="286" t="s">
        <v>19</v>
      </c>
      <c r="N123" s="287" t="s">
        <v>43</v>
      </c>
      <c r="O123" s="87"/>
      <c r="P123" s="224">
        <f>O123*H123</f>
        <v>0</v>
      </c>
      <c r="Q123" s="224">
        <v>4.0000000000000003E-05</v>
      </c>
      <c r="R123" s="224">
        <f>Q123*H123</f>
        <v>0.0088729200000000012</v>
      </c>
      <c r="S123" s="224">
        <v>0</v>
      </c>
      <c r="T123" s="225">
        <f>S123*H123</f>
        <v>0</v>
      </c>
      <c r="U123" s="41"/>
      <c r="V123" s="41"/>
      <c r="W123" s="41"/>
      <c r="X123" s="41"/>
      <c r="Y123" s="41"/>
      <c r="Z123" s="41"/>
      <c r="AA123" s="41"/>
      <c r="AB123" s="41"/>
      <c r="AC123" s="41"/>
      <c r="AD123" s="41"/>
      <c r="AE123" s="41"/>
      <c r="AR123" s="226" t="s">
        <v>220</v>
      </c>
      <c r="AT123" s="226" t="s">
        <v>239</v>
      </c>
      <c r="AU123" s="226" t="s">
        <v>83</v>
      </c>
      <c r="AY123" s="20" t="s">
        <v>139</v>
      </c>
      <c r="BE123" s="227">
        <f>IF(N123="základní",J123,0)</f>
        <v>0</v>
      </c>
      <c r="BF123" s="227">
        <f>IF(N123="snížená",J123,0)</f>
        <v>0</v>
      </c>
      <c r="BG123" s="227">
        <f>IF(N123="zákl. přenesená",J123,0)</f>
        <v>0</v>
      </c>
      <c r="BH123" s="227">
        <f>IF(N123="sníž. přenesená",J123,0)</f>
        <v>0</v>
      </c>
      <c r="BI123" s="227">
        <f>IF(N123="nulová",J123,0)</f>
        <v>0</v>
      </c>
      <c r="BJ123" s="20" t="s">
        <v>83</v>
      </c>
      <c r="BK123" s="227">
        <f>ROUND(I123*H123,2)</f>
        <v>0</v>
      </c>
      <c r="BL123" s="20" t="s">
        <v>90</v>
      </c>
      <c r="BM123" s="226" t="s">
        <v>1346</v>
      </c>
    </row>
    <row r="124" s="13" customFormat="1">
      <c r="A124" s="13"/>
      <c r="B124" s="233"/>
      <c r="C124" s="234"/>
      <c r="D124" s="235" t="s">
        <v>148</v>
      </c>
      <c r="E124" s="236" t="s">
        <v>19</v>
      </c>
      <c r="F124" s="237" t="s">
        <v>1347</v>
      </c>
      <c r="G124" s="234"/>
      <c r="H124" s="238">
        <v>221.82300000000001</v>
      </c>
      <c r="I124" s="239"/>
      <c r="J124" s="234"/>
      <c r="K124" s="234"/>
      <c r="L124" s="240"/>
      <c r="M124" s="241"/>
      <c r="N124" s="242"/>
      <c r="O124" s="242"/>
      <c r="P124" s="242"/>
      <c r="Q124" s="242"/>
      <c r="R124" s="242"/>
      <c r="S124" s="242"/>
      <c r="T124" s="243"/>
      <c r="U124" s="13"/>
      <c r="V124" s="13"/>
      <c r="W124" s="13"/>
      <c r="X124" s="13"/>
      <c r="Y124" s="13"/>
      <c r="Z124" s="13"/>
      <c r="AA124" s="13"/>
      <c r="AB124" s="13"/>
      <c r="AC124" s="13"/>
      <c r="AD124" s="13"/>
      <c r="AE124" s="13"/>
      <c r="AT124" s="244" t="s">
        <v>148</v>
      </c>
      <c r="AU124" s="244" t="s">
        <v>83</v>
      </c>
      <c r="AV124" s="13" t="s">
        <v>83</v>
      </c>
      <c r="AW124" s="13" t="s">
        <v>32</v>
      </c>
      <c r="AX124" s="13" t="s">
        <v>78</v>
      </c>
      <c r="AY124" s="244" t="s">
        <v>139</v>
      </c>
    </row>
    <row r="125" s="2" customFormat="1" ht="16.5" customHeight="1">
      <c r="A125" s="41"/>
      <c r="B125" s="42"/>
      <c r="C125" s="278" t="s">
        <v>157</v>
      </c>
      <c r="D125" s="278" t="s">
        <v>239</v>
      </c>
      <c r="E125" s="279" t="s">
        <v>1348</v>
      </c>
      <c r="F125" s="280" t="s">
        <v>1349</v>
      </c>
      <c r="G125" s="281" t="s">
        <v>228</v>
      </c>
      <c r="H125" s="282">
        <v>596.02200000000005</v>
      </c>
      <c r="I125" s="283"/>
      <c r="J125" s="284">
        <f>ROUND(I125*H125,2)</f>
        <v>0</v>
      </c>
      <c r="K125" s="280" t="s">
        <v>19</v>
      </c>
      <c r="L125" s="285"/>
      <c r="M125" s="286" t="s">
        <v>19</v>
      </c>
      <c r="N125" s="287" t="s">
        <v>43</v>
      </c>
      <c r="O125" s="87"/>
      <c r="P125" s="224">
        <f>O125*H125</f>
        <v>0</v>
      </c>
      <c r="Q125" s="224">
        <v>0</v>
      </c>
      <c r="R125" s="224">
        <f>Q125*H125</f>
        <v>0</v>
      </c>
      <c r="S125" s="224">
        <v>0</v>
      </c>
      <c r="T125" s="225">
        <f>S125*H125</f>
        <v>0</v>
      </c>
      <c r="U125" s="41"/>
      <c r="V125" s="41"/>
      <c r="W125" s="41"/>
      <c r="X125" s="41"/>
      <c r="Y125" s="41"/>
      <c r="Z125" s="41"/>
      <c r="AA125" s="41"/>
      <c r="AB125" s="41"/>
      <c r="AC125" s="41"/>
      <c r="AD125" s="41"/>
      <c r="AE125" s="41"/>
      <c r="AR125" s="226" t="s">
        <v>220</v>
      </c>
      <c r="AT125" s="226" t="s">
        <v>239</v>
      </c>
      <c r="AU125" s="226" t="s">
        <v>83</v>
      </c>
      <c r="AY125" s="20" t="s">
        <v>139</v>
      </c>
      <c r="BE125" s="227">
        <f>IF(N125="základní",J125,0)</f>
        <v>0</v>
      </c>
      <c r="BF125" s="227">
        <f>IF(N125="snížená",J125,0)</f>
        <v>0</v>
      </c>
      <c r="BG125" s="227">
        <f>IF(N125="zákl. přenesená",J125,0)</f>
        <v>0</v>
      </c>
      <c r="BH125" s="227">
        <f>IF(N125="sníž. přenesená",J125,0)</f>
        <v>0</v>
      </c>
      <c r="BI125" s="227">
        <f>IF(N125="nulová",J125,0)</f>
        <v>0</v>
      </c>
      <c r="BJ125" s="20" t="s">
        <v>83</v>
      </c>
      <c r="BK125" s="227">
        <f>ROUND(I125*H125,2)</f>
        <v>0</v>
      </c>
      <c r="BL125" s="20" t="s">
        <v>90</v>
      </c>
      <c r="BM125" s="226" t="s">
        <v>1350</v>
      </c>
    </row>
    <row r="126" s="13" customFormat="1">
      <c r="A126" s="13"/>
      <c r="B126" s="233"/>
      <c r="C126" s="234"/>
      <c r="D126" s="235" t="s">
        <v>148</v>
      </c>
      <c r="E126" s="236" t="s">
        <v>19</v>
      </c>
      <c r="F126" s="237" t="s">
        <v>1351</v>
      </c>
      <c r="G126" s="234"/>
      <c r="H126" s="238">
        <v>596.02200000000005</v>
      </c>
      <c r="I126" s="239"/>
      <c r="J126" s="234"/>
      <c r="K126" s="234"/>
      <c r="L126" s="240"/>
      <c r="M126" s="241"/>
      <c r="N126" s="242"/>
      <c r="O126" s="242"/>
      <c r="P126" s="242"/>
      <c r="Q126" s="242"/>
      <c r="R126" s="242"/>
      <c r="S126" s="242"/>
      <c r="T126" s="243"/>
      <c r="U126" s="13"/>
      <c r="V126" s="13"/>
      <c r="W126" s="13"/>
      <c r="X126" s="13"/>
      <c r="Y126" s="13"/>
      <c r="Z126" s="13"/>
      <c r="AA126" s="13"/>
      <c r="AB126" s="13"/>
      <c r="AC126" s="13"/>
      <c r="AD126" s="13"/>
      <c r="AE126" s="13"/>
      <c r="AT126" s="244" t="s">
        <v>148</v>
      </c>
      <c r="AU126" s="244" t="s">
        <v>83</v>
      </c>
      <c r="AV126" s="13" t="s">
        <v>83</v>
      </c>
      <c r="AW126" s="13" t="s">
        <v>32</v>
      </c>
      <c r="AX126" s="13" t="s">
        <v>78</v>
      </c>
      <c r="AY126" s="244" t="s">
        <v>139</v>
      </c>
    </row>
    <row r="127" s="2" customFormat="1" ht="16.5" customHeight="1">
      <c r="A127" s="41"/>
      <c r="B127" s="42"/>
      <c r="C127" s="278" t="s">
        <v>212</v>
      </c>
      <c r="D127" s="278" t="s">
        <v>239</v>
      </c>
      <c r="E127" s="279" t="s">
        <v>429</v>
      </c>
      <c r="F127" s="280" t="s">
        <v>430</v>
      </c>
      <c r="G127" s="281" t="s">
        <v>228</v>
      </c>
      <c r="H127" s="282">
        <v>47.143000000000001</v>
      </c>
      <c r="I127" s="283"/>
      <c r="J127" s="284">
        <f>ROUND(I127*H127,2)</f>
        <v>0</v>
      </c>
      <c r="K127" s="280" t="s">
        <v>19</v>
      </c>
      <c r="L127" s="285"/>
      <c r="M127" s="286" t="s">
        <v>19</v>
      </c>
      <c r="N127" s="287" t="s">
        <v>43</v>
      </c>
      <c r="O127" s="87"/>
      <c r="P127" s="224">
        <f>O127*H127</f>
        <v>0</v>
      </c>
      <c r="Q127" s="224">
        <v>0.00020000000000000001</v>
      </c>
      <c r="R127" s="224">
        <f>Q127*H127</f>
        <v>0.0094286000000000005</v>
      </c>
      <c r="S127" s="224">
        <v>0</v>
      </c>
      <c r="T127" s="225">
        <f>S127*H127</f>
        <v>0</v>
      </c>
      <c r="U127" s="41"/>
      <c r="V127" s="41"/>
      <c r="W127" s="41"/>
      <c r="X127" s="41"/>
      <c r="Y127" s="41"/>
      <c r="Z127" s="41"/>
      <c r="AA127" s="41"/>
      <c r="AB127" s="41"/>
      <c r="AC127" s="41"/>
      <c r="AD127" s="41"/>
      <c r="AE127" s="41"/>
      <c r="AR127" s="226" t="s">
        <v>220</v>
      </c>
      <c r="AT127" s="226" t="s">
        <v>239</v>
      </c>
      <c r="AU127" s="226" t="s">
        <v>83</v>
      </c>
      <c r="AY127" s="20" t="s">
        <v>139</v>
      </c>
      <c r="BE127" s="227">
        <f>IF(N127="základní",J127,0)</f>
        <v>0</v>
      </c>
      <c r="BF127" s="227">
        <f>IF(N127="snížená",J127,0)</f>
        <v>0</v>
      </c>
      <c r="BG127" s="227">
        <f>IF(N127="zákl. přenesená",J127,0)</f>
        <v>0</v>
      </c>
      <c r="BH127" s="227">
        <f>IF(N127="sníž. přenesená",J127,0)</f>
        <v>0</v>
      </c>
      <c r="BI127" s="227">
        <f>IF(N127="nulová",J127,0)</f>
        <v>0</v>
      </c>
      <c r="BJ127" s="20" t="s">
        <v>83</v>
      </c>
      <c r="BK127" s="227">
        <f>ROUND(I127*H127,2)</f>
        <v>0</v>
      </c>
      <c r="BL127" s="20" t="s">
        <v>90</v>
      </c>
      <c r="BM127" s="226" t="s">
        <v>1352</v>
      </c>
    </row>
    <row r="128" s="13" customFormat="1">
      <c r="A128" s="13"/>
      <c r="B128" s="233"/>
      <c r="C128" s="234"/>
      <c r="D128" s="235" t="s">
        <v>148</v>
      </c>
      <c r="E128" s="236" t="s">
        <v>19</v>
      </c>
      <c r="F128" s="237" t="s">
        <v>1353</v>
      </c>
      <c r="G128" s="234"/>
      <c r="H128" s="238">
        <v>47.143000000000001</v>
      </c>
      <c r="I128" s="239"/>
      <c r="J128" s="234"/>
      <c r="K128" s="234"/>
      <c r="L128" s="240"/>
      <c r="M128" s="241"/>
      <c r="N128" s="242"/>
      <c r="O128" s="242"/>
      <c r="P128" s="242"/>
      <c r="Q128" s="242"/>
      <c r="R128" s="242"/>
      <c r="S128" s="242"/>
      <c r="T128" s="243"/>
      <c r="U128" s="13"/>
      <c r="V128" s="13"/>
      <c r="W128" s="13"/>
      <c r="X128" s="13"/>
      <c r="Y128" s="13"/>
      <c r="Z128" s="13"/>
      <c r="AA128" s="13"/>
      <c r="AB128" s="13"/>
      <c r="AC128" s="13"/>
      <c r="AD128" s="13"/>
      <c r="AE128" s="13"/>
      <c r="AT128" s="244" t="s">
        <v>148</v>
      </c>
      <c r="AU128" s="244" t="s">
        <v>83</v>
      </c>
      <c r="AV128" s="13" t="s">
        <v>83</v>
      </c>
      <c r="AW128" s="13" t="s">
        <v>32</v>
      </c>
      <c r="AX128" s="13" t="s">
        <v>78</v>
      </c>
      <c r="AY128" s="244" t="s">
        <v>139</v>
      </c>
    </row>
    <row r="129" s="2" customFormat="1" ht="16.5" customHeight="1">
      <c r="A129" s="41"/>
      <c r="B129" s="42"/>
      <c r="C129" s="278" t="s">
        <v>220</v>
      </c>
      <c r="D129" s="278" t="s">
        <v>239</v>
      </c>
      <c r="E129" s="279" t="s">
        <v>432</v>
      </c>
      <c r="F129" s="280" t="s">
        <v>433</v>
      </c>
      <c r="G129" s="281" t="s">
        <v>228</v>
      </c>
      <c r="H129" s="282">
        <v>68.698999999999998</v>
      </c>
      <c r="I129" s="283"/>
      <c r="J129" s="284">
        <f>ROUND(I129*H129,2)</f>
        <v>0</v>
      </c>
      <c r="K129" s="280" t="s">
        <v>19</v>
      </c>
      <c r="L129" s="285"/>
      <c r="M129" s="286" t="s">
        <v>19</v>
      </c>
      <c r="N129" s="287" t="s">
        <v>43</v>
      </c>
      <c r="O129" s="87"/>
      <c r="P129" s="224">
        <f>O129*H129</f>
        <v>0</v>
      </c>
      <c r="Q129" s="224">
        <v>0.00029999999999999997</v>
      </c>
      <c r="R129" s="224">
        <f>Q129*H129</f>
        <v>0.020609699999999998</v>
      </c>
      <c r="S129" s="224">
        <v>0</v>
      </c>
      <c r="T129" s="225">
        <f>S129*H129</f>
        <v>0</v>
      </c>
      <c r="U129" s="41"/>
      <c r="V129" s="41"/>
      <c r="W129" s="41"/>
      <c r="X129" s="41"/>
      <c r="Y129" s="41"/>
      <c r="Z129" s="41"/>
      <c r="AA129" s="41"/>
      <c r="AB129" s="41"/>
      <c r="AC129" s="41"/>
      <c r="AD129" s="41"/>
      <c r="AE129" s="41"/>
      <c r="AR129" s="226" t="s">
        <v>220</v>
      </c>
      <c r="AT129" s="226" t="s">
        <v>239</v>
      </c>
      <c r="AU129" s="226" t="s">
        <v>83</v>
      </c>
      <c r="AY129" s="20" t="s">
        <v>139</v>
      </c>
      <c r="BE129" s="227">
        <f>IF(N129="základní",J129,0)</f>
        <v>0</v>
      </c>
      <c r="BF129" s="227">
        <f>IF(N129="snížená",J129,0)</f>
        <v>0</v>
      </c>
      <c r="BG129" s="227">
        <f>IF(N129="zákl. přenesená",J129,0)</f>
        <v>0</v>
      </c>
      <c r="BH129" s="227">
        <f>IF(N129="sníž. přenesená",J129,0)</f>
        <v>0</v>
      </c>
      <c r="BI129" s="227">
        <f>IF(N129="nulová",J129,0)</f>
        <v>0</v>
      </c>
      <c r="BJ129" s="20" t="s">
        <v>83</v>
      </c>
      <c r="BK129" s="227">
        <f>ROUND(I129*H129,2)</f>
        <v>0</v>
      </c>
      <c r="BL129" s="20" t="s">
        <v>90</v>
      </c>
      <c r="BM129" s="226" t="s">
        <v>1354</v>
      </c>
    </row>
    <row r="130" s="13" customFormat="1">
      <c r="A130" s="13"/>
      <c r="B130" s="233"/>
      <c r="C130" s="234"/>
      <c r="D130" s="235" t="s">
        <v>148</v>
      </c>
      <c r="E130" s="236" t="s">
        <v>19</v>
      </c>
      <c r="F130" s="237" t="s">
        <v>1355</v>
      </c>
      <c r="G130" s="234"/>
      <c r="H130" s="238">
        <v>68.698999999999998</v>
      </c>
      <c r="I130" s="239"/>
      <c r="J130" s="234"/>
      <c r="K130" s="234"/>
      <c r="L130" s="240"/>
      <c r="M130" s="241"/>
      <c r="N130" s="242"/>
      <c r="O130" s="242"/>
      <c r="P130" s="242"/>
      <c r="Q130" s="242"/>
      <c r="R130" s="242"/>
      <c r="S130" s="242"/>
      <c r="T130" s="243"/>
      <c r="U130" s="13"/>
      <c r="V130" s="13"/>
      <c r="W130" s="13"/>
      <c r="X130" s="13"/>
      <c r="Y130" s="13"/>
      <c r="Z130" s="13"/>
      <c r="AA130" s="13"/>
      <c r="AB130" s="13"/>
      <c r="AC130" s="13"/>
      <c r="AD130" s="13"/>
      <c r="AE130" s="13"/>
      <c r="AT130" s="244" t="s">
        <v>148</v>
      </c>
      <c r="AU130" s="244" t="s">
        <v>83</v>
      </c>
      <c r="AV130" s="13" t="s">
        <v>83</v>
      </c>
      <c r="AW130" s="13" t="s">
        <v>32</v>
      </c>
      <c r="AX130" s="13" t="s">
        <v>78</v>
      </c>
      <c r="AY130" s="244" t="s">
        <v>139</v>
      </c>
    </row>
    <row r="131" s="2" customFormat="1" ht="21.75" customHeight="1">
      <c r="A131" s="41"/>
      <c r="B131" s="42"/>
      <c r="C131" s="215" t="s">
        <v>225</v>
      </c>
      <c r="D131" s="215" t="s">
        <v>141</v>
      </c>
      <c r="E131" s="216" t="s">
        <v>1356</v>
      </c>
      <c r="F131" s="217" t="s">
        <v>1357</v>
      </c>
      <c r="G131" s="218" t="s">
        <v>167</v>
      </c>
      <c r="H131" s="219">
        <v>438.54000000000002</v>
      </c>
      <c r="I131" s="220"/>
      <c r="J131" s="221">
        <f>ROUND(I131*H131,2)</f>
        <v>0</v>
      </c>
      <c r="K131" s="217" t="s">
        <v>145</v>
      </c>
      <c r="L131" s="47"/>
      <c r="M131" s="222" t="s">
        <v>19</v>
      </c>
      <c r="N131" s="223" t="s">
        <v>43</v>
      </c>
      <c r="O131" s="87"/>
      <c r="P131" s="224">
        <f>O131*H131</f>
        <v>0</v>
      </c>
      <c r="Q131" s="224">
        <v>0.020500000000000001</v>
      </c>
      <c r="R131" s="224">
        <f>Q131*H131</f>
        <v>8.9900700000000011</v>
      </c>
      <c r="S131" s="224">
        <v>0</v>
      </c>
      <c r="T131" s="225">
        <f>S131*H131</f>
        <v>0</v>
      </c>
      <c r="U131" s="41"/>
      <c r="V131" s="41"/>
      <c r="W131" s="41"/>
      <c r="X131" s="41"/>
      <c r="Y131" s="41"/>
      <c r="Z131" s="41"/>
      <c r="AA131" s="41"/>
      <c r="AB131" s="41"/>
      <c r="AC131" s="41"/>
      <c r="AD131" s="41"/>
      <c r="AE131" s="41"/>
      <c r="AR131" s="226" t="s">
        <v>90</v>
      </c>
      <c r="AT131" s="226" t="s">
        <v>141</v>
      </c>
      <c r="AU131" s="226" t="s">
        <v>83</v>
      </c>
      <c r="AY131" s="20" t="s">
        <v>139</v>
      </c>
      <c r="BE131" s="227">
        <f>IF(N131="základní",J131,0)</f>
        <v>0</v>
      </c>
      <c r="BF131" s="227">
        <f>IF(N131="snížená",J131,0)</f>
        <v>0</v>
      </c>
      <c r="BG131" s="227">
        <f>IF(N131="zákl. přenesená",J131,0)</f>
        <v>0</v>
      </c>
      <c r="BH131" s="227">
        <f>IF(N131="sníž. přenesená",J131,0)</f>
        <v>0</v>
      </c>
      <c r="BI131" s="227">
        <f>IF(N131="nulová",J131,0)</f>
        <v>0</v>
      </c>
      <c r="BJ131" s="20" t="s">
        <v>83</v>
      </c>
      <c r="BK131" s="227">
        <f>ROUND(I131*H131,2)</f>
        <v>0</v>
      </c>
      <c r="BL131" s="20" t="s">
        <v>90</v>
      </c>
      <c r="BM131" s="226" t="s">
        <v>157</v>
      </c>
    </row>
    <row r="132" s="2" customFormat="1">
      <c r="A132" s="41"/>
      <c r="B132" s="42"/>
      <c r="C132" s="43"/>
      <c r="D132" s="228" t="s">
        <v>146</v>
      </c>
      <c r="E132" s="43"/>
      <c r="F132" s="229" t="s">
        <v>1358</v>
      </c>
      <c r="G132" s="43"/>
      <c r="H132" s="43"/>
      <c r="I132" s="230"/>
      <c r="J132" s="43"/>
      <c r="K132" s="43"/>
      <c r="L132" s="47"/>
      <c r="M132" s="231"/>
      <c r="N132" s="232"/>
      <c r="O132" s="87"/>
      <c r="P132" s="87"/>
      <c r="Q132" s="87"/>
      <c r="R132" s="87"/>
      <c r="S132" s="87"/>
      <c r="T132" s="88"/>
      <c r="U132" s="41"/>
      <c r="V132" s="41"/>
      <c r="W132" s="41"/>
      <c r="X132" s="41"/>
      <c r="Y132" s="41"/>
      <c r="Z132" s="41"/>
      <c r="AA132" s="41"/>
      <c r="AB132" s="41"/>
      <c r="AC132" s="41"/>
      <c r="AD132" s="41"/>
      <c r="AE132" s="41"/>
      <c r="AT132" s="20" t="s">
        <v>146</v>
      </c>
      <c r="AU132" s="20" t="s">
        <v>83</v>
      </c>
    </row>
    <row r="133" s="2" customFormat="1">
      <c r="A133" s="41"/>
      <c r="B133" s="42"/>
      <c r="C133" s="43"/>
      <c r="D133" s="235" t="s">
        <v>231</v>
      </c>
      <c r="E133" s="43"/>
      <c r="F133" s="277" t="s">
        <v>1359</v>
      </c>
      <c r="G133" s="43"/>
      <c r="H133" s="43"/>
      <c r="I133" s="230"/>
      <c r="J133" s="43"/>
      <c r="K133" s="43"/>
      <c r="L133" s="47"/>
      <c r="M133" s="231"/>
      <c r="N133" s="232"/>
      <c r="O133" s="87"/>
      <c r="P133" s="87"/>
      <c r="Q133" s="87"/>
      <c r="R133" s="87"/>
      <c r="S133" s="87"/>
      <c r="T133" s="88"/>
      <c r="U133" s="41"/>
      <c r="V133" s="41"/>
      <c r="W133" s="41"/>
      <c r="X133" s="41"/>
      <c r="Y133" s="41"/>
      <c r="Z133" s="41"/>
      <c r="AA133" s="41"/>
      <c r="AB133" s="41"/>
      <c r="AC133" s="41"/>
      <c r="AD133" s="41"/>
      <c r="AE133" s="41"/>
      <c r="AT133" s="20" t="s">
        <v>231</v>
      </c>
      <c r="AU133" s="20" t="s">
        <v>83</v>
      </c>
    </row>
    <row r="134" s="13" customFormat="1">
      <c r="A134" s="13"/>
      <c r="B134" s="233"/>
      <c r="C134" s="234"/>
      <c r="D134" s="235" t="s">
        <v>148</v>
      </c>
      <c r="E134" s="236" t="s">
        <v>19</v>
      </c>
      <c r="F134" s="237" t="s">
        <v>1360</v>
      </c>
      <c r="G134" s="234"/>
      <c r="H134" s="238">
        <v>438.54000000000002</v>
      </c>
      <c r="I134" s="239"/>
      <c r="J134" s="234"/>
      <c r="K134" s="234"/>
      <c r="L134" s="240"/>
      <c r="M134" s="241"/>
      <c r="N134" s="242"/>
      <c r="O134" s="242"/>
      <c r="P134" s="242"/>
      <c r="Q134" s="242"/>
      <c r="R134" s="242"/>
      <c r="S134" s="242"/>
      <c r="T134" s="243"/>
      <c r="U134" s="13"/>
      <c r="V134" s="13"/>
      <c r="W134" s="13"/>
      <c r="X134" s="13"/>
      <c r="Y134" s="13"/>
      <c r="Z134" s="13"/>
      <c r="AA134" s="13"/>
      <c r="AB134" s="13"/>
      <c r="AC134" s="13"/>
      <c r="AD134" s="13"/>
      <c r="AE134" s="13"/>
      <c r="AT134" s="244" t="s">
        <v>148</v>
      </c>
      <c r="AU134" s="244" t="s">
        <v>83</v>
      </c>
      <c r="AV134" s="13" t="s">
        <v>83</v>
      </c>
      <c r="AW134" s="13" t="s">
        <v>32</v>
      </c>
      <c r="AX134" s="13" t="s">
        <v>78</v>
      </c>
      <c r="AY134" s="244" t="s">
        <v>139</v>
      </c>
    </row>
    <row r="135" s="2" customFormat="1" ht="24.15" customHeight="1">
      <c r="A135" s="41"/>
      <c r="B135" s="42"/>
      <c r="C135" s="215" t="s">
        <v>238</v>
      </c>
      <c r="D135" s="215" t="s">
        <v>141</v>
      </c>
      <c r="E135" s="216" t="s">
        <v>1361</v>
      </c>
      <c r="F135" s="217" t="s">
        <v>1362</v>
      </c>
      <c r="G135" s="218" t="s">
        <v>167</v>
      </c>
      <c r="H135" s="219">
        <v>112.981</v>
      </c>
      <c r="I135" s="220"/>
      <c r="J135" s="221">
        <f>ROUND(I135*H135,2)</f>
        <v>0</v>
      </c>
      <c r="K135" s="217" t="s">
        <v>145</v>
      </c>
      <c r="L135" s="47"/>
      <c r="M135" s="222" t="s">
        <v>19</v>
      </c>
      <c r="N135" s="223" t="s">
        <v>43</v>
      </c>
      <c r="O135" s="87"/>
      <c r="P135" s="224">
        <f>O135*H135</f>
        <v>0</v>
      </c>
      <c r="Q135" s="224">
        <v>0.023230000000000001</v>
      </c>
      <c r="R135" s="224">
        <f>Q135*H135</f>
        <v>2.62454863</v>
      </c>
      <c r="S135" s="224">
        <v>0</v>
      </c>
      <c r="T135" s="225">
        <f>S135*H135</f>
        <v>0</v>
      </c>
      <c r="U135" s="41"/>
      <c r="V135" s="41"/>
      <c r="W135" s="41"/>
      <c r="X135" s="41"/>
      <c r="Y135" s="41"/>
      <c r="Z135" s="41"/>
      <c r="AA135" s="41"/>
      <c r="AB135" s="41"/>
      <c r="AC135" s="41"/>
      <c r="AD135" s="41"/>
      <c r="AE135" s="41"/>
      <c r="AR135" s="226" t="s">
        <v>90</v>
      </c>
      <c r="AT135" s="226" t="s">
        <v>141</v>
      </c>
      <c r="AU135" s="226" t="s">
        <v>83</v>
      </c>
      <c r="AY135" s="20" t="s">
        <v>139</v>
      </c>
      <c r="BE135" s="227">
        <f>IF(N135="základní",J135,0)</f>
        <v>0</v>
      </c>
      <c r="BF135" s="227">
        <f>IF(N135="snížená",J135,0)</f>
        <v>0</v>
      </c>
      <c r="BG135" s="227">
        <f>IF(N135="zákl. přenesená",J135,0)</f>
        <v>0</v>
      </c>
      <c r="BH135" s="227">
        <f>IF(N135="sníž. přenesená",J135,0)</f>
        <v>0</v>
      </c>
      <c r="BI135" s="227">
        <f>IF(N135="nulová",J135,0)</f>
        <v>0</v>
      </c>
      <c r="BJ135" s="20" t="s">
        <v>83</v>
      </c>
      <c r="BK135" s="227">
        <f>ROUND(I135*H135,2)</f>
        <v>0</v>
      </c>
      <c r="BL135" s="20" t="s">
        <v>90</v>
      </c>
      <c r="BM135" s="226" t="s">
        <v>220</v>
      </c>
    </row>
    <row r="136" s="2" customFormat="1">
      <c r="A136" s="41"/>
      <c r="B136" s="42"/>
      <c r="C136" s="43"/>
      <c r="D136" s="228" t="s">
        <v>146</v>
      </c>
      <c r="E136" s="43"/>
      <c r="F136" s="229" t="s">
        <v>1363</v>
      </c>
      <c r="G136" s="43"/>
      <c r="H136" s="43"/>
      <c r="I136" s="230"/>
      <c r="J136" s="43"/>
      <c r="K136" s="43"/>
      <c r="L136" s="47"/>
      <c r="M136" s="231"/>
      <c r="N136" s="232"/>
      <c r="O136" s="87"/>
      <c r="P136" s="87"/>
      <c r="Q136" s="87"/>
      <c r="R136" s="87"/>
      <c r="S136" s="87"/>
      <c r="T136" s="88"/>
      <c r="U136" s="41"/>
      <c r="V136" s="41"/>
      <c r="W136" s="41"/>
      <c r="X136" s="41"/>
      <c r="Y136" s="41"/>
      <c r="Z136" s="41"/>
      <c r="AA136" s="41"/>
      <c r="AB136" s="41"/>
      <c r="AC136" s="41"/>
      <c r="AD136" s="41"/>
      <c r="AE136" s="41"/>
      <c r="AT136" s="20" t="s">
        <v>146</v>
      </c>
      <c r="AU136" s="20" t="s">
        <v>83</v>
      </c>
    </row>
    <row r="137" s="2" customFormat="1">
      <c r="A137" s="41"/>
      <c r="B137" s="42"/>
      <c r="C137" s="43"/>
      <c r="D137" s="235" t="s">
        <v>231</v>
      </c>
      <c r="E137" s="43"/>
      <c r="F137" s="277" t="s">
        <v>1359</v>
      </c>
      <c r="G137" s="43"/>
      <c r="H137" s="43"/>
      <c r="I137" s="230"/>
      <c r="J137" s="43"/>
      <c r="K137" s="43"/>
      <c r="L137" s="47"/>
      <c r="M137" s="231"/>
      <c r="N137" s="232"/>
      <c r="O137" s="87"/>
      <c r="P137" s="87"/>
      <c r="Q137" s="87"/>
      <c r="R137" s="87"/>
      <c r="S137" s="87"/>
      <c r="T137" s="88"/>
      <c r="U137" s="41"/>
      <c r="V137" s="41"/>
      <c r="W137" s="41"/>
      <c r="X137" s="41"/>
      <c r="Y137" s="41"/>
      <c r="Z137" s="41"/>
      <c r="AA137" s="41"/>
      <c r="AB137" s="41"/>
      <c r="AC137" s="41"/>
      <c r="AD137" s="41"/>
      <c r="AE137" s="41"/>
      <c r="AT137" s="20" t="s">
        <v>231</v>
      </c>
      <c r="AU137" s="20" t="s">
        <v>83</v>
      </c>
    </row>
    <row r="138" s="2" customFormat="1">
      <c r="A138" s="41"/>
      <c r="B138" s="42"/>
      <c r="C138" s="43"/>
      <c r="D138" s="235" t="s">
        <v>269</v>
      </c>
      <c r="E138" s="43"/>
      <c r="F138" s="277" t="s">
        <v>1364</v>
      </c>
      <c r="G138" s="43"/>
      <c r="H138" s="43"/>
      <c r="I138" s="230"/>
      <c r="J138" s="43"/>
      <c r="K138" s="43"/>
      <c r="L138" s="47"/>
      <c r="M138" s="231"/>
      <c r="N138" s="232"/>
      <c r="O138" s="87"/>
      <c r="P138" s="87"/>
      <c r="Q138" s="87"/>
      <c r="R138" s="87"/>
      <c r="S138" s="87"/>
      <c r="T138" s="88"/>
      <c r="U138" s="41"/>
      <c r="V138" s="41"/>
      <c r="W138" s="41"/>
      <c r="X138" s="41"/>
      <c r="Y138" s="41"/>
      <c r="Z138" s="41"/>
      <c r="AA138" s="41"/>
      <c r="AB138" s="41"/>
      <c r="AC138" s="41"/>
      <c r="AD138" s="41"/>
      <c r="AE138" s="41"/>
      <c r="AT138" s="20" t="s">
        <v>269</v>
      </c>
      <c r="AU138" s="20" t="s">
        <v>83</v>
      </c>
    </row>
    <row r="139" s="13" customFormat="1">
      <c r="A139" s="13"/>
      <c r="B139" s="233"/>
      <c r="C139" s="234"/>
      <c r="D139" s="235" t="s">
        <v>148</v>
      </c>
      <c r="E139" s="236" t="s">
        <v>19</v>
      </c>
      <c r="F139" s="237" t="s">
        <v>1365</v>
      </c>
      <c r="G139" s="234"/>
      <c r="H139" s="238">
        <v>112.981</v>
      </c>
      <c r="I139" s="239"/>
      <c r="J139" s="234"/>
      <c r="K139" s="234"/>
      <c r="L139" s="240"/>
      <c r="M139" s="241"/>
      <c r="N139" s="242"/>
      <c r="O139" s="242"/>
      <c r="P139" s="242"/>
      <c r="Q139" s="242"/>
      <c r="R139" s="242"/>
      <c r="S139" s="242"/>
      <c r="T139" s="243"/>
      <c r="U139" s="13"/>
      <c r="V139" s="13"/>
      <c r="W139" s="13"/>
      <c r="X139" s="13"/>
      <c r="Y139" s="13"/>
      <c r="Z139" s="13"/>
      <c r="AA139" s="13"/>
      <c r="AB139" s="13"/>
      <c r="AC139" s="13"/>
      <c r="AD139" s="13"/>
      <c r="AE139" s="13"/>
      <c r="AT139" s="244" t="s">
        <v>148</v>
      </c>
      <c r="AU139" s="244" t="s">
        <v>83</v>
      </c>
      <c r="AV139" s="13" t="s">
        <v>83</v>
      </c>
      <c r="AW139" s="13" t="s">
        <v>32</v>
      </c>
      <c r="AX139" s="13" t="s">
        <v>78</v>
      </c>
      <c r="AY139" s="244" t="s">
        <v>139</v>
      </c>
    </row>
    <row r="140" s="2" customFormat="1" ht="16.5" customHeight="1">
      <c r="A140" s="41"/>
      <c r="B140" s="42"/>
      <c r="C140" s="215" t="s">
        <v>244</v>
      </c>
      <c r="D140" s="215" t="s">
        <v>141</v>
      </c>
      <c r="E140" s="216" t="s">
        <v>1366</v>
      </c>
      <c r="F140" s="217" t="s">
        <v>1367</v>
      </c>
      <c r="G140" s="218" t="s">
        <v>167</v>
      </c>
      <c r="H140" s="219">
        <v>438.54000000000002</v>
      </c>
      <c r="I140" s="220"/>
      <c r="J140" s="221">
        <f>ROUND(I140*H140,2)</f>
        <v>0</v>
      </c>
      <c r="K140" s="217" t="s">
        <v>19</v>
      </c>
      <c r="L140" s="47"/>
      <c r="M140" s="222" t="s">
        <v>19</v>
      </c>
      <c r="N140" s="223" t="s">
        <v>43</v>
      </c>
      <c r="O140" s="87"/>
      <c r="P140" s="224">
        <f>O140*H140</f>
        <v>0</v>
      </c>
      <c r="Q140" s="224">
        <v>0.020500000000000001</v>
      </c>
      <c r="R140" s="224">
        <f>Q140*H140</f>
        <v>8.9900700000000011</v>
      </c>
      <c r="S140" s="224">
        <v>0</v>
      </c>
      <c r="T140" s="225">
        <f>S140*H140</f>
        <v>0</v>
      </c>
      <c r="U140" s="41"/>
      <c r="V140" s="41"/>
      <c r="W140" s="41"/>
      <c r="X140" s="41"/>
      <c r="Y140" s="41"/>
      <c r="Z140" s="41"/>
      <c r="AA140" s="41"/>
      <c r="AB140" s="41"/>
      <c r="AC140" s="41"/>
      <c r="AD140" s="41"/>
      <c r="AE140" s="41"/>
      <c r="AR140" s="226" t="s">
        <v>90</v>
      </c>
      <c r="AT140" s="226" t="s">
        <v>141</v>
      </c>
      <c r="AU140" s="226" t="s">
        <v>83</v>
      </c>
      <c r="AY140" s="20" t="s">
        <v>139</v>
      </c>
      <c r="BE140" s="227">
        <f>IF(N140="základní",J140,0)</f>
        <v>0</v>
      </c>
      <c r="BF140" s="227">
        <f>IF(N140="snížená",J140,0)</f>
        <v>0</v>
      </c>
      <c r="BG140" s="227">
        <f>IF(N140="zákl. přenesená",J140,0)</f>
        <v>0</v>
      </c>
      <c r="BH140" s="227">
        <f>IF(N140="sníž. přenesená",J140,0)</f>
        <v>0</v>
      </c>
      <c r="BI140" s="227">
        <f>IF(N140="nulová",J140,0)</f>
        <v>0</v>
      </c>
      <c r="BJ140" s="20" t="s">
        <v>83</v>
      </c>
      <c r="BK140" s="227">
        <f>ROUND(I140*H140,2)</f>
        <v>0</v>
      </c>
      <c r="BL140" s="20" t="s">
        <v>90</v>
      </c>
      <c r="BM140" s="226" t="s">
        <v>238</v>
      </c>
    </row>
    <row r="141" s="2" customFormat="1">
      <c r="A141" s="41"/>
      <c r="B141" s="42"/>
      <c r="C141" s="43"/>
      <c r="D141" s="235" t="s">
        <v>231</v>
      </c>
      <c r="E141" s="43"/>
      <c r="F141" s="277" t="s">
        <v>1359</v>
      </c>
      <c r="G141" s="43"/>
      <c r="H141" s="43"/>
      <c r="I141" s="230"/>
      <c r="J141" s="43"/>
      <c r="K141" s="43"/>
      <c r="L141" s="47"/>
      <c r="M141" s="231"/>
      <c r="N141" s="232"/>
      <c r="O141" s="87"/>
      <c r="P141" s="87"/>
      <c r="Q141" s="87"/>
      <c r="R141" s="87"/>
      <c r="S141" s="87"/>
      <c r="T141" s="88"/>
      <c r="U141" s="41"/>
      <c r="V141" s="41"/>
      <c r="W141" s="41"/>
      <c r="X141" s="41"/>
      <c r="Y141" s="41"/>
      <c r="Z141" s="41"/>
      <c r="AA141" s="41"/>
      <c r="AB141" s="41"/>
      <c r="AC141" s="41"/>
      <c r="AD141" s="41"/>
      <c r="AE141" s="41"/>
      <c r="AT141" s="20" t="s">
        <v>231</v>
      </c>
      <c r="AU141" s="20" t="s">
        <v>83</v>
      </c>
    </row>
    <row r="142" s="13" customFormat="1">
      <c r="A142" s="13"/>
      <c r="B142" s="233"/>
      <c r="C142" s="234"/>
      <c r="D142" s="235" t="s">
        <v>148</v>
      </c>
      <c r="E142" s="236" t="s">
        <v>19</v>
      </c>
      <c r="F142" s="237" t="s">
        <v>1368</v>
      </c>
      <c r="G142" s="234"/>
      <c r="H142" s="238">
        <v>438.54000000000002</v>
      </c>
      <c r="I142" s="239"/>
      <c r="J142" s="234"/>
      <c r="K142" s="234"/>
      <c r="L142" s="240"/>
      <c r="M142" s="241"/>
      <c r="N142" s="242"/>
      <c r="O142" s="242"/>
      <c r="P142" s="242"/>
      <c r="Q142" s="242"/>
      <c r="R142" s="242"/>
      <c r="S142" s="242"/>
      <c r="T142" s="243"/>
      <c r="U142" s="13"/>
      <c r="V142" s="13"/>
      <c r="W142" s="13"/>
      <c r="X142" s="13"/>
      <c r="Y142" s="13"/>
      <c r="Z142" s="13"/>
      <c r="AA142" s="13"/>
      <c r="AB142" s="13"/>
      <c r="AC142" s="13"/>
      <c r="AD142" s="13"/>
      <c r="AE142" s="13"/>
      <c r="AT142" s="244" t="s">
        <v>148</v>
      </c>
      <c r="AU142" s="244" t="s">
        <v>83</v>
      </c>
      <c r="AV142" s="13" t="s">
        <v>83</v>
      </c>
      <c r="AW142" s="13" t="s">
        <v>32</v>
      </c>
      <c r="AX142" s="13" t="s">
        <v>78</v>
      </c>
      <c r="AY142" s="244" t="s">
        <v>139</v>
      </c>
    </row>
    <row r="143" s="2" customFormat="1" ht="16.5" customHeight="1">
      <c r="A143" s="41"/>
      <c r="B143" s="42"/>
      <c r="C143" s="215" t="s">
        <v>8</v>
      </c>
      <c r="D143" s="215" t="s">
        <v>141</v>
      </c>
      <c r="E143" s="216" t="s">
        <v>1369</v>
      </c>
      <c r="F143" s="217" t="s">
        <v>1370</v>
      </c>
      <c r="G143" s="218" t="s">
        <v>167</v>
      </c>
      <c r="H143" s="219">
        <v>438.54000000000002</v>
      </c>
      <c r="I143" s="220"/>
      <c r="J143" s="221">
        <f>ROUND(I143*H143,2)</f>
        <v>0</v>
      </c>
      <c r="K143" s="217" t="s">
        <v>145</v>
      </c>
      <c r="L143" s="47"/>
      <c r="M143" s="222" t="s">
        <v>19</v>
      </c>
      <c r="N143" s="223" t="s">
        <v>43</v>
      </c>
      <c r="O143" s="87"/>
      <c r="P143" s="224">
        <f>O143*H143</f>
        <v>0</v>
      </c>
      <c r="Q143" s="224">
        <v>0.00018000000000000001</v>
      </c>
      <c r="R143" s="224">
        <f>Q143*H143</f>
        <v>0.078937200000000013</v>
      </c>
      <c r="S143" s="224">
        <v>0</v>
      </c>
      <c r="T143" s="225">
        <f>S143*H143</f>
        <v>0</v>
      </c>
      <c r="U143" s="41"/>
      <c r="V143" s="41"/>
      <c r="W143" s="41"/>
      <c r="X143" s="41"/>
      <c r="Y143" s="41"/>
      <c r="Z143" s="41"/>
      <c r="AA143" s="41"/>
      <c r="AB143" s="41"/>
      <c r="AC143" s="41"/>
      <c r="AD143" s="41"/>
      <c r="AE143" s="41"/>
      <c r="AR143" s="226" t="s">
        <v>90</v>
      </c>
      <c r="AT143" s="226" t="s">
        <v>141</v>
      </c>
      <c r="AU143" s="226" t="s">
        <v>83</v>
      </c>
      <c r="AY143" s="20" t="s">
        <v>139</v>
      </c>
      <c r="BE143" s="227">
        <f>IF(N143="základní",J143,0)</f>
        <v>0</v>
      </c>
      <c r="BF143" s="227">
        <f>IF(N143="snížená",J143,0)</f>
        <v>0</v>
      </c>
      <c r="BG143" s="227">
        <f>IF(N143="zákl. přenesená",J143,0)</f>
        <v>0</v>
      </c>
      <c r="BH143" s="227">
        <f>IF(N143="sníž. přenesená",J143,0)</f>
        <v>0</v>
      </c>
      <c r="BI143" s="227">
        <f>IF(N143="nulová",J143,0)</f>
        <v>0</v>
      </c>
      <c r="BJ143" s="20" t="s">
        <v>83</v>
      </c>
      <c r="BK143" s="227">
        <f>ROUND(I143*H143,2)</f>
        <v>0</v>
      </c>
      <c r="BL143" s="20" t="s">
        <v>90</v>
      </c>
      <c r="BM143" s="226" t="s">
        <v>1371</v>
      </c>
    </row>
    <row r="144" s="2" customFormat="1">
      <c r="A144" s="41"/>
      <c r="B144" s="42"/>
      <c r="C144" s="43"/>
      <c r="D144" s="228" t="s">
        <v>146</v>
      </c>
      <c r="E144" s="43"/>
      <c r="F144" s="229" t="s">
        <v>1372</v>
      </c>
      <c r="G144" s="43"/>
      <c r="H144" s="43"/>
      <c r="I144" s="230"/>
      <c r="J144" s="43"/>
      <c r="K144" s="43"/>
      <c r="L144" s="47"/>
      <c r="M144" s="231"/>
      <c r="N144" s="232"/>
      <c r="O144" s="87"/>
      <c r="P144" s="87"/>
      <c r="Q144" s="87"/>
      <c r="R144" s="87"/>
      <c r="S144" s="87"/>
      <c r="T144" s="88"/>
      <c r="U144" s="41"/>
      <c r="V144" s="41"/>
      <c r="W144" s="41"/>
      <c r="X144" s="41"/>
      <c r="Y144" s="41"/>
      <c r="Z144" s="41"/>
      <c r="AA144" s="41"/>
      <c r="AB144" s="41"/>
      <c r="AC144" s="41"/>
      <c r="AD144" s="41"/>
      <c r="AE144" s="41"/>
      <c r="AT144" s="20" t="s">
        <v>146</v>
      </c>
      <c r="AU144" s="20" t="s">
        <v>83</v>
      </c>
    </row>
    <row r="145" s="13" customFormat="1">
      <c r="A145" s="13"/>
      <c r="B145" s="233"/>
      <c r="C145" s="234"/>
      <c r="D145" s="235" t="s">
        <v>148</v>
      </c>
      <c r="E145" s="236" t="s">
        <v>19</v>
      </c>
      <c r="F145" s="237" t="s">
        <v>1373</v>
      </c>
      <c r="G145" s="234"/>
      <c r="H145" s="238">
        <v>438.54000000000002</v>
      </c>
      <c r="I145" s="239"/>
      <c r="J145" s="234"/>
      <c r="K145" s="234"/>
      <c r="L145" s="240"/>
      <c r="M145" s="241"/>
      <c r="N145" s="242"/>
      <c r="O145" s="242"/>
      <c r="P145" s="242"/>
      <c r="Q145" s="242"/>
      <c r="R145" s="242"/>
      <c r="S145" s="242"/>
      <c r="T145" s="243"/>
      <c r="U145" s="13"/>
      <c r="V145" s="13"/>
      <c r="W145" s="13"/>
      <c r="X145" s="13"/>
      <c r="Y145" s="13"/>
      <c r="Z145" s="13"/>
      <c r="AA145" s="13"/>
      <c r="AB145" s="13"/>
      <c r="AC145" s="13"/>
      <c r="AD145" s="13"/>
      <c r="AE145" s="13"/>
      <c r="AT145" s="244" t="s">
        <v>148</v>
      </c>
      <c r="AU145" s="244" t="s">
        <v>83</v>
      </c>
      <c r="AV145" s="13" t="s">
        <v>83</v>
      </c>
      <c r="AW145" s="13" t="s">
        <v>32</v>
      </c>
      <c r="AX145" s="13" t="s">
        <v>78</v>
      </c>
      <c r="AY145" s="244" t="s">
        <v>139</v>
      </c>
    </row>
    <row r="146" s="2" customFormat="1" ht="21.75" customHeight="1">
      <c r="A146" s="41"/>
      <c r="B146" s="42"/>
      <c r="C146" s="215" t="s">
        <v>252</v>
      </c>
      <c r="D146" s="215" t="s">
        <v>141</v>
      </c>
      <c r="E146" s="216" t="s">
        <v>1374</v>
      </c>
      <c r="F146" s="217" t="s">
        <v>1375</v>
      </c>
      <c r="G146" s="218" t="s">
        <v>167</v>
      </c>
      <c r="H146" s="219">
        <v>438.54000000000002</v>
      </c>
      <c r="I146" s="220"/>
      <c r="J146" s="221">
        <f>ROUND(I146*H146,2)</f>
        <v>0</v>
      </c>
      <c r="K146" s="217" t="s">
        <v>145</v>
      </c>
      <c r="L146" s="47"/>
      <c r="M146" s="222" t="s">
        <v>19</v>
      </c>
      <c r="N146" s="223" t="s">
        <v>43</v>
      </c>
      <c r="O146" s="87"/>
      <c r="P146" s="224">
        <f>O146*H146</f>
        <v>0</v>
      </c>
      <c r="Q146" s="224">
        <v>0.0057000000000000002</v>
      </c>
      <c r="R146" s="224">
        <f>Q146*H146</f>
        <v>2.4996780000000003</v>
      </c>
      <c r="S146" s="224">
        <v>0</v>
      </c>
      <c r="T146" s="225">
        <f>S146*H146</f>
        <v>0</v>
      </c>
      <c r="U146" s="41"/>
      <c r="V146" s="41"/>
      <c r="W146" s="41"/>
      <c r="X146" s="41"/>
      <c r="Y146" s="41"/>
      <c r="Z146" s="41"/>
      <c r="AA146" s="41"/>
      <c r="AB146" s="41"/>
      <c r="AC146" s="41"/>
      <c r="AD146" s="41"/>
      <c r="AE146" s="41"/>
      <c r="AR146" s="226" t="s">
        <v>90</v>
      </c>
      <c r="AT146" s="226" t="s">
        <v>141</v>
      </c>
      <c r="AU146" s="226" t="s">
        <v>83</v>
      </c>
      <c r="AY146" s="20" t="s">
        <v>139</v>
      </c>
      <c r="BE146" s="227">
        <f>IF(N146="základní",J146,0)</f>
        <v>0</v>
      </c>
      <c r="BF146" s="227">
        <f>IF(N146="snížená",J146,0)</f>
        <v>0</v>
      </c>
      <c r="BG146" s="227">
        <f>IF(N146="zákl. přenesená",J146,0)</f>
        <v>0</v>
      </c>
      <c r="BH146" s="227">
        <f>IF(N146="sníž. přenesená",J146,0)</f>
        <v>0</v>
      </c>
      <c r="BI146" s="227">
        <f>IF(N146="nulová",J146,0)</f>
        <v>0</v>
      </c>
      <c r="BJ146" s="20" t="s">
        <v>83</v>
      </c>
      <c r="BK146" s="227">
        <f>ROUND(I146*H146,2)</f>
        <v>0</v>
      </c>
      <c r="BL146" s="20" t="s">
        <v>90</v>
      </c>
      <c r="BM146" s="226" t="s">
        <v>1376</v>
      </c>
    </row>
    <row r="147" s="2" customFormat="1">
      <c r="A147" s="41"/>
      <c r="B147" s="42"/>
      <c r="C147" s="43"/>
      <c r="D147" s="228" t="s">
        <v>146</v>
      </c>
      <c r="E147" s="43"/>
      <c r="F147" s="229" t="s">
        <v>1377</v>
      </c>
      <c r="G147" s="43"/>
      <c r="H147" s="43"/>
      <c r="I147" s="230"/>
      <c r="J147" s="43"/>
      <c r="K147" s="43"/>
      <c r="L147" s="47"/>
      <c r="M147" s="231"/>
      <c r="N147" s="232"/>
      <c r="O147" s="87"/>
      <c r="P147" s="87"/>
      <c r="Q147" s="87"/>
      <c r="R147" s="87"/>
      <c r="S147" s="87"/>
      <c r="T147" s="88"/>
      <c r="U147" s="41"/>
      <c r="V147" s="41"/>
      <c r="W147" s="41"/>
      <c r="X147" s="41"/>
      <c r="Y147" s="41"/>
      <c r="Z147" s="41"/>
      <c r="AA147" s="41"/>
      <c r="AB147" s="41"/>
      <c r="AC147" s="41"/>
      <c r="AD147" s="41"/>
      <c r="AE147" s="41"/>
      <c r="AT147" s="20" t="s">
        <v>146</v>
      </c>
      <c r="AU147" s="20" t="s">
        <v>83</v>
      </c>
    </row>
    <row r="148" s="2" customFormat="1" ht="16.5" customHeight="1">
      <c r="A148" s="41"/>
      <c r="B148" s="42"/>
      <c r="C148" s="215" t="s">
        <v>257</v>
      </c>
      <c r="D148" s="215" t="s">
        <v>141</v>
      </c>
      <c r="E148" s="216" t="s">
        <v>448</v>
      </c>
      <c r="F148" s="217" t="s">
        <v>449</v>
      </c>
      <c r="G148" s="218" t="s">
        <v>228</v>
      </c>
      <c r="H148" s="219">
        <v>42.759999999999998</v>
      </c>
      <c r="I148" s="220"/>
      <c r="J148" s="221">
        <f>ROUND(I148*H148,2)</f>
        <v>0</v>
      </c>
      <c r="K148" s="217" t="s">
        <v>145</v>
      </c>
      <c r="L148" s="47"/>
      <c r="M148" s="222" t="s">
        <v>19</v>
      </c>
      <c r="N148" s="223" t="s">
        <v>43</v>
      </c>
      <c r="O148" s="87"/>
      <c r="P148" s="224">
        <f>O148*H148</f>
        <v>0</v>
      </c>
      <c r="Q148" s="224">
        <v>0.020650000000000002</v>
      </c>
      <c r="R148" s="224">
        <f>Q148*H148</f>
        <v>0.88299400000000006</v>
      </c>
      <c r="S148" s="224">
        <v>0</v>
      </c>
      <c r="T148" s="225">
        <f>S148*H148</f>
        <v>0</v>
      </c>
      <c r="U148" s="41"/>
      <c r="V148" s="41"/>
      <c r="W148" s="41"/>
      <c r="X148" s="41"/>
      <c r="Y148" s="41"/>
      <c r="Z148" s="41"/>
      <c r="AA148" s="41"/>
      <c r="AB148" s="41"/>
      <c r="AC148" s="41"/>
      <c r="AD148" s="41"/>
      <c r="AE148" s="41"/>
      <c r="AR148" s="226" t="s">
        <v>90</v>
      </c>
      <c r="AT148" s="226" t="s">
        <v>141</v>
      </c>
      <c r="AU148" s="226" t="s">
        <v>83</v>
      </c>
      <c r="AY148" s="20" t="s">
        <v>139</v>
      </c>
      <c r="BE148" s="227">
        <f>IF(N148="základní",J148,0)</f>
        <v>0</v>
      </c>
      <c r="BF148" s="227">
        <f>IF(N148="snížená",J148,0)</f>
        <v>0</v>
      </c>
      <c r="BG148" s="227">
        <f>IF(N148="zákl. přenesená",J148,0)</f>
        <v>0</v>
      </c>
      <c r="BH148" s="227">
        <f>IF(N148="sníž. přenesená",J148,0)</f>
        <v>0</v>
      </c>
      <c r="BI148" s="227">
        <f>IF(N148="nulová",J148,0)</f>
        <v>0</v>
      </c>
      <c r="BJ148" s="20" t="s">
        <v>83</v>
      </c>
      <c r="BK148" s="227">
        <f>ROUND(I148*H148,2)</f>
        <v>0</v>
      </c>
      <c r="BL148" s="20" t="s">
        <v>90</v>
      </c>
      <c r="BM148" s="226" t="s">
        <v>257</v>
      </c>
    </row>
    <row r="149" s="2" customFormat="1">
      <c r="A149" s="41"/>
      <c r="B149" s="42"/>
      <c r="C149" s="43"/>
      <c r="D149" s="228" t="s">
        <v>146</v>
      </c>
      <c r="E149" s="43"/>
      <c r="F149" s="229" t="s">
        <v>451</v>
      </c>
      <c r="G149" s="43"/>
      <c r="H149" s="43"/>
      <c r="I149" s="230"/>
      <c r="J149" s="43"/>
      <c r="K149" s="43"/>
      <c r="L149" s="47"/>
      <c r="M149" s="231"/>
      <c r="N149" s="232"/>
      <c r="O149" s="87"/>
      <c r="P149" s="87"/>
      <c r="Q149" s="87"/>
      <c r="R149" s="87"/>
      <c r="S149" s="87"/>
      <c r="T149" s="88"/>
      <c r="U149" s="41"/>
      <c r="V149" s="41"/>
      <c r="W149" s="41"/>
      <c r="X149" s="41"/>
      <c r="Y149" s="41"/>
      <c r="Z149" s="41"/>
      <c r="AA149" s="41"/>
      <c r="AB149" s="41"/>
      <c r="AC149" s="41"/>
      <c r="AD149" s="41"/>
      <c r="AE149" s="41"/>
      <c r="AT149" s="20" t="s">
        <v>146</v>
      </c>
      <c r="AU149" s="20" t="s">
        <v>83</v>
      </c>
    </row>
    <row r="150" s="13" customFormat="1">
      <c r="A150" s="13"/>
      <c r="B150" s="233"/>
      <c r="C150" s="234"/>
      <c r="D150" s="235" t="s">
        <v>148</v>
      </c>
      <c r="E150" s="236" t="s">
        <v>19</v>
      </c>
      <c r="F150" s="237" t="s">
        <v>1378</v>
      </c>
      <c r="G150" s="234"/>
      <c r="H150" s="238">
        <v>42.759999999999998</v>
      </c>
      <c r="I150" s="239"/>
      <c r="J150" s="234"/>
      <c r="K150" s="234"/>
      <c r="L150" s="240"/>
      <c r="M150" s="241"/>
      <c r="N150" s="242"/>
      <c r="O150" s="242"/>
      <c r="P150" s="242"/>
      <c r="Q150" s="242"/>
      <c r="R150" s="242"/>
      <c r="S150" s="242"/>
      <c r="T150" s="243"/>
      <c r="U150" s="13"/>
      <c r="V150" s="13"/>
      <c r="W150" s="13"/>
      <c r="X150" s="13"/>
      <c r="Y150" s="13"/>
      <c r="Z150" s="13"/>
      <c r="AA150" s="13"/>
      <c r="AB150" s="13"/>
      <c r="AC150" s="13"/>
      <c r="AD150" s="13"/>
      <c r="AE150" s="13"/>
      <c r="AT150" s="244" t="s">
        <v>148</v>
      </c>
      <c r="AU150" s="244" t="s">
        <v>83</v>
      </c>
      <c r="AV150" s="13" t="s">
        <v>83</v>
      </c>
      <c r="AW150" s="13" t="s">
        <v>32</v>
      </c>
      <c r="AX150" s="13" t="s">
        <v>78</v>
      </c>
      <c r="AY150" s="244" t="s">
        <v>139</v>
      </c>
    </row>
    <row r="151" s="2" customFormat="1" ht="24.15" customHeight="1">
      <c r="A151" s="41"/>
      <c r="B151" s="42"/>
      <c r="C151" s="215" t="s">
        <v>264</v>
      </c>
      <c r="D151" s="215" t="s">
        <v>141</v>
      </c>
      <c r="E151" s="216" t="s">
        <v>1379</v>
      </c>
      <c r="F151" s="217" t="s">
        <v>455</v>
      </c>
      <c r="G151" s="218" t="s">
        <v>167</v>
      </c>
      <c r="H151" s="219">
        <v>216.72</v>
      </c>
      <c r="I151" s="220"/>
      <c r="J151" s="221">
        <f>ROUND(I151*H151,2)</f>
        <v>0</v>
      </c>
      <c r="K151" s="217" t="s">
        <v>145</v>
      </c>
      <c r="L151" s="47"/>
      <c r="M151" s="222" t="s">
        <v>19</v>
      </c>
      <c r="N151" s="223" t="s">
        <v>43</v>
      </c>
      <c r="O151" s="87"/>
      <c r="P151" s="224">
        <f>O151*H151</f>
        <v>0</v>
      </c>
      <c r="Q151" s="224">
        <v>2.0000000000000002E-05</v>
      </c>
      <c r="R151" s="224">
        <f>Q151*H151</f>
        <v>0.0043344000000000004</v>
      </c>
      <c r="S151" s="224">
        <v>1.0000000000000001E-05</v>
      </c>
      <c r="T151" s="225">
        <f>S151*H151</f>
        <v>0.0021672000000000002</v>
      </c>
      <c r="U151" s="41"/>
      <c r="V151" s="41"/>
      <c r="W151" s="41"/>
      <c r="X151" s="41"/>
      <c r="Y151" s="41"/>
      <c r="Z151" s="41"/>
      <c r="AA151" s="41"/>
      <c r="AB151" s="41"/>
      <c r="AC151" s="41"/>
      <c r="AD151" s="41"/>
      <c r="AE151" s="41"/>
      <c r="AR151" s="226" t="s">
        <v>90</v>
      </c>
      <c r="AT151" s="226" t="s">
        <v>141</v>
      </c>
      <c r="AU151" s="226" t="s">
        <v>83</v>
      </c>
      <c r="AY151" s="20" t="s">
        <v>139</v>
      </c>
      <c r="BE151" s="227">
        <f>IF(N151="základní",J151,0)</f>
        <v>0</v>
      </c>
      <c r="BF151" s="227">
        <f>IF(N151="snížená",J151,0)</f>
        <v>0</v>
      </c>
      <c r="BG151" s="227">
        <f>IF(N151="zákl. přenesená",J151,0)</f>
        <v>0</v>
      </c>
      <c r="BH151" s="227">
        <f>IF(N151="sníž. přenesená",J151,0)</f>
        <v>0</v>
      </c>
      <c r="BI151" s="227">
        <f>IF(N151="nulová",J151,0)</f>
        <v>0</v>
      </c>
      <c r="BJ151" s="20" t="s">
        <v>83</v>
      </c>
      <c r="BK151" s="227">
        <f>ROUND(I151*H151,2)</f>
        <v>0</v>
      </c>
      <c r="BL151" s="20" t="s">
        <v>90</v>
      </c>
      <c r="BM151" s="226" t="s">
        <v>260</v>
      </c>
    </row>
    <row r="152" s="2" customFormat="1">
      <c r="A152" s="41"/>
      <c r="B152" s="42"/>
      <c r="C152" s="43"/>
      <c r="D152" s="228" t="s">
        <v>146</v>
      </c>
      <c r="E152" s="43"/>
      <c r="F152" s="229" t="s">
        <v>1380</v>
      </c>
      <c r="G152" s="43"/>
      <c r="H152" s="43"/>
      <c r="I152" s="230"/>
      <c r="J152" s="43"/>
      <c r="K152" s="43"/>
      <c r="L152" s="47"/>
      <c r="M152" s="231"/>
      <c r="N152" s="232"/>
      <c r="O152" s="87"/>
      <c r="P152" s="87"/>
      <c r="Q152" s="87"/>
      <c r="R152" s="87"/>
      <c r="S152" s="87"/>
      <c r="T152" s="88"/>
      <c r="U152" s="41"/>
      <c r="V152" s="41"/>
      <c r="W152" s="41"/>
      <c r="X152" s="41"/>
      <c r="Y152" s="41"/>
      <c r="Z152" s="41"/>
      <c r="AA152" s="41"/>
      <c r="AB152" s="41"/>
      <c r="AC152" s="41"/>
      <c r="AD152" s="41"/>
      <c r="AE152" s="41"/>
      <c r="AT152" s="20" t="s">
        <v>146</v>
      </c>
      <c r="AU152" s="20" t="s">
        <v>83</v>
      </c>
    </row>
    <row r="153" s="2" customFormat="1">
      <c r="A153" s="41"/>
      <c r="B153" s="42"/>
      <c r="C153" s="43"/>
      <c r="D153" s="235" t="s">
        <v>231</v>
      </c>
      <c r="E153" s="43"/>
      <c r="F153" s="277" t="s">
        <v>458</v>
      </c>
      <c r="G153" s="43"/>
      <c r="H153" s="43"/>
      <c r="I153" s="230"/>
      <c r="J153" s="43"/>
      <c r="K153" s="43"/>
      <c r="L153" s="47"/>
      <c r="M153" s="231"/>
      <c r="N153" s="232"/>
      <c r="O153" s="87"/>
      <c r="P153" s="87"/>
      <c r="Q153" s="87"/>
      <c r="R153" s="87"/>
      <c r="S153" s="87"/>
      <c r="T153" s="88"/>
      <c r="U153" s="41"/>
      <c r="V153" s="41"/>
      <c r="W153" s="41"/>
      <c r="X153" s="41"/>
      <c r="Y153" s="41"/>
      <c r="Z153" s="41"/>
      <c r="AA153" s="41"/>
      <c r="AB153" s="41"/>
      <c r="AC153" s="41"/>
      <c r="AD153" s="41"/>
      <c r="AE153" s="41"/>
      <c r="AT153" s="20" t="s">
        <v>231</v>
      </c>
      <c r="AU153" s="20" t="s">
        <v>83</v>
      </c>
    </row>
    <row r="154" s="2" customFormat="1">
      <c r="A154" s="41"/>
      <c r="B154" s="42"/>
      <c r="C154" s="43"/>
      <c r="D154" s="235" t="s">
        <v>269</v>
      </c>
      <c r="E154" s="43"/>
      <c r="F154" s="277" t="s">
        <v>1381</v>
      </c>
      <c r="G154" s="43"/>
      <c r="H154" s="43"/>
      <c r="I154" s="230"/>
      <c r="J154" s="43"/>
      <c r="K154" s="43"/>
      <c r="L154" s="47"/>
      <c r="M154" s="231"/>
      <c r="N154" s="232"/>
      <c r="O154" s="87"/>
      <c r="P154" s="87"/>
      <c r="Q154" s="87"/>
      <c r="R154" s="87"/>
      <c r="S154" s="87"/>
      <c r="T154" s="88"/>
      <c r="U154" s="41"/>
      <c r="V154" s="41"/>
      <c r="W154" s="41"/>
      <c r="X154" s="41"/>
      <c r="Y154" s="41"/>
      <c r="Z154" s="41"/>
      <c r="AA154" s="41"/>
      <c r="AB154" s="41"/>
      <c r="AC154" s="41"/>
      <c r="AD154" s="41"/>
      <c r="AE154" s="41"/>
      <c r="AT154" s="20" t="s">
        <v>269</v>
      </c>
      <c r="AU154" s="20" t="s">
        <v>83</v>
      </c>
    </row>
    <row r="155" s="13" customFormat="1">
      <c r="A155" s="13"/>
      <c r="B155" s="233"/>
      <c r="C155" s="234"/>
      <c r="D155" s="235" t="s">
        <v>148</v>
      </c>
      <c r="E155" s="236" t="s">
        <v>19</v>
      </c>
      <c r="F155" s="237" t="s">
        <v>1382</v>
      </c>
      <c r="G155" s="234"/>
      <c r="H155" s="238">
        <v>216.72</v>
      </c>
      <c r="I155" s="239"/>
      <c r="J155" s="234"/>
      <c r="K155" s="234"/>
      <c r="L155" s="240"/>
      <c r="M155" s="241"/>
      <c r="N155" s="242"/>
      <c r="O155" s="242"/>
      <c r="P155" s="242"/>
      <c r="Q155" s="242"/>
      <c r="R155" s="242"/>
      <c r="S155" s="242"/>
      <c r="T155" s="243"/>
      <c r="U155" s="13"/>
      <c r="V155" s="13"/>
      <c r="W155" s="13"/>
      <c r="X155" s="13"/>
      <c r="Y155" s="13"/>
      <c r="Z155" s="13"/>
      <c r="AA155" s="13"/>
      <c r="AB155" s="13"/>
      <c r="AC155" s="13"/>
      <c r="AD155" s="13"/>
      <c r="AE155" s="13"/>
      <c r="AT155" s="244" t="s">
        <v>148</v>
      </c>
      <c r="AU155" s="244" t="s">
        <v>83</v>
      </c>
      <c r="AV155" s="13" t="s">
        <v>83</v>
      </c>
      <c r="AW155" s="13" t="s">
        <v>32</v>
      </c>
      <c r="AX155" s="13" t="s">
        <v>78</v>
      </c>
      <c r="AY155" s="244" t="s">
        <v>139</v>
      </c>
    </row>
    <row r="156" s="2" customFormat="1" ht="16.5" customHeight="1">
      <c r="A156" s="41"/>
      <c r="B156" s="42"/>
      <c r="C156" s="215" t="s">
        <v>260</v>
      </c>
      <c r="D156" s="215" t="s">
        <v>141</v>
      </c>
      <c r="E156" s="216" t="s">
        <v>1383</v>
      </c>
      <c r="F156" s="217" t="s">
        <v>1384</v>
      </c>
      <c r="G156" s="218" t="s">
        <v>144</v>
      </c>
      <c r="H156" s="219">
        <v>3</v>
      </c>
      <c r="I156" s="220"/>
      <c r="J156" s="221">
        <f>ROUND(I156*H156,2)</f>
        <v>0</v>
      </c>
      <c r="K156" s="217" t="s">
        <v>19</v>
      </c>
      <c r="L156" s="47"/>
      <c r="M156" s="222" t="s">
        <v>19</v>
      </c>
      <c r="N156" s="223" t="s">
        <v>43</v>
      </c>
      <c r="O156" s="87"/>
      <c r="P156" s="224">
        <f>O156*H156</f>
        <v>0</v>
      </c>
      <c r="Q156" s="224">
        <v>0</v>
      </c>
      <c r="R156" s="224">
        <f>Q156*H156</f>
        <v>0</v>
      </c>
      <c r="S156" s="224">
        <v>0</v>
      </c>
      <c r="T156" s="225">
        <f>S156*H156</f>
        <v>0</v>
      </c>
      <c r="U156" s="41"/>
      <c r="V156" s="41"/>
      <c r="W156" s="41"/>
      <c r="X156" s="41"/>
      <c r="Y156" s="41"/>
      <c r="Z156" s="41"/>
      <c r="AA156" s="41"/>
      <c r="AB156" s="41"/>
      <c r="AC156" s="41"/>
      <c r="AD156" s="41"/>
      <c r="AE156" s="41"/>
      <c r="AR156" s="226" t="s">
        <v>90</v>
      </c>
      <c r="AT156" s="226" t="s">
        <v>141</v>
      </c>
      <c r="AU156" s="226" t="s">
        <v>83</v>
      </c>
      <c r="AY156" s="20" t="s">
        <v>139</v>
      </c>
      <c r="BE156" s="227">
        <f>IF(N156="základní",J156,0)</f>
        <v>0</v>
      </c>
      <c r="BF156" s="227">
        <f>IF(N156="snížená",J156,0)</f>
        <v>0</v>
      </c>
      <c r="BG156" s="227">
        <f>IF(N156="zákl. přenesená",J156,0)</f>
        <v>0</v>
      </c>
      <c r="BH156" s="227">
        <f>IF(N156="sníž. přenesená",J156,0)</f>
        <v>0</v>
      </c>
      <c r="BI156" s="227">
        <f>IF(N156="nulová",J156,0)</f>
        <v>0</v>
      </c>
      <c r="BJ156" s="20" t="s">
        <v>83</v>
      </c>
      <c r="BK156" s="227">
        <f>ROUND(I156*H156,2)</f>
        <v>0</v>
      </c>
      <c r="BL156" s="20" t="s">
        <v>90</v>
      </c>
      <c r="BM156" s="226" t="s">
        <v>284</v>
      </c>
    </row>
    <row r="157" s="2" customFormat="1">
      <c r="A157" s="41"/>
      <c r="B157" s="42"/>
      <c r="C157" s="43"/>
      <c r="D157" s="235" t="s">
        <v>231</v>
      </c>
      <c r="E157" s="43"/>
      <c r="F157" s="277" t="s">
        <v>513</v>
      </c>
      <c r="G157" s="43"/>
      <c r="H157" s="43"/>
      <c r="I157" s="230"/>
      <c r="J157" s="43"/>
      <c r="K157" s="43"/>
      <c r="L157" s="47"/>
      <c r="M157" s="231"/>
      <c r="N157" s="232"/>
      <c r="O157" s="87"/>
      <c r="P157" s="87"/>
      <c r="Q157" s="87"/>
      <c r="R157" s="87"/>
      <c r="S157" s="87"/>
      <c r="T157" s="88"/>
      <c r="U157" s="41"/>
      <c r="V157" s="41"/>
      <c r="W157" s="41"/>
      <c r="X157" s="41"/>
      <c r="Y157" s="41"/>
      <c r="Z157" s="41"/>
      <c r="AA157" s="41"/>
      <c r="AB157" s="41"/>
      <c r="AC157" s="41"/>
      <c r="AD157" s="41"/>
      <c r="AE157" s="41"/>
      <c r="AT157" s="20" t="s">
        <v>231</v>
      </c>
      <c r="AU157" s="20" t="s">
        <v>83</v>
      </c>
    </row>
    <row r="158" s="13" customFormat="1">
      <c r="A158" s="13"/>
      <c r="B158" s="233"/>
      <c r="C158" s="234"/>
      <c r="D158" s="235" t="s">
        <v>148</v>
      </c>
      <c r="E158" s="236" t="s">
        <v>19</v>
      </c>
      <c r="F158" s="237" t="s">
        <v>1385</v>
      </c>
      <c r="G158" s="234"/>
      <c r="H158" s="238">
        <v>3</v>
      </c>
      <c r="I158" s="239"/>
      <c r="J158" s="234"/>
      <c r="K158" s="234"/>
      <c r="L158" s="240"/>
      <c r="M158" s="241"/>
      <c r="N158" s="242"/>
      <c r="O158" s="242"/>
      <c r="P158" s="242"/>
      <c r="Q158" s="242"/>
      <c r="R158" s="242"/>
      <c r="S158" s="242"/>
      <c r="T158" s="243"/>
      <c r="U158" s="13"/>
      <c r="V158" s="13"/>
      <c r="W158" s="13"/>
      <c r="X158" s="13"/>
      <c r="Y158" s="13"/>
      <c r="Z158" s="13"/>
      <c r="AA158" s="13"/>
      <c r="AB158" s="13"/>
      <c r="AC158" s="13"/>
      <c r="AD158" s="13"/>
      <c r="AE158" s="13"/>
      <c r="AT158" s="244" t="s">
        <v>148</v>
      </c>
      <c r="AU158" s="244" t="s">
        <v>83</v>
      </c>
      <c r="AV158" s="13" t="s">
        <v>83</v>
      </c>
      <c r="AW158" s="13" t="s">
        <v>32</v>
      </c>
      <c r="AX158" s="13" t="s">
        <v>78</v>
      </c>
      <c r="AY158" s="244" t="s">
        <v>139</v>
      </c>
    </row>
    <row r="159" s="2" customFormat="1" ht="16.5" customHeight="1">
      <c r="A159" s="41"/>
      <c r="B159" s="42"/>
      <c r="C159" s="278" t="s">
        <v>276</v>
      </c>
      <c r="D159" s="278" t="s">
        <v>239</v>
      </c>
      <c r="E159" s="279" t="s">
        <v>1386</v>
      </c>
      <c r="F159" s="280" t="s">
        <v>1387</v>
      </c>
      <c r="G159" s="281" t="s">
        <v>144</v>
      </c>
      <c r="H159" s="282">
        <v>3</v>
      </c>
      <c r="I159" s="283"/>
      <c r="J159" s="284">
        <f>ROUND(I159*H159,2)</f>
        <v>0</v>
      </c>
      <c r="K159" s="280" t="s">
        <v>145</v>
      </c>
      <c r="L159" s="285"/>
      <c r="M159" s="286" t="s">
        <v>19</v>
      </c>
      <c r="N159" s="287" t="s">
        <v>43</v>
      </c>
      <c r="O159" s="87"/>
      <c r="P159" s="224">
        <f>O159*H159</f>
        <v>0</v>
      </c>
      <c r="Q159" s="224">
        <v>3.0000000000000001E-05</v>
      </c>
      <c r="R159" s="224">
        <f>Q159*H159</f>
        <v>9.0000000000000006E-05</v>
      </c>
      <c r="S159" s="224">
        <v>0</v>
      </c>
      <c r="T159" s="225">
        <f>S159*H159</f>
        <v>0</v>
      </c>
      <c r="U159" s="41"/>
      <c r="V159" s="41"/>
      <c r="W159" s="41"/>
      <c r="X159" s="41"/>
      <c r="Y159" s="41"/>
      <c r="Z159" s="41"/>
      <c r="AA159" s="41"/>
      <c r="AB159" s="41"/>
      <c r="AC159" s="41"/>
      <c r="AD159" s="41"/>
      <c r="AE159" s="41"/>
      <c r="AR159" s="226" t="s">
        <v>220</v>
      </c>
      <c r="AT159" s="226" t="s">
        <v>239</v>
      </c>
      <c r="AU159" s="226" t="s">
        <v>83</v>
      </c>
      <c r="AY159" s="20" t="s">
        <v>139</v>
      </c>
      <c r="BE159" s="227">
        <f>IF(N159="základní",J159,0)</f>
        <v>0</v>
      </c>
      <c r="BF159" s="227">
        <f>IF(N159="snížená",J159,0)</f>
        <v>0</v>
      </c>
      <c r="BG159" s="227">
        <f>IF(N159="zákl. přenesená",J159,0)</f>
        <v>0</v>
      </c>
      <c r="BH159" s="227">
        <f>IF(N159="sníž. přenesená",J159,0)</f>
        <v>0</v>
      </c>
      <c r="BI159" s="227">
        <f>IF(N159="nulová",J159,0)</f>
        <v>0</v>
      </c>
      <c r="BJ159" s="20" t="s">
        <v>83</v>
      </c>
      <c r="BK159" s="227">
        <f>ROUND(I159*H159,2)</f>
        <v>0</v>
      </c>
      <c r="BL159" s="20" t="s">
        <v>90</v>
      </c>
      <c r="BM159" s="226" t="s">
        <v>297</v>
      </c>
    </row>
    <row r="160" s="13" customFormat="1">
      <c r="A160" s="13"/>
      <c r="B160" s="233"/>
      <c r="C160" s="234"/>
      <c r="D160" s="235" t="s">
        <v>148</v>
      </c>
      <c r="E160" s="236" t="s">
        <v>19</v>
      </c>
      <c r="F160" s="237" t="s">
        <v>87</v>
      </c>
      <c r="G160" s="234"/>
      <c r="H160" s="238">
        <v>3</v>
      </c>
      <c r="I160" s="239"/>
      <c r="J160" s="234"/>
      <c r="K160" s="234"/>
      <c r="L160" s="240"/>
      <c r="M160" s="241"/>
      <c r="N160" s="242"/>
      <c r="O160" s="242"/>
      <c r="P160" s="242"/>
      <c r="Q160" s="242"/>
      <c r="R160" s="242"/>
      <c r="S160" s="242"/>
      <c r="T160" s="243"/>
      <c r="U160" s="13"/>
      <c r="V160" s="13"/>
      <c r="W160" s="13"/>
      <c r="X160" s="13"/>
      <c r="Y160" s="13"/>
      <c r="Z160" s="13"/>
      <c r="AA160" s="13"/>
      <c r="AB160" s="13"/>
      <c r="AC160" s="13"/>
      <c r="AD160" s="13"/>
      <c r="AE160" s="13"/>
      <c r="AT160" s="244" t="s">
        <v>148</v>
      </c>
      <c r="AU160" s="244" t="s">
        <v>83</v>
      </c>
      <c r="AV160" s="13" t="s">
        <v>83</v>
      </c>
      <c r="AW160" s="13" t="s">
        <v>32</v>
      </c>
      <c r="AX160" s="13" t="s">
        <v>78</v>
      </c>
      <c r="AY160" s="244" t="s">
        <v>139</v>
      </c>
    </row>
    <row r="161" s="2" customFormat="1" ht="16.5" customHeight="1">
      <c r="A161" s="41"/>
      <c r="B161" s="42"/>
      <c r="C161" s="215" t="s">
        <v>284</v>
      </c>
      <c r="D161" s="215" t="s">
        <v>141</v>
      </c>
      <c r="E161" s="216" t="s">
        <v>522</v>
      </c>
      <c r="F161" s="217" t="s">
        <v>523</v>
      </c>
      <c r="G161" s="218" t="s">
        <v>144</v>
      </c>
      <c r="H161" s="219">
        <v>4</v>
      </c>
      <c r="I161" s="220"/>
      <c r="J161" s="221">
        <f>ROUND(I161*H161,2)</f>
        <v>0</v>
      </c>
      <c r="K161" s="217" t="s">
        <v>145</v>
      </c>
      <c r="L161" s="47"/>
      <c r="M161" s="222" t="s">
        <v>19</v>
      </c>
      <c r="N161" s="223" t="s">
        <v>43</v>
      </c>
      <c r="O161" s="87"/>
      <c r="P161" s="224">
        <f>O161*H161</f>
        <v>0</v>
      </c>
      <c r="Q161" s="224">
        <v>0</v>
      </c>
      <c r="R161" s="224">
        <f>Q161*H161</f>
        <v>0</v>
      </c>
      <c r="S161" s="224">
        <v>0</v>
      </c>
      <c r="T161" s="225">
        <f>S161*H161</f>
        <v>0</v>
      </c>
      <c r="U161" s="41"/>
      <c r="V161" s="41"/>
      <c r="W161" s="41"/>
      <c r="X161" s="41"/>
      <c r="Y161" s="41"/>
      <c r="Z161" s="41"/>
      <c r="AA161" s="41"/>
      <c r="AB161" s="41"/>
      <c r="AC161" s="41"/>
      <c r="AD161" s="41"/>
      <c r="AE161" s="41"/>
      <c r="AR161" s="226" t="s">
        <v>90</v>
      </c>
      <c r="AT161" s="226" t="s">
        <v>141</v>
      </c>
      <c r="AU161" s="226" t="s">
        <v>83</v>
      </c>
      <c r="AY161" s="20" t="s">
        <v>139</v>
      </c>
      <c r="BE161" s="227">
        <f>IF(N161="základní",J161,0)</f>
        <v>0</v>
      </c>
      <c r="BF161" s="227">
        <f>IF(N161="snížená",J161,0)</f>
        <v>0</v>
      </c>
      <c r="BG161" s="227">
        <f>IF(N161="zákl. přenesená",J161,0)</f>
        <v>0</v>
      </c>
      <c r="BH161" s="227">
        <f>IF(N161="sníž. přenesená",J161,0)</f>
        <v>0</v>
      </c>
      <c r="BI161" s="227">
        <f>IF(N161="nulová",J161,0)</f>
        <v>0</v>
      </c>
      <c r="BJ161" s="20" t="s">
        <v>83</v>
      </c>
      <c r="BK161" s="227">
        <f>ROUND(I161*H161,2)</f>
        <v>0</v>
      </c>
      <c r="BL161" s="20" t="s">
        <v>90</v>
      </c>
      <c r="BM161" s="226" t="s">
        <v>267</v>
      </c>
    </row>
    <row r="162" s="2" customFormat="1">
      <c r="A162" s="41"/>
      <c r="B162" s="42"/>
      <c r="C162" s="43"/>
      <c r="D162" s="228" t="s">
        <v>146</v>
      </c>
      <c r="E162" s="43"/>
      <c r="F162" s="229" t="s">
        <v>525</v>
      </c>
      <c r="G162" s="43"/>
      <c r="H162" s="43"/>
      <c r="I162" s="230"/>
      <c r="J162" s="43"/>
      <c r="K162" s="43"/>
      <c r="L162" s="47"/>
      <c r="M162" s="231"/>
      <c r="N162" s="232"/>
      <c r="O162" s="87"/>
      <c r="P162" s="87"/>
      <c r="Q162" s="87"/>
      <c r="R162" s="87"/>
      <c r="S162" s="87"/>
      <c r="T162" s="88"/>
      <c r="U162" s="41"/>
      <c r="V162" s="41"/>
      <c r="W162" s="41"/>
      <c r="X162" s="41"/>
      <c r="Y162" s="41"/>
      <c r="Z162" s="41"/>
      <c r="AA162" s="41"/>
      <c r="AB162" s="41"/>
      <c r="AC162" s="41"/>
      <c r="AD162" s="41"/>
      <c r="AE162" s="41"/>
      <c r="AT162" s="20" t="s">
        <v>146</v>
      </c>
      <c r="AU162" s="20" t="s">
        <v>83</v>
      </c>
    </row>
    <row r="163" s="2" customFormat="1">
      <c r="A163" s="41"/>
      <c r="B163" s="42"/>
      <c r="C163" s="43"/>
      <c r="D163" s="235" t="s">
        <v>231</v>
      </c>
      <c r="E163" s="43"/>
      <c r="F163" s="277" t="s">
        <v>513</v>
      </c>
      <c r="G163" s="43"/>
      <c r="H163" s="43"/>
      <c r="I163" s="230"/>
      <c r="J163" s="43"/>
      <c r="K163" s="43"/>
      <c r="L163" s="47"/>
      <c r="M163" s="231"/>
      <c r="N163" s="232"/>
      <c r="O163" s="87"/>
      <c r="P163" s="87"/>
      <c r="Q163" s="87"/>
      <c r="R163" s="87"/>
      <c r="S163" s="87"/>
      <c r="T163" s="88"/>
      <c r="U163" s="41"/>
      <c r="V163" s="41"/>
      <c r="W163" s="41"/>
      <c r="X163" s="41"/>
      <c r="Y163" s="41"/>
      <c r="Z163" s="41"/>
      <c r="AA163" s="41"/>
      <c r="AB163" s="41"/>
      <c r="AC163" s="41"/>
      <c r="AD163" s="41"/>
      <c r="AE163" s="41"/>
      <c r="AT163" s="20" t="s">
        <v>231</v>
      </c>
      <c r="AU163" s="20" t="s">
        <v>83</v>
      </c>
    </row>
    <row r="164" s="13" customFormat="1">
      <c r="A164" s="13"/>
      <c r="B164" s="233"/>
      <c r="C164" s="234"/>
      <c r="D164" s="235" t="s">
        <v>148</v>
      </c>
      <c r="E164" s="236" t="s">
        <v>19</v>
      </c>
      <c r="F164" s="237" t="s">
        <v>1388</v>
      </c>
      <c r="G164" s="234"/>
      <c r="H164" s="238">
        <v>3</v>
      </c>
      <c r="I164" s="239"/>
      <c r="J164" s="234"/>
      <c r="K164" s="234"/>
      <c r="L164" s="240"/>
      <c r="M164" s="241"/>
      <c r="N164" s="242"/>
      <c r="O164" s="242"/>
      <c r="P164" s="242"/>
      <c r="Q164" s="242"/>
      <c r="R164" s="242"/>
      <c r="S164" s="242"/>
      <c r="T164" s="243"/>
      <c r="U164" s="13"/>
      <c r="V164" s="13"/>
      <c r="W164" s="13"/>
      <c r="X164" s="13"/>
      <c r="Y164" s="13"/>
      <c r="Z164" s="13"/>
      <c r="AA164" s="13"/>
      <c r="AB164" s="13"/>
      <c r="AC164" s="13"/>
      <c r="AD164" s="13"/>
      <c r="AE164" s="13"/>
      <c r="AT164" s="244" t="s">
        <v>148</v>
      </c>
      <c r="AU164" s="244" t="s">
        <v>83</v>
      </c>
      <c r="AV164" s="13" t="s">
        <v>83</v>
      </c>
      <c r="AW164" s="13" t="s">
        <v>32</v>
      </c>
      <c r="AX164" s="13" t="s">
        <v>71</v>
      </c>
      <c r="AY164" s="244" t="s">
        <v>139</v>
      </c>
    </row>
    <row r="165" s="13" customFormat="1">
      <c r="A165" s="13"/>
      <c r="B165" s="233"/>
      <c r="C165" s="234"/>
      <c r="D165" s="235" t="s">
        <v>148</v>
      </c>
      <c r="E165" s="236" t="s">
        <v>19</v>
      </c>
      <c r="F165" s="237" t="s">
        <v>1389</v>
      </c>
      <c r="G165" s="234"/>
      <c r="H165" s="238">
        <v>1</v>
      </c>
      <c r="I165" s="239"/>
      <c r="J165" s="234"/>
      <c r="K165" s="234"/>
      <c r="L165" s="240"/>
      <c r="M165" s="241"/>
      <c r="N165" s="242"/>
      <c r="O165" s="242"/>
      <c r="P165" s="242"/>
      <c r="Q165" s="242"/>
      <c r="R165" s="242"/>
      <c r="S165" s="242"/>
      <c r="T165" s="243"/>
      <c r="U165" s="13"/>
      <c r="V165" s="13"/>
      <c r="W165" s="13"/>
      <c r="X165" s="13"/>
      <c r="Y165" s="13"/>
      <c r="Z165" s="13"/>
      <c r="AA165" s="13"/>
      <c r="AB165" s="13"/>
      <c r="AC165" s="13"/>
      <c r="AD165" s="13"/>
      <c r="AE165" s="13"/>
      <c r="AT165" s="244" t="s">
        <v>148</v>
      </c>
      <c r="AU165" s="244" t="s">
        <v>83</v>
      </c>
      <c r="AV165" s="13" t="s">
        <v>83</v>
      </c>
      <c r="AW165" s="13" t="s">
        <v>32</v>
      </c>
      <c r="AX165" s="13" t="s">
        <v>71</v>
      </c>
      <c r="AY165" s="244" t="s">
        <v>139</v>
      </c>
    </row>
    <row r="166" s="15" customFormat="1">
      <c r="A166" s="15"/>
      <c r="B166" s="256"/>
      <c r="C166" s="257"/>
      <c r="D166" s="235" t="s">
        <v>148</v>
      </c>
      <c r="E166" s="258" t="s">
        <v>19</v>
      </c>
      <c r="F166" s="259" t="s">
        <v>163</v>
      </c>
      <c r="G166" s="257"/>
      <c r="H166" s="260">
        <v>4</v>
      </c>
      <c r="I166" s="261"/>
      <c r="J166" s="257"/>
      <c r="K166" s="257"/>
      <c r="L166" s="262"/>
      <c r="M166" s="263"/>
      <c r="N166" s="264"/>
      <c r="O166" s="264"/>
      <c r="P166" s="264"/>
      <c r="Q166" s="264"/>
      <c r="R166" s="264"/>
      <c r="S166" s="264"/>
      <c r="T166" s="265"/>
      <c r="U166" s="15"/>
      <c r="V166" s="15"/>
      <c r="W166" s="15"/>
      <c r="X166" s="15"/>
      <c r="Y166" s="15"/>
      <c r="Z166" s="15"/>
      <c r="AA166" s="15"/>
      <c r="AB166" s="15"/>
      <c r="AC166" s="15"/>
      <c r="AD166" s="15"/>
      <c r="AE166" s="15"/>
      <c r="AT166" s="266" t="s">
        <v>148</v>
      </c>
      <c r="AU166" s="266" t="s">
        <v>83</v>
      </c>
      <c r="AV166" s="15" t="s">
        <v>90</v>
      </c>
      <c r="AW166" s="15" t="s">
        <v>32</v>
      </c>
      <c r="AX166" s="15" t="s">
        <v>78</v>
      </c>
      <c r="AY166" s="266" t="s">
        <v>139</v>
      </c>
    </row>
    <row r="167" s="2" customFormat="1" ht="16.5" customHeight="1">
      <c r="A167" s="41"/>
      <c r="B167" s="42"/>
      <c r="C167" s="278" t="s">
        <v>289</v>
      </c>
      <c r="D167" s="278" t="s">
        <v>239</v>
      </c>
      <c r="E167" s="279" t="s">
        <v>1390</v>
      </c>
      <c r="F167" s="280" t="s">
        <v>1391</v>
      </c>
      <c r="G167" s="281" t="s">
        <v>144</v>
      </c>
      <c r="H167" s="282">
        <v>3.0299999999999998</v>
      </c>
      <c r="I167" s="283"/>
      <c r="J167" s="284">
        <f>ROUND(I167*H167,2)</f>
        <v>0</v>
      </c>
      <c r="K167" s="280" t="s">
        <v>145</v>
      </c>
      <c r="L167" s="285"/>
      <c r="M167" s="286" t="s">
        <v>19</v>
      </c>
      <c r="N167" s="287" t="s">
        <v>43</v>
      </c>
      <c r="O167" s="87"/>
      <c r="P167" s="224">
        <f>O167*H167</f>
        <v>0</v>
      </c>
      <c r="Q167" s="224">
        <v>0.00025000000000000001</v>
      </c>
      <c r="R167" s="224">
        <f>Q167*H167</f>
        <v>0.00075749999999999993</v>
      </c>
      <c r="S167" s="224">
        <v>0</v>
      </c>
      <c r="T167" s="225">
        <f>S167*H167</f>
        <v>0</v>
      </c>
      <c r="U167" s="41"/>
      <c r="V167" s="41"/>
      <c r="W167" s="41"/>
      <c r="X167" s="41"/>
      <c r="Y167" s="41"/>
      <c r="Z167" s="41"/>
      <c r="AA167" s="41"/>
      <c r="AB167" s="41"/>
      <c r="AC167" s="41"/>
      <c r="AD167" s="41"/>
      <c r="AE167" s="41"/>
      <c r="AR167" s="226" t="s">
        <v>220</v>
      </c>
      <c r="AT167" s="226" t="s">
        <v>239</v>
      </c>
      <c r="AU167" s="226" t="s">
        <v>83</v>
      </c>
      <c r="AY167" s="20" t="s">
        <v>139</v>
      </c>
      <c r="BE167" s="227">
        <f>IF(N167="základní",J167,0)</f>
        <v>0</v>
      </c>
      <c r="BF167" s="227">
        <f>IF(N167="snížená",J167,0)</f>
        <v>0</v>
      </c>
      <c r="BG167" s="227">
        <f>IF(N167="zákl. přenesená",J167,0)</f>
        <v>0</v>
      </c>
      <c r="BH167" s="227">
        <f>IF(N167="sníž. přenesená",J167,0)</f>
        <v>0</v>
      </c>
      <c r="BI167" s="227">
        <f>IF(N167="nulová",J167,0)</f>
        <v>0</v>
      </c>
      <c r="BJ167" s="20" t="s">
        <v>83</v>
      </c>
      <c r="BK167" s="227">
        <f>ROUND(I167*H167,2)</f>
        <v>0</v>
      </c>
      <c r="BL167" s="20" t="s">
        <v>90</v>
      </c>
      <c r="BM167" s="226" t="s">
        <v>274</v>
      </c>
    </row>
    <row r="168" s="13" customFormat="1">
      <c r="A168" s="13"/>
      <c r="B168" s="233"/>
      <c r="C168" s="234"/>
      <c r="D168" s="235" t="s">
        <v>148</v>
      </c>
      <c r="E168" s="236" t="s">
        <v>19</v>
      </c>
      <c r="F168" s="237" t="s">
        <v>1392</v>
      </c>
      <c r="G168" s="234"/>
      <c r="H168" s="238">
        <v>3.0299999999999998</v>
      </c>
      <c r="I168" s="239"/>
      <c r="J168" s="234"/>
      <c r="K168" s="234"/>
      <c r="L168" s="240"/>
      <c r="M168" s="241"/>
      <c r="N168" s="242"/>
      <c r="O168" s="242"/>
      <c r="P168" s="242"/>
      <c r="Q168" s="242"/>
      <c r="R168" s="242"/>
      <c r="S168" s="242"/>
      <c r="T168" s="243"/>
      <c r="U168" s="13"/>
      <c r="V168" s="13"/>
      <c r="W168" s="13"/>
      <c r="X168" s="13"/>
      <c r="Y168" s="13"/>
      <c r="Z168" s="13"/>
      <c r="AA168" s="13"/>
      <c r="AB168" s="13"/>
      <c r="AC168" s="13"/>
      <c r="AD168" s="13"/>
      <c r="AE168" s="13"/>
      <c r="AT168" s="244" t="s">
        <v>148</v>
      </c>
      <c r="AU168" s="244" t="s">
        <v>83</v>
      </c>
      <c r="AV168" s="13" t="s">
        <v>83</v>
      </c>
      <c r="AW168" s="13" t="s">
        <v>32</v>
      </c>
      <c r="AX168" s="13" t="s">
        <v>78</v>
      </c>
      <c r="AY168" s="244" t="s">
        <v>139</v>
      </c>
    </row>
    <row r="169" s="2" customFormat="1" ht="16.5" customHeight="1">
      <c r="A169" s="41"/>
      <c r="B169" s="42"/>
      <c r="C169" s="278" t="s">
        <v>297</v>
      </c>
      <c r="D169" s="278" t="s">
        <v>239</v>
      </c>
      <c r="E169" s="279" t="s">
        <v>1393</v>
      </c>
      <c r="F169" s="280" t="s">
        <v>1394</v>
      </c>
      <c r="G169" s="281" t="s">
        <v>144</v>
      </c>
      <c r="H169" s="282">
        <v>1.01</v>
      </c>
      <c r="I169" s="283"/>
      <c r="J169" s="284">
        <f>ROUND(I169*H169,2)</f>
        <v>0</v>
      </c>
      <c r="K169" s="280" t="s">
        <v>145</v>
      </c>
      <c r="L169" s="285"/>
      <c r="M169" s="286" t="s">
        <v>19</v>
      </c>
      <c r="N169" s="287" t="s">
        <v>43</v>
      </c>
      <c r="O169" s="87"/>
      <c r="P169" s="224">
        <f>O169*H169</f>
        <v>0</v>
      </c>
      <c r="Q169" s="224">
        <v>0.00038000000000000002</v>
      </c>
      <c r="R169" s="224">
        <f>Q169*H169</f>
        <v>0.0003838</v>
      </c>
      <c r="S169" s="224">
        <v>0</v>
      </c>
      <c r="T169" s="225">
        <f>S169*H169</f>
        <v>0</v>
      </c>
      <c r="U169" s="41"/>
      <c r="V169" s="41"/>
      <c r="W169" s="41"/>
      <c r="X169" s="41"/>
      <c r="Y169" s="41"/>
      <c r="Z169" s="41"/>
      <c r="AA169" s="41"/>
      <c r="AB169" s="41"/>
      <c r="AC169" s="41"/>
      <c r="AD169" s="41"/>
      <c r="AE169" s="41"/>
      <c r="AR169" s="226" t="s">
        <v>220</v>
      </c>
      <c r="AT169" s="226" t="s">
        <v>239</v>
      </c>
      <c r="AU169" s="226" t="s">
        <v>83</v>
      </c>
      <c r="AY169" s="20" t="s">
        <v>139</v>
      </c>
      <c r="BE169" s="227">
        <f>IF(N169="základní",J169,0)</f>
        <v>0</v>
      </c>
      <c r="BF169" s="227">
        <f>IF(N169="snížená",J169,0)</f>
        <v>0</v>
      </c>
      <c r="BG169" s="227">
        <f>IF(N169="zákl. přenesená",J169,0)</f>
        <v>0</v>
      </c>
      <c r="BH169" s="227">
        <f>IF(N169="sníž. přenesená",J169,0)</f>
        <v>0</v>
      </c>
      <c r="BI169" s="227">
        <f>IF(N169="nulová",J169,0)</f>
        <v>0</v>
      </c>
      <c r="BJ169" s="20" t="s">
        <v>83</v>
      </c>
      <c r="BK169" s="227">
        <f>ROUND(I169*H169,2)</f>
        <v>0</v>
      </c>
      <c r="BL169" s="20" t="s">
        <v>90</v>
      </c>
      <c r="BM169" s="226" t="s">
        <v>287</v>
      </c>
    </row>
    <row r="170" s="13" customFormat="1">
      <c r="A170" s="13"/>
      <c r="B170" s="233"/>
      <c r="C170" s="234"/>
      <c r="D170" s="235" t="s">
        <v>148</v>
      </c>
      <c r="E170" s="236" t="s">
        <v>19</v>
      </c>
      <c r="F170" s="237" t="s">
        <v>1395</v>
      </c>
      <c r="G170" s="234"/>
      <c r="H170" s="238">
        <v>1.01</v>
      </c>
      <c r="I170" s="239"/>
      <c r="J170" s="234"/>
      <c r="K170" s="234"/>
      <c r="L170" s="240"/>
      <c r="M170" s="241"/>
      <c r="N170" s="242"/>
      <c r="O170" s="242"/>
      <c r="P170" s="242"/>
      <c r="Q170" s="242"/>
      <c r="R170" s="242"/>
      <c r="S170" s="242"/>
      <c r="T170" s="243"/>
      <c r="U170" s="13"/>
      <c r="V170" s="13"/>
      <c r="W170" s="13"/>
      <c r="X170" s="13"/>
      <c r="Y170" s="13"/>
      <c r="Z170" s="13"/>
      <c r="AA170" s="13"/>
      <c r="AB170" s="13"/>
      <c r="AC170" s="13"/>
      <c r="AD170" s="13"/>
      <c r="AE170" s="13"/>
      <c r="AT170" s="244" t="s">
        <v>148</v>
      </c>
      <c r="AU170" s="244" t="s">
        <v>83</v>
      </c>
      <c r="AV170" s="13" t="s">
        <v>83</v>
      </c>
      <c r="AW170" s="13" t="s">
        <v>32</v>
      </c>
      <c r="AX170" s="13" t="s">
        <v>78</v>
      </c>
      <c r="AY170" s="244" t="s">
        <v>139</v>
      </c>
    </row>
    <row r="171" s="2" customFormat="1" ht="16.5" customHeight="1">
      <c r="A171" s="41"/>
      <c r="B171" s="42"/>
      <c r="C171" s="215" t="s">
        <v>7</v>
      </c>
      <c r="D171" s="215" t="s">
        <v>141</v>
      </c>
      <c r="E171" s="216" t="s">
        <v>1396</v>
      </c>
      <c r="F171" s="217" t="s">
        <v>1397</v>
      </c>
      <c r="G171" s="218" t="s">
        <v>144</v>
      </c>
      <c r="H171" s="219">
        <v>3</v>
      </c>
      <c r="I171" s="220"/>
      <c r="J171" s="221">
        <f>ROUND(I171*H171,2)</f>
        <v>0</v>
      </c>
      <c r="K171" s="217" t="s">
        <v>19</v>
      </c>
      <c r="L171" s="47"/>
      <c r="M171" s="222" t="s">
        <v>19</v>
      </c>
      <c r="N171" s="223" t="s">
        <v>43</v>
      </c>
      <c r="O171" s="87"/>
      <c r="P171" s="224">
        <f>O171*H171</f>
        <v>0</v>
      </c>
      <c r="Q171" s="224">
        <v>0</v>
      </c>
      <c r="R171" s="224">
        <f>Q171*H171</f>
        <v>0</v>
      </c>
      <c r="S171" s="224">
        <v>0</v>
      </c>
      <c r="T171" s="225">
        <f>S171*H171</f>
        <v>0</v>
      </c>
      <c r="U171" s="41"/>
      <c r="V171" s="41"/>
      <c r="W171" s="41"/>
      <c r="X171" s="41"/>
      <c r="Y171" s="41"/>
      <c r="Z171" s="41"/>
      <c r="AA171" s="41"/>
      <c r="AB171" s="41"/>
      <c r="AC171" s="41"/>
      <c r="AD171" s="41"/>
      <c r="AE171" s="41"/>
      <c r="AR171" s="226" t="s">
        <v>90</v>
      </c>
      <c r="AT171" s="226" t="s">
        <v>141</v>
      </c>
      <c r="AU171" s="226" t="s">
        <v>83</v>
      </c>
      <c r="AY171" s="20" t="s">
        <v>139</v>
      </c>
      <c r="BE171" s="227">
        <f>IF(N171="základní",J171,0)</f>
        <v>0</v>
      </c>
      <c r="BF171" s="227">
        <f>IF(N171="snížená",J171,0)</f>
        <v>0</v>
      </c>
      <c r="BG171" s="227">
        <f>IF(N171="zákl. přenesená",J171,0)</f>
        <v>0</v>
      </c>
      <c r="BH171" s="227">
        <f>IF(N171="sníž. přenesená",J171,0)</f>
        <v>0</v>
      </c>
      <c r="BI171" s="227">
        <f>IF(N171="nulová",J171,0)</f>
        <v>0</v>
      </c>
      <c r="BJ171" s="20" t="s">
        <v>83</v>
      </c>
      <c r="BK171" s="227">
        <f>ROUND(I171*H171,2)</f>
        <v>0</v>
      </c>
      <c r="BL171" s="20" t="s">
        <v>90</v>
      </c>
      <c r="BM171" s="226" t="s">
        <v>300</v>
      </c>
    </row>
    <row r="172" s="2" customFormat="1">
      <c r="A172" s="41"/>
      <c r="B172" s="42"/>
      <c r="C172" s="43"/>
      <c r="D172" s="235" t="s">
        <v>231</v>
      </c>
      <c r="E172" s="43"/>
      <c r="F172" s="277" t="s">
        <v>513</v>
      </c>
      <c r="G172" s="43"/>
      <c r="H172" s="43"/>
      <c r="I172" s="230"/>
      <c r="J172" s="43"/>
      <c r="K172" s="43"/>
      <c r="L172" s="47"/>
      <c r="M172" s="231"/>
      <c r="N172" s="232"/>
      <c r="O172" s="87"/>
      <c r="P172" s="87"/>
      <c r="Q172" s="87"/>
      <c r="R172" s="87"/>
      <c r="S172" s="87"/>
      <c r="T172" s="88"/>
      <c r="U172" s="41"/>
      <c r="V172" s="41"/>
      <c r="W172" s="41"/>
      <c r="X172" s="41"/>
      <c r="Y172" s="41"/>
      <c r="Z172" s="41"/>
      <c r="AA172" s="41"/>
      <c r="AB172" s="41"/>
      <c r="AC172" s="41"/>
      <c r="AD172" s="41"/>
      <c r="AE172" s="41"/>
      <c r="AT172" s="20" t="s">
        <v>231</v>
      </c>
      <c r="AU172" s="20" t="s">
        <v>83</v>
      </c>
    </row>
    <row r="173" s="13" customFormat="1">
      <c r="A173" s="13"/>
      <c r="B173" s="233"/>
      <c r="C173" s="234"/>
      <c r="D173" s="235" t="s">
        <v>148</v>
      </c>
      <c r="E173" s="236" t="s">
        <v>19</v>
      </c>
      <c r="F173" s="237" t="s">
        <v>1398</v>
      </c>
      <c r="G173" s="234"/>
      <c r="H173" s="238">
        <v>1</v>
      </c>
      <c r="I173" s="239"/>
      <c r="J173" s="234"/>
      <c r="K173" s="234"/>
      <c r="L173" s="240"/>
      <c r="M173" s="241"/>
      <c r="N173" s="242"/>
      <c r="O173" s="242"/>
      <c r="P173" s="242"/>
      <c r="Q173" s="242"/>
      <c r="R173" s="242"/>
      <c r="S173" s="242"/>
      <c r="T173" s="243"/>
      <c r="U173" s="13"/>
      <c r="V173" s="13"/>
      <c r="W173" s="13"/>
      <c r="X173" s="13"/>
      <c r="Y173" s="13"/>
      <c r="Z173" s="13"/>
      <c r="AA173" s="13"/>
      <c r="AB173" s="13"/>
      <c r="AC173" s="13"/>
      <c r="AD173" s="13"/>
      <c r="AE173" s="13"/>
      <c r="AT173" s="244" t="s">
        <v>148</v>
      </c>
      <c r="AU173" s="244" t="s">
        <v>83</v>
      </c>
      <c r="AV173" s="13" t="s">
        <v>83</v>
      </c>
      <c r="AW173" s="13" t="s">
        <v>32</v>
      </c>
      <c r="AX173" s="13" t="s">
        <v>71</v>
      </c>
      <c r="AY173" s="244" t="s">
        <v>139</v>
      </c>
    </row>
    <row r="174" s="13" customFormat="1">
      <c r="A174" s="13"/>
      <c r="B174" s="233"/>
      <c r="C174" s="234"/>
      <c r="D174" s="235" t="s">
        <v>148</v>
      </c>
      <c r="E174" s="236" t="s">
        <v>19</v>
      </c>
      <c r="F174" s="237" t="s">
        <v>1399</v>
      </c>
      <c r="G174" s="234"/>
      <c r="H174" s="238">
        <v>2</v>
      </c>
      <c r="I174" s="239"/>
      <c r="J174" s="234"/>
      <c r="K174" s="234"/>
      <c r="L174" s="240"/>
      <c r="M174" s="241"/>
      <c r="N174" s="242"/>
      <c r="O174" s="242"/>
      <c r="P174" s="242"/>
      <c r="Q174" s="242"/>
      <c r="R174" s="242"/>
      <c r="S174" s="242"/>
      <c r="T174" s="243"/>
      <c r="U174" s="13"/>
      <c r="V174" s="13"/>
      <c r="W174" s="13"/>
      <c r="X174" s="13"/>
      <c r="Y174" s="13"/>
      <c r="Z174" s="13"/>
      <c r="AA174" s="13"/>
      <c r="AB174" s="13"/>
      <c r="AC174" s="13"/>
      <c r="AD174" s="13"/>
      <c r="AE174" s="13"/>
      <c r="AT174" s="244" t="s">
        <v>148</v>
      </c>
      <c r="AU174" s="244" t="s">
        <v>83</v>
      </c>
      <c r="AV174" s="13" t="s">
        <v>83</v>
      </c>
      <c r="AW174" s="13" t="s">
        <v>32</v>
      </c>
      <c r="AX174" s="13" t="s">
        <v>71</v>
      </c>
      <c r="AY174" s="244" t="s">
        <v>139</v>
      </c>
    </row>
    <row r="175" s="15" customFormat="1">
      <c r="A175" s="15"/>
      <c r="B175" s="256"/>
      <c r="C175" s="257"/>
      <c r="D175" s="235" t="s">
        <v>148</v>
      </c>
      <c r="E175" s="258" t="s">
        <v>19</v>
      </c>
      <c r="F175" s="259" t="s">
        <v>163</v>
      </c>
      <c r="G175" s="257"/>
      <c r="H175" s="260">
        <v>3</v>
      </c>
      <c r="I175" s="261"/>
      <c r="J175" s="257"/>
      <c r="K175" s="257"/>
      <c r="L175" s="262"/>
      <c r="M175" s="263"/>
      <c r="N175" s="264"/>
      <c r="O175" s="264"/>
      <c r="P175" s="264"/>
      <c r="Q175" s="264"/>
      <c r="R175" s="264"/>
      <c r="S175" s="264"/>
      <c r="T175" s="265"/>
      <c r="U175" s="15"/>
      <c r="V175" s="15"/>
      <c r="W175" s="15"/>
      <c r="X175" s="15"/>
      <c r="Y175" s="15"/>
      <c r="Z175" s="15"/>
      <c r="AA175" s="15"/>
      <c r="AB175" s="15"/>
      <c r="AC175" s="15"/>
      <c r="AD175" s="15"/>
      <c r="AE175" s="15"/>
      <c r="AT175" s="266" t="s">
        <v>148</v>
      </c>
      <c r="AU175" s="266" t="s">
        <v>83</v>
      </c>
      <c r="AV175" s="15" t="s">
        <v>90</v>
      </c>
      <c r="AW175" s="15" t="s">
        <v>32</v>
      </c>
      <c r="AX175" s="15" t="s">
        <v>78</v>
      </c>
      <c r="AY175" s="266" t="s">
        <v>139</v>
      </c>
    </row>
    <row r="176" s="2" customFormat="1" ht="16.5" customHeight="1">
      <c r="A176" s="41"/>
      <c r="B176" s="42"/>
      <c r="C176" s="278" t="s">
        <v>267</v>
      </c>
      <c r="D176" s="278" t="s">
        <v>239</v>
      </c>
      <c r="E176" s="279" t="s">
        <v>1400</v>
      </c>
      <c r="F176" s="280" t="s">
        <v>1401</v>
      </c>
      <c r="G176" s="281" t="s">
        <v>144</v>
      </c>
      <c r="H176" s="282">
        <v>2.02</v>
      </c>
      <c r="I176" s="283"/>
      <c r="J176" s="284">
        <f>ROUND(I176*H176,2)</f>
        <v>0</v>
      </c>
      <c r="K176" s="280" t="s">
        <v>19</v>
      </c>
      <c r="L176" s="285"/>
      <c r="M176" s="286" t="s">
        <v>19</v>
      </c>
      <c r="N176" s="287" t="s">
        <v>43</v>
      </c>
      <c r="O176" s="87"/>
      <c r="P176" s="224">
        <f>O176*H176</f>
        <v>0</v>
      </c>
      <c r="Q176" s="224">
        <v>0.00012999999999999999</v>
      </c>
      <c r="R176" s="224">
        <f>Q176*H176</f>
        <v>0.00026259999999999999</v>
      </c>
      <c r="S176" s="224">
        <v>0</v>
      </c>
      <c r="T176" s="225">
        <f>S176*H176</f>
        <v>0</v>
      </c>
      <c r="U176" s="41"/>
      <c r="V176" s="41"/>
      <c r="W176" s="41"/>
      <c r="X176" s="41"/>
      <c r="Y176" s="41"/>
      <c r="Z176" s="41"/>
      <c r="AA176" s="41"/>
      <c r="AB176" s="41"/>
      <c r="AC176" s="41"/>
      <c r="AD176" s="41"/>
      <c r="AE176" s="41"/>
      <c r="AR176" s="226" t="s">
        <v>220</v>
      </c>
      <c r="AT176" s="226" t="s">
        <v>239</v>
      </c>
      <c r="AU176" s="226" t="s">
        <v>83</v>
      </c>
      <c r="AY176" s="20" t="s">
        <v>139</v>
      </c>
      <c r="BE176" s="227">
        <f>IF(N176="základní",J176,0)</f>
        <v>0</v>
      </c>
      <c r="BF176" s="227">
        <f>IF(N176="snížená",J176,0)</f>
        <v>0</v>
      </c>
      <c r="BG176" s="227">
        <f>IF(N176="zákl. přenesená",J176,0)</f>
        <v>0</v>
      </c>
      <c r="BH176" s="227">
        <f>IF(N176="sníž. přenesená",J176,0)</f>
        <v>0</v>
      </c>
      <c r="BI176" s="227">
        <f>IF(N176="nulová",J176,0)</f>
        <v>0</v>
      </c>
      <c r="BJ176" s="20" t="s">
        <v>83</v>
      </c>
      <c r="BK176" s="227">
        <f>ROUND(I176*H176,2)</f>
        <v>0</v>
      </c>
      <c r="BL176" s="20" t="s">
        <v>90</v>
      </c>
      <c r="BM176" s="226" t="s">
        <v>374</v>
      </c>
    </row>
    <row r="177" s="13" customFormat="1">
      <c r="A177" s="13"/>
      <c r="B177" s="233"/>
      <c r="C177" s="234"/>
      <c r="D177" s="235" t="s">
        <v>148</v>
      </c>
      <c r="E177" s="236" t="s">
        <v>19</v>
      </c>
      <c r="F177" s="237" t="s">
        <v>1402</v>
      </c>
      <c r="G177" s="234"/>
      <c r="H177" s="238">
        <v>2.02</v>
      </c>
      <c r="I177" s="239"/>
      <c r="J177" s="234"/>
      <c r="K177" s="234"/>
      <c r="L177" s="240"/>
      <c r="M177" s="241"/>
      <c r="N177" s="242"/>
      <c r="O177" s="242"/>
      <c r="P177" s="242"/>
      <c r="Q177" s="242"/>
      <c r="R177" s="242"/>
      <c r="S177" s="242"/>
      <c r="T177" s="243"/>
      <c r="U177" s="13"/>
      <c r="V177" s="13"/>
      <c r="W177" s="13"/>
      <c r="X177" s="13"/>
      <c r="Y177" s="13"/>
      <c r="Z177" s="13"/>
      <c r="AA177" s="13"/>
      <c r="AB177" s="13"/>
      <c r="AC177" s="13"/>
      <c r="AD177" s="13"/>
      <c r="AE177" s="13"/>
      <c r="AT177" s="244" t="s">
        <v>148</v>
      </c>
      <c r="AU177" s="244" t="s">
        <v>83</v>
      </c>
      <c r="AV177" s="13" t="s">
        <v>83</v>
      </c>
      <c r="AW177" s="13" t="s">
        <v>32</v>
      </c>
      <c r="AX177" s="13" t="s">
        <v>78</v>
      </c>
      <c r="AY177" s="244" t="s">
        <v>139</v>
      </c>
    </row>
    <row r="178" s="2" customFormat="1" ht="16.5" customHeight="1">
      <c r="A178" s="41"/>
      <c r="B178" s="42"/>
      <c r="C178" s="278" t="s">
        <v>313</v>
      </c>
      <c r="D178" s="278" t="s">
        <v>239</v>
      </c>
      <c r="E178" s="279" t="s">
        <v>1403</v>
      </c>
      <c r="F178" s="280" t="s">
        <v>1404</v>
      </c>
      <c r="G178" s="281" t="s">
        <v>144</v>
      </c>
      <c r="H178" s="282">
        <v>1.01</v>
      </c>
      <c r="I178" s="283"/>
      <c r="J178" s="284">
        <f>ROUND(I178*H178,2)</f>
        <v>0</v>
      </c>
      <c r="K178" s="280" t="s">
        <v>19</v>
      </c>
      <c r="L178" s="285"/>
      <c r="M178" s="286" t="s">
        <v>19</v>
      </c>
      <c r="N178" s="287" t="s">
        <v>43</v>
      </c>
      <c r="O178" s="87"/>
      <c r="P178" s="224">
        <f>O178*H178</f>
        <v>0</v>
      </c>
      <c r="Q178" s="224">
        <v>0.00012999999999999999</v>
      </c>
      <c r="R178" s="224">
        <f>Q178*H178</f>
        <v>0.00013129999999999999</v>
      </c>
      <c r="S178" s="224">
        <v>0</v>
      </c>
      <c r="T178" s="225">
        <f>S178*H178</f>
        <v>0</v>
      </c>
      <c r="U178" s="41"/>
      <c r="V178" s="41"/>
      <c r="W178" s="41"/>
      <c r="X178" s="41"/>
      <c r="Y178" s="41"/>
      <c r="Z178" s="41"/>
      <c r="AA178" s="41"/>
      <c r="AB178" s="41"/>
      <c r="AC178" s="41"/>
      <c r="AD178" s="41"/>
      <c r="AE178" s="41"/>
      <c r="AR178" s="226" t="s">
        <v>220</v>
      </c>
      <c r="AT178" s="226" t="s">
        <v>239</v>
      </c>
      <c r="AU178" s="226" t="s">
        <v>83</v>
      </c>
      <c r="AY178" s="20" t="s">
        <v>139</v>
      </c>
      <c r="BE178" s="227">
        <f>IF(N178="základní",J178,0)</f>
        <v>0</v>
      </c>
      <c r="BF178" s="227">
        <f>IF(N178="snížená",J178,0)</f>
        <v>0</v>
      </c>
      <c r="BG178" s="227">
        <f>IF(N178="zákl. přenesená",J178,0)</f>
        <v>0</v>
      </c>
      <c r="BH178" s="227">
        <f>IF(N178="sníž. přenesená",J178,0)</f>
        <v>0</v>
      </c>
      <c r="BI178" s="227">
        <f>IF(N178="nulová",J178,0)</f>
        <v>0</v>
      </c>
      <c r="BJ178" s="20" t="s">
        <v>83</v>
      </c>
      <c r="BK178" s="227">
        <f>ROUND(I178*H178,2)</f>
        <v>0</v>
      </c>
      <c r="BL178" s="20" t="s">
        <v>90</v>
      </c>
      <c r="BM178" s="226" t="s">
        <v>316</v>
      </c>
    </row>
    <row r="179" s="13" customFormat="1">
      <c r="A179" s="13"/>
      <c r="B179" s="233"/>
      <c r="C179" s="234"/>
      <c r="D179" s="235" t="s">
        <v>148</v>
      </c>
      <c r="E179" s="236" t="s">
        <v>19</v>
      </c>
      <c r="F179" s="237" t="s">
        <v>1395</v>
      </c>
      <c r="G179" s="234"/>
      <c r="H179" s="238">
        <v>1.01</v>
      </c>
      <c r="I179" s="239"/>
      <c r="J179" s="234"/>
      <c r="K179" s="234"/>
      <c r="L179" s="240"/>
      <c r="M179" s="241"/>
      <c r="N179" s="242"/>
      <c r="O179" s="242"/>
      <c r="P179" s="242"/>
      <c r="Q179" s="242"/>
      <c r="R179" s="242"/>
      <c r="S179" s="242"/>
      <c r="T179" s="243"/>
      <c r="U179" s="13"/>
      <c r="V179" s="13"/>
      <c r="W179" s="13"/>
      <c r="X179" s="13"/>
      <c r="Y179" s="13"/>
      <c r="Z179" s="13"/>
      <c r="AA179" s="13"/>
      <c r="AB179" s="13"/>
      <c r="AC179" s="13"/>
      <c r="AD179" s="13"/>
      <c r="AE179" s="13"/>
      <c r="AT179" s="244" t="s">
        <v>148</v>
      </c>
      <c r="AU179" s="244" t="s">
        <v>83</v>
      </c>
      <c r="AV179" s="13" t="s">
        <v>83</v>
      </c>
      <c r="AW179" s="13" t="s">
        <v>32</v>
      </c>
      <c r="AX179" s="13" t="s">
        <v>78</v>
      </c>
      <c r="AY179" s="244" t="s">
        <v>139</v>
      </c>
    </row>
    <row r="180" s="2" customFormat="1" ht="16.5" customHeight="1">
      <c r="A180" s="41"/>
      <c r="B180" s="42"/>
      <c r="C180" s="215" t="s">
        <v>274</v>
      </c>
      <c r="D180" s="215" t="s">
        <v>141</v>
      </c>
      <c r="E180" s="216" t="s">
        <v>1405</v>
      </c>
      <c r="F180" s="217" t="s">
        <v>1406</v>
      </c>
      <c r="G180" s="218" t="s">
        <v>144</v>
      </c>
      <c r="H180" s="219">
        <v>1</v>
      </c>
      <c r="I180" s="220"/>
      <c r="J180" s="221">
        <f>ROUND(I180*H180,2)</f>
        <v>0</v>
      </c>
      <c r="K180" s="217" t="s">
        <v>19</v>
      </c>
      <c r="L180" s="47"/>
      <c r="M180" s="222" t="s">
        <v>19</v>
      </c>
      <c r="N180" s="223" t="s">
        <v>43</v>
      </c>
      <c r="O180" s="87"/>
      <c r="P180" s="224">
        <f>O180*H180</f>
        <v>0</v>
      </c>
      <c r="Q180" s="224">
        <v>0</v>
      </c>
      <c r="R180" s="224">
        <f>Q180*H180</f>
        <v>0</v>
      </c>
      <c r="S180" s="224">
        <v>0</v>
      </c>
      <c r="T180" s="225">
        <f>S180*H180</f>
        <v>0</v>
      </c>
      <c r="U180" s="41"/>
      <c r="V180" s="41"/>
      <c r="W180" s="41"/>
      <c r="X180" s="41"/>
      <c r="Y180" s="41"/>
      <c r="Z180" s="41"/>
      <c r="AA180" s="41"/>
      <c r="AB180" s="41"/>
      <c r="AC180" s="41"/>
      <c r="AD180" s="41"/>
      <c r="AE180" s="41"/>
      <c r="AR180" s="226" t="s">
        <v>90</v>
      </c>
      <c r="AT180" s="226" t="s">
        <v>141</v>
      </c>
      <c r="AU180" s="226" t="s">
        <v>83</v>
      </c>
      <c r="AY180" s="20" t="s">
        <v>139</v>
      </c>
      <c r="BE180" s="227">
        <f>IF(N180="základní",J180,0)</f>
        <v>0</v>
      </c>
      <c r="BF180" s="227">
        <f>IF(N180="snížená",J180,0)</f>
        <v>0</v>
      </c>
      <c r="BG180" s="227">
        <f>IF(N180="zákl. přenesená",J180,0)</f>
        <v>0</v>
      </c>
      <c r="BH180" s="227">
        <f>IF(N180="sníž. přenesená",J180,0)</f>
        <v>0</v>
      </c>
      <c r="BI180" s="227">
        <f>IF(N180="nulová",J180,0)</f>
        <v>0</v>
      </c>
      <c r="BJ180" s="20" t="s">
        <v>83</v>
      </c>
      <c r="BK180" s="227">
        <f>ROUND(I180*H180,2)</f>
        <v>0</v>
      </c>
      <c r="BL180" s="20" t="s">
        <v>90</v>
      </c>
      <c r="BM180" s="226" t="s">
        <v>327</v>
      </c>
    </row>
    <row r="181" s="2" customFormat="1">
      <c r="A181" s="41"/>
      <c r="B181" s="42"/>
      <c r="C181" s="43"/>
      <c r="D181" s="235" t="s">
        <v>231</v>
      </c>
      <c r="E181" s="43"/>
      <c r="F181" s="277" t="s">
        <v>513</v>
      </c>
      <c r="G181" s="43"/>
      <c r="H181" s="43"/>
      <c r="I181" s="230"/>
      <c r="J181" s="43"/>
      <c r="K181" s="43"/>
      <c r="L181" s="47"/>
      <c r="M181" s="231"/>
      <c r="N181" s="232"/>
      <c r="O181" s="87"/>
      <c r="P181" s="87"/>
      <c r="Q181" s="87"/>
      <c r="R181" s="87"/>
      <c r="S181" s="87"/>
      <c r="T181" s="88"/>
      <c r="U181" s="41"/>
      <c r="V181" s="41"/>
      <c r="W181" s="41"/>
      <c r="X181" s="41"/>
      <c r="Y181" s="41"/>
      <c r="Z181" s="41"/>
      <c r="AA181" s="41"/>
      <c r="AB181" s="41"/>
      <c r="AC181" s="41"/>
      <c r="AD181" s="41"/>
      <c r="AE181" s="41"/>
      <c r="AT181" s="20" t="s">
        <v>231</v>
      </c>
      <c r="AU181" s="20" t="s">
        <v>83</v>
      </c>
    </row>
    <row r="182" s="13" customFormat="1">
      <c r="A182" s="13"/>
      <c r="B182" s="233"/>
      <c r="C182" s="234"/>
      <c r="D182" s="235" t="s">
        <v>148</v>
      </c>
      <c r="E182" s="236" t="s">
        <v>19</v>
      </c>
      <c r="F182" s="237" t="s">
        <v>1407</v>
      </c>
      <c r="G182" s="234"/>
      <c r="H182" s="238">
        <v>1</v>
      </c>
      <c r="I182" s="239"/>
      <c r="J182" s="234"/>
      <c r="K182" s="234"/>
      <c r="L182" s="240"/>
      <c r="M182" s="241"/>
      <c r="N182" s="242"/>
      <c r="O182" s="242"/>
      <c r="P182" s="242"/>
      <c r="Q182" s="242"/>
      <c r="R182" s="242"/>
      <c r="S182" s="242"/>
      <c r="T182" s="243"/>
      <c r="U182" s="13"/>
      <c r="V182" s="13"/>
      <c r="W182" s="13"/>
      <c r="X182" s="13"/>
      <c r="Y182" s="13"/>
      <c r="Z182" s="13"/>
      <c r="AA182" s="13"/>
      <c r="AB182" s="13"/>
      <c r="AC182" s="13"/>
      <c r="AD182" s="13"/>
      <c r="AE182" s="13"/>
      <c r="AT182" s="244" t="s">
        <v>148</v>
      </c>
      <c r="AU182" s="244" t="s">
        <v>83</v>
      </c>
      <c r="AV182" s="13" t="s">
        <v>83</v>
      </c>
      <c r="AW182" s="13" t="s">
        <v>32</v>
      </c>
      <c r="AX182" s="13" t="s">
        <v>78</v>
      </c>
      <c r="AY182" s="244" t="s">
        <v>139</v>
      </c>
    </row>
    <row r="183" s="2" customFormat="1" ht="16.5" customHeight="1">
      <c r="A183" s="41"/>
      <c r="B183" s="42"/>
      <c r="C183" s="278" t="s">
        <v>324</v>
      </c>
      <c r="D183" s="278" t="s">
        <v>239</v>
      </c>
      <c r="E183" s="279" t="s">
        <v>1408</v>
      </c>
      <c r="F183" s="280" t="s">
        <v>1409</v>
      </c>
      <c r="G183" s="281" t="s">
        <v>144</v>
      </c>
      <c r="H183" s="282">
        <v>1.01</v>
      </c>
      <c r="I183" s="283"/>
      <c r="J183" s="284">
        <f>ROUND(I183*H183,2)</f>
        <v>0</v>
      </c>
      <c r="K183" s="280" t="s">
        <v>19</v>
      </c>
      <c r="L183" s="285"/>
      <c r="M183" s="286" t="s">
        <v>19</v>
      </c>
      <c r="N183" s="287" t="s">
        <v>43</v>
      </c>
      <c r="O183" s="87"/>
      <c r="P183" s="224">
        <f>O183*H183</f>
        <v>0</v>
      </c>
      <c r="Q183" s="224">
        <v>0.0050299999999999997</v>
      </c>
      <c r="R183" s="224">
        <f>Q183*H183</f>
        <v>0.0050802999999999994</v>
      </c>
      <c r="S183" s="224">
        <v>0</v>
      </c>
      <c r="T183" s="225">
        <f>S183*H183</f>
        <v>0</v>
      </c>
      <c r="U183" s="41"/>
      <c r="V183" s="41"/>
      <c r="W183" s="41"/>
      <c r="X183" s="41"/>
      <c r="Y183" s="41"/>
      <c r="Z183" s="41"/>
      <c r="AA183" s="41"/>
      <c r="AB183" s="41"/>
      <c r="AC183" s="41"/>
      <c r="AD183" s="41"/>
      <c r="AE183" s="41"/>
      <c r="AR183" s="226" t="s">
        <v>220</v>
      </c>
      <c r="AT183" s="226" t="s">
        <v>239</v>
      </c>
      <c r="AU183" s="226" t="s">
        <v>83</v>
      </c>
      <c r="AY183" s="20" t="s">
        <v>139</v>
      </c>
      <c r="BE183" s="227">
        <f>IF(N183="základní",J183,0)</f>
        <v>0</v>
      </c>
      <c r="BF183" s="227">
        <f>IF(N183="snížená",J183,0)</f>
        <v>0</v>
      </c>
      <c r="BG183" s="227">
        <f>IF(N183="zákl. přenesená",J183,0)</f>
        <v>0</v>
      </c>
      <c r="BH183" s="227">
        <f>IF(N183="sníž. přenesená",J183,0)</f>
        <v>0</v>
      </c>
      <c r="BI183" s="227">
        <f>IF(N183="nulová",J183,0)</f>
        <v>0</v>
      </c>
      <c r="BJ183" s="20" t="s">
        <v>83</v>
      </c>
      <c r="BK183" s="227">
        <f>ROUND(I183*H183,2)</f>
        <v>0</v>
      </c>
      <c r="BL183" s="20" t="s">
        <v>90</v>
      </c>
      <c r="BM183" s="226" t="s">
        <v>331</v>
      </c>
    </row>
    <row r="184" s="13" customFormat="1">
      <c r="A184" s="13"/>
      <c r="B184" s="233"/>
      <c r="C184" s="234"/>
      <c r="D184" s="235" t="s">
        <v>148</v>
      </c>
      <c r="E184" s="236" t="s">
        <v>19</v>
      </c>
      <c r="F184" s="237" t="s">
        <v>1395</v>
      </c>
      <c r="G184" s="234"/>
      <c r="H184" s="238">
        <v>1.01</v>
      </c>
      <c r="I184" s="239"/>
      <c r="J184" s="234"/>
      <c r="K184" s="234"/>
      <c r="L184" s="240"/>
      <c r="M184" s="241"/>
      <c r="N184" s="242"/>
      <c r="O184" s="242"/>
      <c r="P184" s="242"/>
      <c r="Q184" s="242"/>
      <c r="R184" s="242"/>
      <c r="S184" s="242"/>
      <c r="T184" s="243"/>
      <c r="U184" s="13"/>
      <c r="V184" s="13"/>
      <c r="W184" s="13"/>
      <c r="X184" s="13"/>
      <c r="Y184" s="13"/>
      <c r="Z184" s="13"/>
      <c r="AA184" s="13"/>
      <c r="AB184" s="13"/>
      <c r="AC184" s="13"/>
      <c r="AD184" s="13"/>
      <c r="AE184" s="13"/>
      <c r="AT184" s="244" t="s">
        <v>148</v>
      </c>
      <c r="AU184" s="244" t="s">
        <v>83</v>
      </c>
      <c r="AV184" s="13" t="s">
        <v>83</v>
      </c>
      <c r="AW184" s="13" t="s">
        <v>32</v>
      </c>
      <c r="AX184" s="13" t="s">
        <v>78</v>
      </c>
      <c r="AY184" s="244" t="s">
        <v>139</v>
      </c>
    </row>
    <row r="185" s="12" customFormat="1" ht="22.8" customHeight="1">
      <c r="A185" s="12"/>
      <c r="B185" s="199"/>
      <c r="C185" s="200"/>
      <c r="D185" s="201" t="s">
        <v>70</v>
      </c>
      <c r="E185" s="213" t="s">
        <v>225</v>
      </c>
      <c r="F185" s="213" t="s">
        <v>1410</v>
      </c>
      <c r="G185" s="200"/>
      <c r="H185" s="200"/>
      <c r="I185" s="203"/>
      <c r="J185" s="214">
        <f>BK185</f>
        <v>0</v>
      </c>
      <c r="K185" s="200"/>
      <c r="L185" s="205"/>
      <c r="M185" s="206"/>
      <c r="N185" s="207"/>
      <c r="O185" s="207"/>
      <c r="P185" s="208">
        <f>SUM(P186:P222)</f>
        <v>0</v>
      </c>
      <c r="Q185" s="207"/>
      <c r="R185" s="208">
        <f>SUM(R186:R222)</f>
        <v>26.31504</v>
      </c>
      <c r="S185" s="207"/>
      <c r="T185" s="209">
        <f>SUM(T186:T222)</f>
        <v>73.181862999999993</v>
      </c>
      <c r="U185" s="12"/>
      <c r="V185" s="12"/>
      <c r="W185" s="12"/>
      <c r="X185" s="12"/>
      <c r="Y185" s="12"/>
      <c r="Z185" s="12"/>
      <c r="AA185" s="12"/>
      <c r="AB185" s="12"/>
      <c r="AC185" s="12"/>
      <c r="AD185" s="12"/>
      <c r="AE185" s="12"/>
      <c r="AR185" s="210" t="s">
        <v>78</v>
      </c>
      <c r="AT185" s="211" t="s">
        <v>70</v>
      </c>
      <c r="AU185" s="211" t="s">
        <v>78</v>
      </c>
      <c r="AY185" s="210" t="s">
        <v>139</v>
      </c>
      <c r="BK185" s="212">
        <f>SUM(BK186:BK222)</f>
        <v>0</v>
      </c>
    </row>
    <row r="186" s="2" customFormat="1" ht="24.15" customHeight="1">
      <c r="A186" s="41"/>
      <c r="B186" s="42"/>
      <c r="C186" s="215" t="s">
        <v>279</v>
      </c>
      <c r="D186" s="215" t="s">
        <v>141</v>
      </c>
      <c r="E186" s="216" t="s">
        <v>1411</v>
      </c>
      <c r="F186" s="217" t="s">
        <v>1412</v>
      </c>
      <c r="G186" s="218" t="s">
        <v>167</v>
      </c>
      <c r="H186" s="219">
        <v>714</v>
      </c>
      <c r="I186" s="220"/>
      <c r="J186" s="221">
        <f>ROUND(I186*H186,2)</f>
        <v>0</v>
      </c>
      <c r="K186" s="217" t="s">
        <v>145</v>
      </c>
      <c r="L186" s="47"/>
      <c r="M186" s="222" t="s">
        <v>19</v>
      </c>
      <c r="N186" s="223" t="s">
        <v>43</v>
      </c>
      <c r="O186" s="87"/>
      <c r="P186" s="224">
        <f>O186*H186</f>
        <v>0</v>
      </c>
      <c r="Q186" s="224">
        <v>0</v>
      </c>
      <c r="R186" s="224">
        <f>Q186*H186</f>
        <v>0</v>
      </c>
      <c r="S186" s="224">
        <v>0</v>
      </c>
      <c r="T186" s="225">
        <f>S186*H186</f>
        <v>0</v>
      </c>
      <c r="U186" s="41"/>
      <c r="V186" s="41"/>
      <c r="W186" s="41"/>
      <c r="X186" s="41"/>
      <c r="Y186" s="41"/>
      <c r="Z186" s="41"/>
      <c r="AA186" s="41"/>
      <c r="AB186" s="41"/>
      <c r="AC186" s="41"/>
      <c r="AD186" s="41"/>
      <c r="AE186" s="41"/>
      <c r="AR186" s="226" t="s">
        <v>90</v>
      </c>
      <c r="AT186" s="226" t="s">
        <v>141</v>
      </c>
      <c r="AU186" s="226" t="s">
        <v>83</v>
      </c>
      <c r="AY186" s="20" t="s">
        <v>139</v>
      </c>
      <c r="BE186" s="227">
        <f>IF(N186="základní",J186,0)</f>
        <v>0</v>
      </c>
      <c r="BF186" s="227">
        <f>IF(N186="snížená",J186,0)</f>
        <v>0</v>
      </c>
      <c r="BG186" s="227">
        <f>IF(N186="zákl. přenesená",J186,0)</f>
        <v>0</v>
      </c>
      <c r="BH186" s="227">
        <f>IF(N186="sníž. přenesená",J186,0)</f>
        <v>0</v>
      </c>
      <c r="BI186" s="227">
        <f>IF(N186="nulová",J186,0)</f>
        <v>0</v>
      </c>
      <c r="BJ186" s="20" t="s">
        <v>83</v>
      </c>
      <c r="BK186" s="227">
        <f>ROUND(I186*H186,2)</f>
        <v>0</v>
      </c>
      <c r="BL186" s="20" t="s">
        <v>90</v>
      </c>
      <c r="BM186" s="226" t="s">
        <v>337</v>
      </c>
    </row>
    <row r="187" s="2" customFormat="1">
      <c r="A187" s="41"/>
      <c r="B187" s="42"/>
      <c r="C187" s="43"/>
      <c r="D187" s="228" t="s">
        <v>146</v>
      </c>
      <c r="E187" s="43"/>
      <c r="F187" s="229" t="s">
        <v>1413</v>
      </c>
      <c r="G187" s="43"/>
      <c r="H187" s="43"/>
      <c r="I187" s="230"/>
      <c r="J187" s="43"/>
      <c r="K187" s="43"/>
      <c r="L187" s="47"/>
      <c r="M187" s="231"/>
      <c r="N187" s="232"/>
      <c r="O187" s="87"/>
      <c r="P187" s="87"/>
      <c r="Q187" s="87"/>
      <c r="R187" s="87"/>
      <c r="S187" s="87"/>
      <c r="T187" s="88"/>
      <c r="U187" s="41"/>
      <c r="V187" s="41"/>
      <c r="W187" s="41"/>
      <c r="X187" s="41"/>
      <c r="Y187" s="41"/>
      <c r="Z187" s="41"/>
      <c r="AA187" s="41"/>
      <c r="AB187" s="41"/>
      <c r="AC187" s="41"/>
      <c r="AD187" s="41"/>
      <c r="AE187" s="41"/>
      <c r="AT187" s="20" t="s">
        <v>146</v>
      </c>
      <c r="AU187" s="20" t="s">
        <v>83</v>
      </c>
    </row>
    <row r="188" s="2" customFormat="1">
      <c r="A188" s="41"/>
      <c r="B188" s="42"/>
      <c r="C188" s="43"/>
      <c r="D188" s="235" t="s">
        <v>231</v>
      </c>
      <c r="E188" s="43"/>
      <c r="F188" s="277" t="s">
        <v>551</v>
      </c>
      <c r="G188" s="43"/>
      <c r="H188" s="43"/>
      <c r="I188" s="230"/>
      <c r="J188" s="43"/>
      <c r="K188" s="43"/>
      <c r="L188" s="47"/>
      <c r="M188" s="231"/>
      <c r="N188" s="232"/>
      <c r="O188" s="87"/>
      <c r="P188" s="87"/>
      <c r="Q188" s="87"/>
      <c r="R188" s="87"/>
      <c r="S188" s="87"/>
      <c r="T188" s="88"/>
      <c r="U188" s="41"/>
      <c r="V188" s="41"/>
      <c r="W188" s="41"/>
      <c r="X188" s="41"/>
      <c r="Y188" s="41"/>
      <c r="Z188" s="41"/>
      <c r="AA188" s="41"/>
      <c r="AB188" s="41"/>
      <c r="AC188" s="41"/>
      <c r="AD188" s="41"/>
      <c r="AE188" s="41"/>
      <c r="AT188" s="20" t="s">
        <v>231</v>
      </c>
      <c r="AU188" s="20" t="s">
        <v>83</v>
      </c>
    </row>
    <row r="189" s="13" customFormat="1">
      <c r="A189" s="13"/>
      <c r="B189" s="233"/>
      <c r="C189" s="234"/>
      <c r="D189" s="235" t="s">
        <v>148</v>
      </c>
      <c r="E189" s="236" t="s">
        <v>19</v>
      </c>
      <c r="F189" s="237" t="s">
        <v>1414</v>
      </c>
      <c r="G189" s="234"/>
      <c r="H189" s="238">
        <v>714</v>
      </c>
      <c r="I189" s="239"/>
      <c r="J189" s="234"/>
      <c r="K189" s="234"/>
      <c r="L189" s="240"/>
      <c r="M189" s="241"/>
      <c r="N189" s="242"/>
      <c r="O189" s="242"/>
      <c r="P189" s="242"/>
      <c r="Q189" s="242"/>
      <c r="R189" s="242"/>
      <c r="S189" s="242"/>
      <c r="T189" s="243"/>
      <c r="U189" s="13"/>
      <c r="V189" s="13"/>
      <c r="W189" s="13"/>
      <c r="X189" s="13"/>
      <c r="Y189" s="13"/>
      <c r="Z189" s="13"/>
      <c r="AA189" s="13"/>
      <c r="AB189" s="13"/>
      <c r="AC189" s="13"/>
      <c r="AD189" s="13"/>
      <c r="AE189" s="13"/>
      <c r="AT189" s="244" t="s">
        <v>148</v>
      </c>
      <c r="AU189" s="244" t="s">
        <v>83</v>
      </c>
      <c r="AV189" s="13" t="s">
        <v>83</v>
      </c>
      <c r="AW189" s="13" t="s">
        <v>32</v>
      </c>
      <c r="AX189" s="13" t="s">
        <v>78</v>
      </c>
      <c r="AY189" s="244" t="s">
        <v>139</v>
      </c>
    </row>
    <row r="190" s="2" customFormat="1" ht="24.15" customHeight="1">
      <c r="A190" s="41"/>
      <c r="B190" s="42"/>
      <c r="C190" s="215" t="s">
        <v>334</v>
      </c>
      <c r="D190" s="215" t="s">
        <v>141</v>
      </c>
      <c r="E190" s="216" t="s">
        <v>1415</v>
      </c>
      <c r="F190" s="217" t="s">
        <v>1416</v>
      </c>
      <c r="G190" s="218" t="s">
        <v>167</v>
      </c>
      <c r="H190" s="219">
        <v>42840</v>
      </c>
      <c r="I190" s="220"/>
      <c r="J190" s="221">
        <f>ROUND(I190*H190,2)</f>
        <v>0</v>
      </c>
      <c r="K190" s="217" t="s">
        <v>145</v>
      </c>
      <c r="L190" s="47"/>
      <c r="M190" s="222" t="s">
        <v>19</v>
      </c>
      <c r="N190" s="223" t="s">
        <v>43</v>
      </c>
      <c r="O190" s="87"/>
      <c r="P190" s="224">
        <f>O190*H190</f>
        <v>0</v>
      </c>
      <c r="Q190" s="224">
        <v>0</v>
      </c>
      <c r="R190" s="224">
        <f>Q190*H190</f>
        <v>0</v>
      </c>
      <c r="S190" s="224">
        <v>0</v>
      </c>
      <c r="T190" s="225">
        <f>S190*H190</f>
        <v>0</v>
      </c>
      <c r="U190" s="41"/>
      <c r="V190" s="41"/>
      <c r="W190" s="41"/>
      <c r="X190" s="41"/>
      <c r="Y190" s="41"/>
      <c r="Z190" s="41"/>
      <c r="AA190" s="41"/>
      <c r="AB190" s="41"/>
      <c r="AC190" s="41"/>
      <c r="AD190" s="41"/>
      <c r="AE190" s="41"/>
      <c r="AR190" s="226" t="s">
        <v>90</v>
      </c>
      <c r="AT190" s="226" t="s">
        <v>141</v>
      </c>
      <c r="AU190" s="226" t="s">
        <v>83</v>
      </c>
      <c r="AY190" s="20" t="s">
        <v>139</v>
      </c>
      <c r="BE190" s="227">
        <f>IF(N190="základní",J190,0)</f>
        <v>0</v>
      </c>
      <c r="BF190" s="227">
        <f>IF(N190="snížená",J190,0)</f>
        <v>0</v>
      </c>
      <c r="BG190" s="227">
        <f>IF(N190="zákl. přenesená",J190,0)</f>
        <v>0</v>
      </c>
      <c r="BH190" s="227">
        <f>IF(N190="sníž. přenesená",J190,0)</f>
        <v>0</v>
      </c>
      <c r="BI190" s="227">
        <f>IF(N190="nulová",J190,0)</f>
        <v>0</v>
      </c>
      <c r="BJ190" s="20" t="s">
        <v>83</v>
      </c>
      <c r="BK190" s="227">
        <f>ROUND(I190*H190,2)</f>
        <v>0</v>
      </c>
      <c r="BL190" s="20" t="s">
        <v>90</v>
      </c>
      <c r="BM190" s="226" t="s">
        <v>453</v>
      </c>
    </row>
    <row r="191" s="2" customFormat="1">
      <c r="A191" s="41"/>
      <c r="B191" s="42"/>
      <c r="C191" s="43"/>
      <c r="D191" s="228" t="s">
        <v>146</v>
      </c>
      <c r="E191" s="43"/>
      <c r="F191" s="229" t="s">
        <v>1417</v>
      </c>
      <c r="G191" s="43"/>
      <c r="H191" s="43"/>
      <c r="I191" s="230"/>
      <c r="J191" s="43"/>
      <c r="K191" s="43"/>
      <c r="L191" s="47"/>
      <c r="M191" s="231"/>
      <c r="N191" s="232"/>
      <c r="O191" s="87"/>
      <c r="P191" s="87"/>
      <c r="Q191" s="87"/>
      <c r="R191" s="87"/>
      <c r="S191" s="87"/>
      <c r="T191" s="88"/>
      <c r="U191" s="41"/>
      <c r="V191" s="41"/>
      <c r="W191" s="41"/>
      <c r="X191" s="41"/>
      <c r="Y191" s="41"/>
      <c r="Z191" s="41"/>
      <c r="AA191" s="41"/>
      <c r="AB191" s="41"/>
      <c r="AC191" s="41"/>
      <c r="AD191" s="41"/>
      <c r="AE191" s="41"/>
      <c r="AT191" s="20" t="s">
        <v>146</v>
      </c>
      <c r="AU191" s="20" t="s">
        <v>83</v>
      </c>
    </row>
    <row r="192" s="2" customFormat="1">
      <c r="A192" s="41"/>
      <c r="B192" s="42"/>
      <c r="C192" s="43"/>
      <c r="D192" s="235" t="s">
        <v>231</v>
      </c>
      <c r="E192" s="43"/>
      <c r="F192" s="277" t="s">
        <v>551</v>
      </c>
      <c r="G192" s="43"/>
      <c r="H192" s="43"/>
      <c r="I192" s="230"/>
      <c r="J192" s="43"/>
      <c r="K192" s="43"/>
      <c r="L192" s="47"/>
      <c r="M192" s="231"/>
      <c r="N192" s="232"/>
      <c r="O192" s="87"/>
      <c r="P192" s="87"/>
      <c r="Q192" s="87"/>
      <c r="R192" s="87"/>
      <c r="S192" s="87"/>
      <c r="T192" s="88"/>
      <c r="U192" s="41"/>
      <c r="V192" s="41"/>
      <c r="W192" s="41"/>
      <c r="X192" s="41"/>
      <c r="Y192" s="41"/>
      <c r="Z192" s="41"/>
      <c r="AA192" s="41"/>
      <c r="AB192" s="41"/>
      <c r="AC192" s="41"/>
      <c r="AD192" s="41"/>
      <c r="AE192" s="41"/>
      <c r="AT192" s="20" t="s">
        <v>231</v>
      </c>
      <c r="AU192" s="20" t="s">
        <v>83</v>
      </c>
    </row>
    <row r="193" s="13" customFormat="1">
      <c r="A193" s="13"/>
      <c r="B193" s="233"/>
      <c r="C193" s="234"/>
      <c r="D193" s="235" t="s">
        <v>148</v>
      </c>
      <c r="E193" s="236" t="s">
        <v>19</v>
      </c>
      <c r="F193" s="237" t="s">
        <v>1418</v>
      </c>
      <c r="G193" s="234"/>
      <c r="H193" s="238">
        <v>42840</v>
      </c>
      <c r="I193" s="239"/>
      <c r="J193" s="234"/>
      <c r="K193" s="234"/>
      <c r="L193" s="240"/>
      <c r="M193" s="241"/>
      <c r="N193" s="242"/>
      <c r="O193" s="242"/>
      <c r="P193" s="242"/>
      <c r="Q193" s="242"/>
      <c r="R193" s="242"/>
      <c r="S193" s="242"/>
      <c r="T193" s="243"/>
      <c r="U193" s="13"/>
      <c r="V193" s="13"/>
      <c r="W193" s="13"/>
      <c r="X193" s="13"/>
      <c r="Y193" s="13"/>
      <c r="Z193" s="13"/>
      <c r="AA193" s="13"/>
      <c r="AB193" s="13"/>
      <c r="AC193" s="13"/>
      <c r="AD193" s="13"/>
      <c r="AE193" s="13"/>
      <c r="AT193" s="244" t="s">
        <v>148</v>
      </c>
      <c r="AU193" s="244" t="s">
        <v>83</v>
      </c>
      <c r="AV193" s="13" t="s">
        <v>83</v>
      </c>
      <c r="AW193" s="13" t="s">
        <v>32</v>
      </c>
      <c r="AX193" s="13" t="s">
        <v>78</v>
      </c>
      <c r="AY193" s="244" t="s">
        <v>139</v>
      </c>
    </row>
    <row r="194" s="2" customFormat="1" ht="24.15" customHeight="1">
      <c r="A194" s="41"/>
      <c r="B194" s="42"/>
      <c r="C194" s="215" t="s">
        <v>287</v>
      </c>
      <c r="D194" s="215" t="s">
        <v>141</v>
      </c>
      <c r="E194" s="216" t="s">
        <v>1419</v>
      </c>
      <c r="F194" s="217" t="s">
        <v>1420</v>
      </c>
      <c r="G194" s="218" t="s">
        <v>167</v>
      </c>
      <c r="H194" s="219">
        <v>714</v>
      </c>
      <c r="I194" s="220"/>
      <c r="J194" s="221">
        <f>ROUND(I194*H194,2)</f>
        <v>0</v>
      </c>
      <c r="K194" s="217" t="s">
        <v>145</v>
      </c>
      <c r="L194" s="47"/>
      <c r="M194" s="222" t="s">
        <v>19</v>
      </c>
      <c r="N194" s="223" t="s">
        <v>43</v>
      </c>
      <c r="O194" s="87"/>
      <c r="P194" s="224">
        <f>O194*H194</f>
        <v>0</v>
      </c>
      <c r="Q194" s="224">
        <v>0</v>
      </c>
      <c r="R194" s="224">
        <f>Q194*H194</f>
        <v>0</v>
      </c>
      <c r="S194" s="224">
        <v>0</v>
      </c>
      <c r="T194" s="225">
        <f>S194*H194</f>
        <v>0</v>
      </c>
      <c r="U194" s="41"/>
      <c r="V194" s="41"/>
      <c r="W194" s="41"/>
      <c r="X194" s="41"/>
      <c r="Y194" s="41"/>
      <c r="Z194" s="41"/>
      <c r="AA194" s="41"/>
      <c r="AB194" s="41"/>
      <c r="AC194" s="41"/>
      <c r="AD194" s="41"/>
      <c r="AE194" s="41"/>
      <c r="AR194" s="226" t="s">
        <v>90</v>
      </c>
      <c r="AT194" s="226" t="s">
        <v>141</v>
      </c>
      <c r="AU194" s="226" t="s">
        <v>83</v>
      </c>
      <c r="AY194" s="20" t="s">
        <v>139</v>
      </c>
      <c r="BE194" s="227">
        <f>IF(N194="základní",J194,0)</f>
        <v>0</v>
      </c>
      <c r="BF194" s="227">
        <f>IF(N194="snížená",J194,0)</f>
        <v>0</v>
      </c>
      <c r="BG194" s="227">
        <f>IF(N194="zákl. přenesená",J194,0)</f>
        <v>0</v>
      </c>
      <c r="BH194" s="227">
        <f>IF(N194="sníž. přenesená",J194,0)</f>
        <v>0</v>
      </c>
      <c r="BI194" s="227">
        <f>IF(N194="nulová",J194,0)</f>
        <v>0</v>
      </c>
      <c r="BJ194" s="20" t="s">
        <v>83</v>
      </c>
      <c r="BK194" s="227">
        <f>ROUND(I194*H194,2)</f>
        <v>0</v>
      </c>
      <c r="BL194" s="20" t="s">
        <v>90</v>
      </c>
      <c r="BM194" s="226" t="s">
        <v>466</v>
      </c>
    </row>
    <row r="195" s="2" customFormat="1">
      <c r="A195" s="41"/>
      <c r="B195" s="42"/>
      <c r="C195" s="43"/>
      <c r="D195" s="228" t="s">
        <v>146</v>
      </c>
      <c r="E195" s="43"/>
      <c r="F195" s="229" t="s">
        <v>1421</v>
      </c>
      <c r="G195" s="43"/>
      <c r="H195" s="43"/>
      <c r="I195" s="230"/>
      <c r="J195" s="43"/>
      <c r="K195" s="43"/>
      <c r="L195" s="47"/>
      <c r="M195" s="231"/>
      <c r="N195" s="232"/>
      <c r="O195" s="87"/>
      <c r="P195" s="87"/>
      <c r="Q195" s="87"/>
      <c r="R195" s="87"/>
      <c r="S195" s="87"/>
      <c r="T195" s="88"/>
      <c r="U195" s="41"/>
      <c r="V195" s="41"/>
      <c r="W195" s="41"/>
      <c r="X195" s="41"/>
      <c r="Y195" s="41"/>
      <c r="Z195" s="41"/>
      <c r="AA195" s="41"/>
      <c r="AB195" s="41"/>
      <c r="AC195" s="41"/>
      <c r="AD195" s="41"/>
      <c r="AE195" s="41"/>
      <c r="AT195" s="20" t="s">
        <v>146</v>
      </c>
      <c r="AU195" s="20" t="s">
        <v>83</v>
      </c>
    </row>
    <row r="196" s="2" customFormat="1">
      <c r="A196" s="41"/>
      <c r="B196" s="42"/>
      <c r="C196" s="43"/>
      <c r="D196" s="235" t="s">
        <v>231</v>
      </c>
      <c r="E196" s="43"/>
      <c r="F196" s="277" t="s">
        <v>563</v>
      </c>
      <c r="G196" s="43"/>
      <c r="H196" s="43"/>
      <c r="I196" s="230"/>
      <c r="J196" s="43"/>
      <c r="K196" s="43"/>
      <c r="L196" s="47"/>
      <c r="M196" s="231"/>
      <c r="N196" s="232"/>
      <c r="O196" s="87"/>
      <c r="P196" s="87"/>
      <c r="Q196" s="87"/>
      <c r="R196" s="87"/>
      <c r="S196" s="87"/>
      <c r="T196" s="88"/>
      <c r="U196" s="41"/>
      <c r="V196" s="41"/>
      <c r="W196" s="41"/>
      <c r="X196" s="41"/>
      <c r="Y196" s="41"/>
      <c r="Z196" s="41"/>
      <c r="AA196" s="41"/>
      <c r="AB196" s="41"/>
      <c r="AC196" s="41"/>
      <c r="AD196" s="41"/>
      <c r="AE196" s="41"/>
      <c r="AT196" s="20" t="s">
        <v>231</v>
      </c>
      <c r="AU196" s="20" t="s">
        <v>83</v>
      </c>
    </row>
    <row r="197" s="13" customFormat="1">
      <c r="A197" s="13"/>
      <c r="B197" s="233"/>
      <c r="C197" s="234"/>
      <c r="D197" s="235" t="s">
        <v>148</v>
      </c>
      <c r="E197" s="236" t="s">
        <v>19</v>
      </c>
      <c r="F197" s="237" t="s">
        <v>1414</v>
      </c>
      <c r="G197" s="234"/>
      <c r="H197" s="238">
        <v>714</v>
      </c>
      <c r="I197" s="239"/>
      <c r="J197" s="234"/>
      <c r="K197" s="234"/>
      <c r="L197" s="240"/>
      <c r="M197" s="241"/>
      <c r="N197" s="242"/>
      <c r="O197" s="242"/>
      <c r="P197" s="242"/>
      <c r="Q197" s="242"/>
      <c r="R197" s="242"/>
      <c r="S197" s="242"/>
      <c r="T197" s="243"/>
      <c r="U197" s="13"/>
      <c r="V197" s="13"/>
      <c r="W197" s="13"/>
      <c r="X197" s="13"/>
      <c r="Y197" s="13"/>
      <c r="Z197" s="13"/>
      <c r="AA197" s="13"/>
      <c r="AB197" s="13"/>
      <c r="AC197" s="13"/>
      <c r="AD197" s="13"/>
      <c r="AE197" s="13"/>
      <c r="AT197" s="244" t="s">
        <v>148</v>
      </c>
      <c r="AU197" s="244" t="s">
        <v>83</v>
      </c>
      <c r="AV197" s="13" t="s">
        <v>83</v>
      </c>
      <c r="AW197" s="13" t="s">
        <v>32</v>
      </c>
      <c r="AX197" s="13" t="s">
        <v>78</v>
      </c>
      <c r="AY197" s="244" t="s">
        <v>139</v>
      </c>
    </row>
    <row r="198" s="2" customFormat="1" ht="16.5" customHeight="1">
      <c r="A198" s="41"/>
      <c r="B198" s="42"/>
      <c r="C198" s="215" t="s">
        <v>344</v>
      </c>
      <c r="D198" s="215" t="s">
        <v>141</v>
      </c>
      <c r="E198" s="216" t="s">
        <v>565</v>
      </c>
      <c r="F198" s="217" t="s">
        <v>566</v>
      </c>
      <c r="G198" s="218" t="s">
        <v>167</v>
      </c>
      <c r="H198" s="219">
        <v>714</v>
      </c>
      <c r="I198" s="220"/>
      <c r="J198" s="221">
        <f>ROUND(I198*H198,2)</f>
        <v>0</v>
      </c>
      <c r="K198" s="217" t="s">
        <v>145</v>
      </c>
      <c r="L198" s="47"/>
      <c r="M198" s="222" t="s">
        <v>19</v>
      </c>
      <c r="N198" s="223" t="s">
        <v>43</v>
      </c>
      <c r="O198" s="87"/>
      <c r="P198" s="224">
        <f>O198*H198</f>
        <v>0</v>
      </c>
      <c r="Q198" s="224">
        <v>0</v>
      </c>
      <c r="R198" s="224">
        <f>Q198*H198</f>
        <v>0</v>
      </c>
      <c r="S198" s="224">
        <v>0</v>
      </c>
      <c r="T198" s="225">
        <f>S198*H198</f>
        <v>0</v>
      </c>
      <c r="U198" s="41"/>
      <c r="V198" s="41"/>
      <c r="W198" s="41"/>
      <c r="X198" s="41"/>
      <c r="Y198" s="41"/>
      <c r="Z198" s="41"/>
      <c r="AA198" s="41"/>
      <c r="AB198" s="41"/>
      <c r="AC198" s="41"/>
      <c r="AD198" s="41"/>
      <c r="AE198" s="41"/>
      <c r="AR198" s="226" t="s">
        <v>90</v>
      </c>
      <c r="AT198" s="226" t="s">
        <v>141</v>
      </c>
      <c r="AU198" s="226" t="s">
        <v>83</v>
      </c>
      <c r="AY198" s="20" t="s">
        <v>139</v>
      </c>
      <c r="BE198" s="227">
        <f>IF(N198="základní",J198,0)</f>
        <v>0</v>
      </c>
      <c r="BF198" s="227">
        <f>IF(N198="snížená",J198,0)</f>
        <v>0</v>
      </c>
      <c r="BG198" s="227">
        <f>IF(N198="zákl. přenesená",J198,0)</f>
        <v>0</v>
      </c>
      <c r="BH198" s="227">
        <f>IF(N198="sníž. přenesená",J198,0)</f>
        <v>0</v>
      </c>
      <c r="BI198" s="227">
        <f>IF(N198="nulová",J198,0)</f>
        <v>0</v>
      </c>
      <c r="BJ198" s="20" t="s">
        <v>83</v>
      </c>
      <c r="BK198" s="227">
        <f>ROUND(I198*H198,2)</f>
        <v>0</v>
      </c>
      <c r="BL198" s="20" t="s">
        <v>90</v>
      </c>
      <c r="BM198" s="226" t="s">
        <v>347</v>
      </c>
    </row>
    <row r="199" s="2" customFormat="1">
      <c r="A199" s="41"/>
      <c r="B199" s="42"/>
      <c r="C199" s="43"/>
      <c r="D199" s="228" t="s">
        <v>146</v>
      </c>
      <c r="E199" s="43"/>
      <c r="F199" s="229" t="s">
        <v>568</v>
      </c>
      <c r="G199" s="43"/>
      <c r="H199" s="43"/>
      <c r="I199" s="230"/>
      <c r="J199" s="43"/>
      <c r="K199" s="43"/>
      <c r="L199" s="47"/>
      <c r="M199" s="231"/>
      <c r="N199" s="232"/>
      <c r="O199" s="87"/>
      <c r="P199" s="87"/>
      <c r="Q199" s="87"/>
      <c r="R199" s="87"/>
      <c r="S199" s="87"/>
      <c r="T199" s="88"/>
      <c r="U199" s="41"/>
      <c r="V199" s="41"/>
      <c r="W199" s="41"/>
      <c r="X199" s="41"/>
      <c r="Y199" s="41"/>
      <c r="Z199" s="41"/>
      <c r="AA199" s="41"/>
      <c r="AB199" s="41"/>
      <c r="AC199" s="41"/>
      <c r="AD199" s="41"/>
      <c r="AE199" s="41"/>
      <c r="AT199" s="20" t="s">
        <v>146</v>
      </c>
      <c r="AU199" s="20" t="s">
        <v>83</v>
      </c>
    </row>
    <row r="200" s="2" customFormat="1">
      <c r="A200" s="41"/>
      <c r="B200" s="42"/>
      <c r="C200" s="43"/>
      <c r="D200" s="235" t="s">
        <v>231</v>
      </c>
      <c r="E200" s="43"/>
      <c r="F200" s="277" t="s">
        <v>569</v>
      </c>
      <c r="G200" s="43"/>
      <c r="H200" s="43"/>
      <c r="I200" s="230"/>
      <c r="J200" s="43"/>
      <c r="K200" s="43"/>
      <c r="L200" s="47"/>
      <c r="M200" s="231"/>
      <c r="N200" s="232"/>
      <c r="O200" s="87"/>
      <c r="P200" s="87"/>
      <c r="Q200" s="87"/>
      <c r="R200" s="87"/>
      <c r="S200" s="87"/>
      <c r="T200" s="88"/>
      <c r="U200" s="41"/>
      <c r="V200" s="41"/>
      <c r="W200" s="41"/>
      <c r="X200" s="41"/>
      <c r="Y200" s="41"/>
      <c r="Z200" s="41"/>
      <c r="AA200" s="41"/>
      <c r="AB200" s="41"/>
      <c r="AC200" s="41"/>
      <c r="AD200" s="41"/>
      <c r="AE200" s="41"/>
      <c r="AT200" s="20" t="s">
        <v>231</v>
      </c>
      <c r="AU200" s="20" t="s">
        <v>83</v>
      </c>
    </row>
    <row r="201" s="13" customFormat="1">
      <c r="A201" s="13"/>
      <c r="B201" s="233"/>
      <c r="C201" s="234"/>
      <c r="D201" s="235" t="s">
        <v>148</v>
      </c>
      <c r="E201" s="236" t="s">
        <v>19</v>
      </c>
      <c r="F201" s="237" t="s">
        <v>1414</v>
      </c>
      <c r="G201" s="234"/>
      <c r="H201" s="238">
        <v>714</v>
      </c>
      <c r="I201" s="239"/>
      <c r="J201" s="234"/>
      <c r="K201" s="234"/>
      <c r="L201" s="240"/>
      <c r="M201" s="241"/>
      <c r="N201" s="242"/>
      <c r="O201" s="242"/>
      <c r="P201" s="242"/>
      <c r="Q201" s="242"/>
      <c r="R201" s="242"/>
      <c r="S201" s="242"/>
      <c r="T201" s="243"/>
      <c r="U201" s="13"/>
      <c r="V201" s="13"/>
      <c r="W201" s="13"/>
      <c r="X201" s="13"/>
      <c r="Y201" s="13"/>
      <c r="Z201" s="13"/>
      <c r="AA201" s="13"/>
      <c r="AB201" s="13"/>
      <c r="AC201" s="13"/>
      <c r="AD201" s="13"/>
      <c r="AE201" s="13"/>
      <c r="AT201" s="244" t="s">
        <v>148</v>
      </c>
      <c r="AU201" s="244" t="s">
        <v>83</v>
      </c>
      <c r="AV201" s="13" t="s">
        <v>83</v>
      </c>
      <c r="AW201" s="13" t="s">
        <v>32</v>
      </c>
      <c r="AX201" s="13" t="s">
        <v>78</v>
      </c>
      <c r="AY201" s="244" t="s">
        <v>139</v>
      </c>
    </row>
    <row r="202" s="2" customFormat="1" ht="16.5" customHeight="1">
      <c r="A202" s="41"/>
      <c r="B202" s="42"/>
      <c r="C202" s="278" t="s">
        <v>292</v>
      </c>
      <c r="D202" s="278" t="s">
        <v>239</v>
      </c>
      <c r="E202" s="279" t="s">
        <v>571</v>
      </c>
      <c r="F202" s="280" t="s">
        <v>572</v>
      </c>
      <c r="G202" s="281" t="s">
        <v>167</v>
      </c>
      <c r="H202" s="282">
        <v>42840</v>
      </c>
      <c r="I202" s="283"/>
      <c r="J202" s="284">
        <f>ROUND(I202*H202,2)</f>
        <v>0</v>
      </c>
      <c r="K202" s="280" t="s">
        <v>145</v>
      </c>
      <c r="L202" s="285"/>
      <c r="M202" s="286" t="s">
        <v>19</v>
      </c>
      <c r="N202" s="287" t="s">
        <v>43</v>
      </c>
      <c r="O202" s="87"/>
      <c r="P202" s="224">
        <f>O202*H202</f>
        <v>0</v>
      </c>
      <c r="Q202" s="224">
        <v>0</v>
      </c>
      <c r="R202" s="224">
        <f>Q202*H202</f>
        <v>0</v>
      </c>
      <c r="S202" s="224">
        <v>0</v>
      </c>
      <c r="T202" s="225">
        <f>S202*H202</f>
        <v>0</v>
      </c>
      <c r="U202" s="41"/>
      <c r="V202" s="41"/>
      <c r="W202" s="41"/>
      <c r="X202" s="41"/>
      <c r="Y202" s="41"/>
      <c r="Z202" s="41"/>
      <c r="AA202" s="41"/>
      <c r="AB202" s="41"/>
      <c r="AC202" s="41"/>
      <c r="AD202" s="41"/>
      <c r="AE202" s="41"/>
      <c r="AR202" s="226" t="s">
        <v>220</v>
      </c>
      <c r="AT202" s="226" t="s">
        <v>239</v>
      </c>
      <c r="AU202" s="226" t="s">
        <v>83</v>
      </c>
      <c r="AY202" s="20" t="s">
        <v>139</v>
      </c>
      <c r="BE202" s="227">
        <f>IF(N202="základní",J202,0)</f>
        <v>0</v>
      </c>
      <c r="BF202" s="227">
        <f>IF(N202="snížená",J202,0)</f>
        <v>0</v>
      </c>
      <c r="BG202" s="227">
        <f>IF(N202="zákl. přenesená",J202,0)</f>
        <v>0</v>
      </c>
      <c r="BH202" s="227">
        <f>IF(N202="sníž. přenesená",J202,0)</f>
        <v>0</v>
      </c>
      <c r="BI202" s="227">
        <f>IF(N202="nulová",J202,0)</f>
        <v>0</v>
      </c>
      <c r="BJ202" s="20" t="s">
        <v>83</v>
      </c>
      <c r="BK202" s="227">
        <f>ROUND(I202*H202,2)</f>
        <v>0</v>
      </c>
      <c r="BL202" s="20" t="s">
        <v>90</v>
      </c>
      <c r="BM202" s="226" t="s">
        <v>354</v>
      </c>
    </row>
    <row r="203" s="13" customFormat="1">
      <c r="A203" s="13"/>
      <c r="B203" s="233"/>
      <c r="C203" s="234"/>
      <c r="D203" s="235" t="s">
        <v>148</v>
      </c>
      <c r="E203" s="236" t="s">
        <v>19</v>
      </c>
      <c r="F203" s="237" t="s">
        <v>1418</v>
      </c>
      <c r="G203" s="234"/>
      <c r="H203" s="238">
        <v>42840</v>
      </c>
      <c r="I203" s="239"/>
      <c r="J203" s="234"/>
      <c r="K203" s="234"/>
      <c r="L203" s="240"/>
      <c r="M203" s="241"/>
      <c r="N203" s="242"/>
      <c r="O203" s="242"/>
      <c r="P203" s="242"/>
      <c r="Q203" s="242"/>
      <c r="R203" s="242"/>
      <c r="S203" s="242"/>
      <c r="T203" s="243"/>
      <c r="U203" s="13"/>
      <c r="V203" s="13"/>
      <c r="W203" s="13"/>
      <c r="X203" s="13"/>
      <c r="Y203" s="13"/>
      <c r="Z203" s="13"/>
      <c r="AA203" s="13"/>
      <c r="AB203" s="13"/>
      <c r="AC203" s="13"/>
      <c r="AD203" s="13"/>
      <c r="AE203" s="13"/>
      <c r="AT203" s="244" t="s">
        <v>148</v>
      </c>
      <c r="AU203" s="244" t="s">
        <v>83</v>
      </c>
      <c r="AV203" s="13" t="s">
        <v>83</v>
      </c>
      <c r="AW203" s="13" t="s">
        <v>32</v>
      </c>
      <c r="AX203" s="13" t="s">
        <v>78</v>
      </c>
      <c r="AY203" s="244" t="s">
        <v>139</v>
      </c>
    </row>
    <row r="204" s="2" customFormat="1" ht="16.5" customHeight="1">
      <c r="A204" s="41"/>
      <c r="B204" s="42"/>
      <c r="C204" s="215" t="s">
        <v>356</v>
      </c>
      <c r="D204" s="215" t="s">
        <v>141</v>
      </c>
      <c r="E204" s="216" t="s">
        <v>575</v>
      </c>
      <c r="F204" s="217" t="s">
        <v>576</v>
      </c>
      <c r="G204" s="218" t="s">
        <v>167</v>
      </c>
      <c r="H204" s="219">
        <v>42840</v>
      </c>
      <c r="I204" s="220"/>
      <c r="J204" s="221">
        <f>ROUND(I204*H204,2)</f>
        <v>0</v>
      </c>
      <c r="K204" s="217" t="s">
        <v>145</v>
      </c>
      <c r="L204" s="47"/>
      <c r="M204" s="222" t="s">
        <v>19</v>
      </c>
      <c r="N204" s="223" t="s">
        <v>43</v>
      </c>
      <c r="O204" s="87"/>
      <c r="P204" s="224">
        <f>O204*H204</f>
        <v>0</v>
      </c>
      <c r="Q204" s="224">
        <v>0</v>
      </c>
      <c r="R204" s="224">
        <f>Q204*H204</f>
        <v>0</v>
      </c>
      <c r="S204" s="224">
        <v>0</v>
      </c>
      <c r="T204" s="225">
        <f>S204*H204</f>
        <v>0</v>
      </c>
      <c r="U204" s="41"/>
      <c r="V204" s="41"/>
      <c r="W204" s="41"/>
      <c r="X204" s="41"/>
      <c r="Y204" s="41"/>
      <c r="Z204" s="41"/>
      <c r="AA204" s="41"/>
      <c r="AB204" s="41"/>
      <c r="AC204" s="41"/>
      <c r="AD204" s="41"/>
      <c r="AE204" s="41"/>
      <c r="AR204" s="226" t="s">
        <v>90</v>
      </c>
      <c r="AT204" s="226" t="s">
        <v>141</v>
      </c>
      <c r="AU204" s="226" t="s">
        <v>83</v>
      </c>
      <c r="AY204" s="20" t="s">
        <v>139</v>
      </c>
      <c r="BE204" s="227">
        <f>IF(N204="základní",J204,0)</f>
        <v>0</v>
      </c>
      <c r="BF204" s="227">
        <f>IF(N204="snížená",J204,0)</f>
        <v>0</v>
      </c>
      <c r="BG204" s="227">
        <f>IF(N204="zákl. přenesená",J204,0)</f>
        <v>0</v>
      </c>
      <c r="BH204" s="227">
        <f>IF(N204="sníž. přenesená",J204,0)</f>
        <v>0</v>
      </c>
      <c r="BI204" s="227">
        <f>IF(N204="nulová",J204,0)</f>
        <v>0</v>
      </c>
      <c r="BJ204" s="20" t="s">
        <v>83</v>
      </c>
      <c r="BK204" s="227">
        <f>ROUND(I204*H204,2)</f>
        <v>0</v>
      </c>
      <c r="BL204" s="20" t="s">
        <v>90</v>
      </c>
      <c r="BM204" s="226" t="s">
        <v>502</v>
      </c>
    </row>
    <row r="205" s="2" customFormat="1">
      <c r="A205" s="41"/>
      <c r="B205" s="42"/>
      <c r="C205" s="43"/>
      <c r="D205" s="228" t="s">
        <v>146</v>
      </c>
      <c r="E205" s="43"/>
      <c r="F205" s="229" t="s">
        <v>578</v>
      </c>
      <c r="G205" s="43"/>
      <c r="H205" s="43"/>
      <c r="I205" s="230"/>
      <c r="J205" s="43"/>
      <c r="K205" s="43"/>
      <c r="L205" s="47"/>
      <c r="M205" s="231"/>
      <c r="N205" s="232"/>
      <c r="O205" s="87"/>
      <c r="P205" s="87"/>
      <c r="Q205" s="87"/>
      <c r="R205" s="87"/>
      <c r="S205" s="87"/>
      <c r="T205" s="88"/>
      <c r="U205" s="41"/>
      <c r="V205" s="41"/>
      <c r="W205" s="41"/>
      <c r="X205" s="41"/>
      <c r="Y205" s="41"/>
      <c r="Z205" s="41"/>
      <c r="AA205" s="41"/>
      <c r="AB205" s="41"/>
      <c r="AC205" s="41"/>
      <c r="AD205" s="41"/>
      <c r="AE205" s="41"/>
      <c r="AT205" s="20" t="s">
        <v>146</v>
      </c>
      <c r="AU205" s="20" t="s">
        <v>83</v>
      </c>
    </row>
    <row r="206" s="2" customFormat="1">
      <c r="A206" s="41"/>
      <c r="B206" s="42"/>
      <c r="C206" s="43"/>
      <c r="D206" s="235" t="s">
        <v>231</v>
      </c>
      <c r="E206" s="43"/>
      <c r="F206" s="277" t="s">
        <v>569</v>
      </c>
      <c r="G206" s="43"/>
      <c r="H206" s="43"/>
      <c r="I206" s="230"/>
      <c r="J206" s="43"/>
      <c r="K206" s="43"/>
      <c r="L206" s="47"/>
      <c r="M206" s="231"/>
      <c r="N206" s="232"/>
      <c r="O206" s="87"/>
      <c r="P206" s="87"/>
      <c r="Q206" s="87"/>
      <c r="R206" s="87"/>
      <c r="S206" s="87"/>
      <c r="T206" s="88"/>
      <c r="U206" s="41"/>
      <c r="V206" s="41"/>
      <c r="W206" s="41"/>
      <c r="X206" s="41"/>
      <c r="Y206" s="41"/>
      <c r="Z206" s="41"/>
      <c r="AA206" s="41"/>
      <c r="AB206" s="41"/>
      <c r="AC206" s="41"/>
      <c r="AD206" s="41"/>
      <c r="AE206" s="41"/>
      <c r="AT206" s="20" t="s">
        <v>231</v>
      </c>
      <c r="AU206" s="20" t="s">
        <v>83</v>
      </c>
    </row>
    <row r="207" s="13" customFormat="1">
      <c r="A207" s="13"/>
      <c r="B207" s="233"/>
      <c r="C207" s="234"/>
      <c r="D207" s="235" t="s">
        <v>148</v>
      </c>
      <c r="E207" s="236" t="s">
        <v>19</v>
      </c>
      <c r="F207" s="237" t="s">
        <v>1418</v>
      </c>
      <c r="G207" s="234"/>
      <c r="H207" s="238">
        <v>42840</v>
      </c>
      <c r="I207" s="239"/>
      <c r="J207" s="234"/>
      <c r="K207" s="234"/>
      <c r="L207" s="240"/>
      <c r="M207" s="241"/>
      <c r="N207" s="242"/>
      <c r="O207" s="242"/>
      <c r="P207" s="242"/>
      <c r="Q207" s="242"/>
      <c r="R207" s="242"/>
      <c r="S207" s="242"/>
      <c r="T207" s="243"/>
      <c r="U207" s="13"/>
      <c r="V207" s="13"/>
      <c r="W207" s="13"/>
      <c r="X207" s="13"/>
      <c r="Y207" s="13"/>
      <c r="Z207" s="13"/>
      <c r="AA207" s="13"/>
      <c r="AB207" s="13"/>
      <c r="AC207" s="13"/>
      <c r="AD207" s="13"/>
      <c r="AE207" s="13"/>
      <c r="AT207" s="244" t="s">
        <v>148</v>
      </c>
      <c r="AU207" s="244" t="s">
        <v>83</v>
      </c>
      <c r="AV207" s="13" t="s">
        <v>83</v>
      </c>
      <c r="AW207" s="13" t="s">
        <v>32</v>
      </c>
      <c r="AX207" s="13" t="s">
        <v>78</v>
      </c>
      <c r="AY207" s="244" t="s">
        <v>139</v>
      </c>
    </row>
    <row r="208" s="2" customFormat="1" ht="16.5" customHeight="1">
      <c r="A208" s="41"/>
      <c r="B208" s="42"/>
      <c r="C208" s="215" t="s">
        <v>300</v>
      </c>
      <c r="D208" s="215" t="s">
        <v>141</v>
      </c>
      <c r="E208" s="216" t="s">
        <v>580</v>
      </c>
      <c r="F208" s="217" t="s">
        <v>581</v>
      </c>
      <c r="G208" s="218" t="s">
        <v>167</v>
      </c>
      <c r="H208" s="219">
        <v>714</v>
      </c>
      <c r="I208" s="220"/>
      <c r="J208" s="221">
        <f>ROUND(I208*H208,2)</f>
        <v>0</v>
      </c>
      <c r="K208" s="217" t="s">
        <v>145</v>
      </c>
      <c r="L208" s="47"/>
      <c r="M208" s="222" t="s">
        <v>19</v>
      </c>
      <c r="N208" s="223" t="s">
        <v>43</v>
      </c>
      <c r="O208" s="87"/>
      <c r="P208" s="224">
        <f>O208*H208</f>
        <v>0</v>
      </c>
      <c r="Q208" s="224">
        <v>0</v>
      </c>
      <c r="R208" s="224">
        <f>Q208*H208</f>
        <v>0</v>
      </c>
      <c r="S208" s="224">
        <v>0</v>
      </c>
      <c r="T208" s="225">
        <f>S208*H208</f>
        <v>0</v>
      </c>
      <c r="U208" s="41"/>
      <c r="V208" s="41"/>
      <c r="W208" s="41"/>
      <c r="X208" s="41"/>
      <c r="Y208" s="41"/>
      <c r="Z208" s="41"/>
      <c r="AA208" s="41"/>
      <c r="AB208" s="41"/>
      <c r="AC208" s="41"/>
      <c r="AD208" s="41"/>
      <c r="AE208" s="41"/>
      <c r="AR208" s="226" t="s">
        <v>90</v>
      </c>
      <c r="AT208" s="226" t="s">
        <v>141</v>
      </c>
      <c r="AU208" s="226" t="s">
        <v>83</v>
      </c>
      <c r="AY208" s="20" t="s">
        <v>139</v>
      </c>
      <c r="BE208" s="227">
        <f>IF(N208="základní",J208,0)</f>
        <v>0</v>
      </c>
      <c r="BF208" s="227">
        <f>IF(N208="snížená",J208,0)</f>
        <v>0</v>
      </c>
      <c r="BG208" s="227">
        <f>IF(N208="zákl. přenesená",J208,0)</f>
        <v>0</v>
      </c>
      <c r="BH208" s="227">
        <f>IF(N208="sníž. přenesená",J208,0)</f>
        <v>0</v>
      </c>
      <c r="BI208" s="227">
        <f>IF(N208="nulová",J208,0)</f>
        <v>0</v>
      </c>
      <c r="BJ208" s="20" t="s">
        <v>83</v>
      </c>
      <c r="BK208" s="227">
        <f>ROUND(I208*H208,2)</f>
        <v>0</v>
      </c>
      <c r="BL208" s="20" t="s">
        <v>90</v>
      </c>
      <c r="BM208" s="226" t="s">
        <v>516</v>
      </c>
    </row>
    <row r="209" s="2" customFormat="1">
      <c r="A209" s="41"/>
      <c r="B209" s="42"/>
      <c r="C209" s="43"/>
      <c r="D209" s="228" t="s">
        <v>146</v>
      </c>
      <c r="E209" s="43"/>
      <c r="F209" s="229" t="s">
        <v>583</v>
      </c>
      <c r="G209" s="43"/>
      <c r="H209" s="43"/>
      <c r="I209" s="230"/>
      <c r="J209" s="43"/>
      <c r="K209" s="43"/>
      <c r="L209" s="47"/>
      <c r="M209" s="231"/>
      <c r="N209" s="232"/>
      <c r="O209" s="87"/>
      <c r="P209" s="87"/>
      <c r="Q209" s="87"/>
      <c r="R209" s="87"/>
      <c r="S209" s="87"/>
      <c r="T209" s="88"/>
      <c r="U209" s="41"/>
      <c r="V209" s="41"/>
      <c r="W209" s="41"/>
      <c r="X209" s="41"/>
      <c r="Y209" s="41"/>
      <c r="Z209" s="41"/>
      <c r="AA209" s="41"/>
      <c r="AB209" s="41"/>
      <c r="AC209" s="41"/>
      <c r="AD209" s="41"/>
      <c r="AE209" s="41"/>
      <c r="AT209" s="20" t="s">
        <v>146</v>
      </c>
      <c r="AU209" s="20" t="s">
        <v>83</v>
      </c>
    </row>
    <row r="210" s="13" customFormat="1">
      <c r="A210" s="13"/>
      <c r="B210" s="233"/>
      <c r="C210" s="234"/>
      <c r="D210" s="235" t="s">
        <v>148</v>
      </c>
      <c r="E210" s="236" t="s">
        <v>19</v>
      </c>
      <c r="F210" s="237" t="s">
        <v>1414</v>
      </c>
      <c r="G210" s="234"/>
      <c r="H210" s="238">
        <v>714</v>
      </c>
      <c r="I210" s="239"/>
      <c r="J210" s="234"/>
      <c r="K210" s="234"/>
      <c r="L210" s="240"/>
      <c r="M210" s="241"/>
      <c r="N210" s="242"/>
      <c r="O210" s="242"/>
      <c r="P210" s="242"/>
      <c r="Q210" s="242"/>
      <c r="R210" s="242"/>
      <c r="S210" s="242"/>
      <c r="T210" s="243"/>
      <c r="U210" s="13"/>
      <c r="V210" s="13"/>
      <c r="W210" s="13"/>
      <c r="X210" s="13"/>
      <c r="Y210" s="13"/>
      <c r="Z210" s="13"/>
      <c r="AA210" s="13"/>
      <c r="AB210" s="13"/>
      <c r="AC210" s="13"/>
      <c r="AD210" s="13"/>
      <c r="AE210" s="13"/>
      <c r="AT210" s="244" t="s">
        <v>148</v>
      </c>
      <c r="AU210" s="244" t="s">
        <v>83</v>
      </c>
      <c r="AV210" s="13" t="s">
        <v>83</v>
      </c>
      <c r="AW210" s="13" t="s">
        <v>32</v>
      </c>
      <c r="AX210" s="13" t="s">
        <v>78</v>
      </c>
      <c r="AY210" s="244" t="s">
        <v>139</v>
      </c>
    </row>
    <row r="211" s="2" customFormat="1" ht="24.15" customHeight="1">
      <c r="A211" s="41"/>
      <c r="B211" s="42"/>
      <c r="C211" s="215" t="s">
        <v>369</v>
      </c>
      <c r="D211" s="215" t="s">
        <v>141</v>
      </c>
      <c r="E211" s="216" t="s">
        <v>664</v>
      </c>
      <c r="F211" s="217" t="s">
        <v>665</v>
      </c>
      <c r="G211" s="218" t="s">
        <v>167</v>
      </c>
      <c r="H211" s="219">
        <v>112.981</v>
      </c>
      <c r="I211" s="220"/>
      <c r="J211" s="221">
        <f>ROUND(I211*H211,2)</f>
        <v>0</v>
      </c>
      <c r="K211" s="217" t="s">
        <v>145</v>
      </c>
      <c r="L211" s="47"/>
      <c r="M211" s="222" t="s">
        <v>19</v>
      </c>
      <c r="N211" s="223" t="s">
        <v>43</v>
      </c>
      <c r="O211" s="87"/>
      <c r="P211" s="224">
        <f>O211*H211</f>
        <v>0</v>
      </c>
      <c r="Q211" s="224">
        <v>0</v>
      </c>
      <c r="R211" s="224">
        <f>Q211*H211</f>
        <v>0</v>
      </c>
      <c r="S211" s="224">
        <v>0.058999999999999997</v>
      </c>
      <c r="T211" s="225">
        <f>S211*H211</f>
        <v>6.6658789999999994</v>
      </c>
      <c r="U211" s="41"/>
      <c r="V211" s="41"/>
      <c r="W211" s="41"/>
      <c r="X211" s="41"/>
      <c r="Y211" s="41"/>
      <c r="Z211" s="41"/>
      <c r="AA211" s="41"/>
      <c r="AB211" s="41"/>
      <c r="AC211" s="41"/>
      <c r="AD211" s="41"/>
      <c r="AE211" s="41"/>
      <c r="AR211" s="226" t="s">
        <v>90</v>
      </c>
      <c r="AT211" s="226" t="s">
        <v>141</v>
      </c>
      <c r="AU211" s="226" t="s">
        <v>83</v>
      </c>
      <c r="AY211" s="20" t="s">
        <v>139</v>
      </c>
      <c r="BE211" s="227">
        <f>IF(N211="základní",J211,0)</f>
        <v>0</v>
      </c>
      <c r="BF211" s="227">
        <f>IF(N211="snížená",J211,0)</f>
        <v>0</v>
      </c>
      <c r="BG211" s="227">
        <f>IF(N211="zákl. přenesená",J211,0)</f>
        <v>0</v>
      </c>
      <c r="BH211" s="227">
        <f>IF(N211="sníž. přenesená",J211,0)</f>
        <v>0</v>
      </c>
      <c r="BI211" s="227">
        <f>IF(N211="nulová",J211,0)</f>
        <v>0</v>
      </c>
      <c r="BJ211" s="20" t="s">
        <v>83</v>
      </c>
      <c r="BK211" s="227">
        <f>ROUND(I211*H211,2)</f>
        <v>0</v>
      </c>
      <c r="BL211" s="20" t="s">
        <v>90</v>
      </c>
      <c r="BM211" s="226" t="s">
        <v>359</v>
      </c>
    </row>
    <row r="212" s="2" customFormat="1">
      <c r="A212" s="41"/>
      <c r="B212" s="42"/>
      <c r="C212" s="43"/>
      <c r="D212" s="228" t="s">
        <v>146</v>
      </c>
      <c r="E212" s="43"/>
      <c r="F212" s="229" t="s">
        <v>667</v>
      </c>
      <c r="G212" s="43"/>
      <c r="H212" s="43"/>
      <c r="I212" s="230"/>
      <c r="J212" s="43"/>
      <c r="K212" s="43"/>
      <c r="L212" s="47"/>
      <c r="M212" s="231"/>
      <c r="N212" s="232"/>
      <c r="O212" s="87"/>
      <c r="P212" s="87"/>
      <c r="Q212" s="87"/>
      <c r="R212" s="87"/>
      <c r="S212" s="87"/>
      <c r="T212" s="88"/>
      <c r="U212" s="41"/>
      <c r="V212" s="41"/>
      <c r="W212" s="41"/>
      <c r="X212" s="41"/>
      <c r="Y212" s="41"/>
      <c r="Z212" s="41"/>
      <c r="AA212" s="41"/>
      <c r="AB212" s="41"/>
      <c r="AC212" s="41"/>
      <c r="AD212" s="41"/>
      <c r="AE212" s="41"/>
      <c r="AT212" s="20" t="s">
        <v>146</v>
      </c>
      <c r="AU212" s="20" t="s">
        <v>83</v>
      </c>
    </row>
    <row r="213" s="13" customFormat="1">
      <c r="A213" s="13"/>
      <c r="B213" s="233"/>
      <c r="C213" s="234"/>
      <c r="D213" s="235" t="s">
        <v>148</v>
      </c>
      <c r="E213" s="236" t="s">
        <v>19</v>
      </c>
      <c r="F213" s="237" t="s">
        <v>1422</v>
      </c>
      <c r="G213" s="234"/>
      <c r="H213" s="238">
        <v>112.981</v>
      </c>
      <c r="I213" s="239"/>
      <c r="J213" s="234"/>
      <c r="K213" s="234"/>
      <c r="L213" s="240"/>
      <c r="M213" s="241"/>
      <c r="N213" s="242"/>
      <c r="O213" s="242"/>
      <c r="P213" s="242"/>
      <c r="Q213" s="242"/>
      <c r="R213" s="242"/>
      <c r="S213" s="242"/>
      <c r="T213" s="243"/>
      <c r="U213" s="13"/>
      <c r="V213" s="13"/>
      <c r="W213" s="13"/>
      <c r="X213" s="13"/>
      <c r="Y213" s="13"/>
      <c r="Z213" s="13"/>
      <c r="AA213" s="13"/>
      <c r="AB213" s="13"/>
      <c r="AC213" s="13"/>
      <c r="AD213" s="13"/>
      <c r="AE213" s="13"/>
      <c r="AT213" s="244" t="s">
        <v>148</v>
      </c>
      <c r="AU213" s="244" t="s">
        <v>83</v>
      </c>
      <c r="AV213" s="13" t="s">
        <v>83</v>
      </c>
      <c r="AW213" s="13" t="s">
        <v>32</v>
      </c>
      <c r="AX213" s="13" t="s">
        <v>78</v>
      </c>
      <c r="AY213" s="244" t="s">
        <v>139</v>
      </c>
    </row>
    <row r="214" s="2" customFormat="1" ht="24.15" customHeight="1">
      <c r="A214" s="41"/>
      <c r="B214" s="42"/>
      <c r="C214" s="215" t="s">
        <v>374</v>
      </c>
      <c r="D214" s="215" t="s">
        <v>141</v>
      </c>
      <c r="E214" s="216" t="s">
        <v>1423</v>
      </c>
      <c r="F214" s="217" t="s">
        <v>672</v>
      </c>
      <c r="G214" s="218" t="s">
        <v>167</v>
      </c>
      <c r="H214" s="219">
        <v>451.69600000000003</v>
      </c>
      <c r="I214" s="220"/>
      <c r="J214" s="221">
        <f>ROUND(I214*H214,2)</f>
        <v>0</v>
      </c>
      <c r="K214" s="217" t="s">
        <v>145</v>
      </c>
      <c r="L214" s="47"/>
      <c r="M214" s="222" t="s">
        <v>19</v>
      </c>
      <c r="N214" s="223" t="s">
        <v>43</v>
      </c>
      <c r="O214" s="87"/>
      <c r="P214" s="224">
        <f>O214*H214</f>
        <v>0</v>
      </c>
      <c r="Q214" s="224">
        <v>0</v>
      </c>
      <c r="R214" s="224">
        <f>Q214*H214</f>
        <v>0</v>
      </c>
      <c r="S214" s="224">
        <v>0.088999999999999996</v>
      </c>
      <c r="T214" s="225">
        <f>S214*H214</f>
        <v>40.200944</v>
      </c>
      <c r="U214" s="41"/>
      <c r="V214" s="41"/>
      <c r="W214" s="41"/>
      <c r="X214" s="41"/>
      <c r="Y214" s="41"/>
      <c r="Z214" s="41"/>
      <c r="AA214" s="41"/>
      <c r="AB214" s="41"/>
      <c r="AC214" s="41"/>
      <c r="AD214" s="41"/>
      <c r="AE214" s="41"/>
      <c r="AR214" s="226" t="s">
        <v>90</v>
      </c>
      <c r="AT214" s="226" t="s">
        <v>141</v>
      </c>
      <c r="AU214" s="226" t="s">
        <v>83</v>
      </c>
      <c r="AY214" s="20" t="s">
        <v>139</v>
      </c>
      <c r="BE214" s="227">
        <f>IF(N214="základní",J214,0)</f>
        <v>0</v>
      </c>
      <c r="BF214" s="227">
        <f>IF(N214="snížená",J214,0)</f>
        <v>0</v>
      </c>
      <c r="BG214" s="227">
        <f>IF(N214="zákl. přenesená",J214,0)</f>
        <v>0</v>
      </c>
      <c r="BH214" s="227">
        <f>IF(N214="sníž. přenesená",J214,0)</f>
        <v>0</v>
      </c>
      <c r="BI214" s="227">
        <f>IF(N214="nulová",J214,0)</f>
        <v>0</v>
      </c>
      <c r="BJ214" s="20" t="s">
        <v>83</v>
      </c>
      <c r="BK214" s="227">
        <f>ROUND(I214*H214,2)</f>
        <v>0</v>
      </c>
      <c r="BL214" s="20" t="s">
        <v>90</v>
      </c>
      <c r="BM214" s="226" t="s">
        <v>546</v>
      </c>
    </row>
    <row r="215" s="2" customFormat="1">
      <c r="A215" s="41"/>
      <c r="B215" s="42"/>
      <c r="C215" s="43"/>
      <c r="D215" s="228" t="s">
        <v>146</v>
      </c>
      <c r="E215" s="43"/>
      <c r="F215" s="229" t="s">
        <v>1424</v>
      </c>
      <c r="G215" s="43"/>
      <c r="H215" s="43"/>
      <c r="I215" s="230"/>
      <c r="J215" s="43"/>
      <c r="K215" s="43"/>
      <c r="L215" s="47"/>
      <c r="M215" s="231"/>
      <c r="N215" s="232"/>
      <c r="O215" s="87"/>
      <c r="P215" s="87"/>
      <c r="Q215" s="87"/>
      <c r="R215" s="87"/>
      <c r="S215" s="87"/>
      <c r="T215" s="88"/>
      <c r="U215" s="41"/>
      <c r="V215" s="41"/>
      <c r="W215" s="41"/>
      <c r="X215" s="41"/>
      <c r="Y215" s="41"/>
      <c r="Z215" s="41"/>
      <c r="AA215" s="41"/>
      <c r="AB215" s="41"/>
      <c r="AC215" s="41"/>
      <c r="AD215" s="41"/>
      <c r="AE215" s="41"/>
      <c r="AT215" s="20" t="s">
        <v>146</v>
      </c>
      <c r="AU215" s="20" t="s">
        <v>83</v>
      </c>
    </row>
    <row r="216" s="2" customFormat="1">
      <c r="A216" s="41"/>
      <c r="B216" s="42"/>
      <c r="C216" s="43"/>
      <c r="D216" s="235" t="s">
        <v>231</v>
      </c>
      <c r="E216" s="43"/>
      <c r="F216" s="277" t="s">
        <v>612</v>
      </c>
      <c r="G216" s="43"/>
      <c r="H216" s="43"/>
      <c r="I216" s="230"/>
      <c r="J216" s="43"/>
      <c r="K216" s="43"/>
      <c r="L216" s="47"/>
      <c r="M216" s="231"/>
      <c r="N216" s="232"/>
      <c r="O216" s="87"/>
      <c r="P216" s="87"/>
      <c r="Q216" s="87"/>
      <c r="R216" s="87"/>
      <c r="S216" s="87"/>
      <c r="T216" s="88"/>
      <c r="U216" s="41"/>
      <c r="V216" s="41"/>
      <c r="W216" s="41"/>
      <c r="X216" s="41"/>
      <c r="Y216" s="41"/>
      <c r="Z216" s="41"/>
      <c r="AA216" s="41"/>
      <c r="AB216" s="41"/>
      <c r="AC216" s="41"/>
      <c r="AD216" s="41"/>
      <c r="AE216" s="41"/>
      <c r="AT216" s="20" t="s">
        <v>231</v>
      </c>
      <c r="AU216" s="20" t="s">
        <v>83</v>
      </c>
    </row>
    <row r="217" s="2" customFormat="1">
      <c r="A217" s="41"/>
      <c r="B217" s="42"/>
      <c r="C217" s="43"/>
      <c r="D217" s="235" t="s">
        <v>269</v>
      </c>
      <c r="E217" s="43"/>
      <c r="F217" s="277" t="s">
        <v>1425</v>
      </c>
      <c r="G217" s="43"/>
      <c r="H217" s="43"/>
      <c r="I217" s="230"/>
      <c r="J217" s="43"/>
      <c r="K217" s="43"/>
      <c r="L217" s="47"/>
      <c r="M217" s="231"/>
      <c r="N217" s="232"/>
      <c r="O217" s="87"/>
      <c r="P217" s="87"/>
      <c r="Q217" s="87"/>
      <c r="R217" s="87"/>
      <c r="S217" s="87"/>
      <c r="T217" s="88"/>
      <c r="U217" s="41"/>
      <c r="V217" s="41"/>
      <c r="W217" s="41"/>
      <c r="X217" s="41"/>
      <c r="Y217" s="41"/>
      <c r="Z217" s="41"/>
      <c r="AA217" s="41"/>
      <c r="AB217" s="41"/>
      <c r="AC217" s="41"/>
      <c r="AD217" s="41"/>
      <c r="AE217" s="41"/>
      <c r="AT217" s="20" t="s">
        <v>269</v>
      </c>
      <c r="AU217" s="20" t="s">
        <v>83</v>
      </c>
    </row>
    <row r="218" s="13" customFormat="1">
      <c r="A218" s="13"/>
      <c r="B218" s="233"/>
      <c r="C218" s="234"/>
      <c r="D218" s="235" t="s">
        <v>148</v>
      </c>
      <c r="E218" s="236" t="s">
        <v>19</v>
      </c>
      <c r="F218" s="237" t="s">
        <v>1426</v>
      </c>
      <c r="G218" s="234"/>
      <c r="H218" s="238">
        <v>451.69600000000003</v>
      </c>
      <c r="I218" s="239"/>
      <c r="J218" s="234"/>
      <c r="K218" s="234"/>
      <c r="L218" s="240"/>
      <c r="M218" s="241"/>
      <c r="N218" s="242"/>
      <c r="O218" s="242"/>
      <c r="P218" s="242"/>
      <c r="Q218" s="242"/>
      <c r="R218" s="242"/>
      <c r="S218" s="242"/>
      <c r="T218" s="243"/>
      <c r="U218" s="13"/>
      <c r="V218" s="13"/>
      <c r="W218" s="13"/>
      <c r="X218" s="13"/>
      <c r="Y218" s="13"/>
      <c r="Z218" s="13"/>
      <c r="AA218" s="13"/>
      <c r="AB218" s="13"/>
      <c r="AC218" s="13"/>
      <c r="AD218" s="13"/>
      <c r="AE218" s="13"/>
      <c r="AT218" s="244" t="s">
        <v>148</v>
      </c>
      <c r="AU218" s="244" t="s">
        <v>83</v>
      </c>
      <c r="AV218" s="13" t="s">
        <v>83</v>
      </c>
      <c r="AW218" s="13" t="s">
        <v>32</v>
      </c>
      <c r="AX218" s="13" t="s">
        <v>78</v>
      </c>
      <c r="AY218" s="244" t="s">
        <v>139</v>
      </c>
    </row>
    <row r="219" s="2" customFormat="1" ht="16.5" customHeight="1">
      <c r="A219" s="41"/>
      <c r="B219" s="42"/>
      <c r="C219" s="215" t="s">
        <v>380</v>
      </c>
      <c r="D219" s="215" t="s">
        <v>141</v>
      </c>
      <c r="E219" s="216" t="s">
        <v>1427</v>
      </c>
      <c r="F219" s="217" t="s">
        <v>1428</v>
      </c>
      <c r="G219" s="218" t="s">
        <v>167</v>
      </c>
      <c r="H219" s="219">
        <v>548.23000000000002</v>
      </c>
      <c r="I219" s="220"/>
      <c r="J219" s="221">
        <f>ROUND(I219*H219,2)</f>
        <v>0</v>
      </c>
      <c r="K219" s="217" t="s">
        <v>145</v>
      </c>
      <c r="L219" s="47"/>
      <c r="M219" s="222" t="s">
        <v>19</v>
      </c>
      <c r="N219" s="223" t="s">
        <v>43</v>
      </c>
      <c r="O219" s="87"/>
      <c r="P219" s="224">
        <f>O219*H219</f>
        <v>0</v>
      </c>
      <c r="Q219" s="224">
        <v>0.048000000000000001</v>
      </c>
      <c r="R219" s="224">
        <f>Q219*H219</f>
        <v>26.31504</v>
      </c>
      <c r="S219" s="224">
        <v>0.048000000000000001</v>
      </c>
      <c r="T219" s="225">
        <f>S219*H219</f>
        <v>26.31504</v>
      </c>
      <c r="U219" s="41"/>
      <c r="V219" s="41"/>
      <c r="W219" s="41"/>
      <c r="X219" s="41"/>
      <c r="Y219" s="41"/>
      <c r="Z219" s="41"/>
      <c r="AA219" s="41"/>
      <c r="AB219" s="41"/>
      <c r="AC219" s="41"/>
      <c r="AD219" s="41"/>
      <c r="AE219" s="41"/>
      <c r="AR219" s="226" t="s">
        <v>90</v>
      </c>
      <c r="AT219" s="226" t="s">
        <v>141</v>
      </c>
      <c r="AU219" s="226" t="s">
        <v>83</v>
      </c>
      <c r="AY219" s="20" t="s">
        <v>139</v>
      </c>
      <c r="BE219" s="227">
        <f>IF(N219="základní",J219,0)</f>
        <v>0</v>
      </c>
      <c r="BF219" s="227">
        <f>IF(N219="snížená",J219,0)</f>
        <v>0</v>
      </c>
      <c r="BG219" s="227">
        <f>IF(N219="zákl. přenesená",J219,0)</f>
        <v>0</v>
      </c>
      <c r="BH219" s="227">
        <f>IF(N219="sníž. přenesená",J219,0)</f>
        <v>0</v>
      </c>
      <c r="BI219" s="227">
        <f>IF(N219="nulová",J219,0)</f>
        <v>0</v>
      </c>
      <c r="BJ219" s="20" t="s">
        <v>83</v>
      </c>
      <c r="BK219" s="227">
        <f>ROUND(I219*H219,2)</f>
        <v>0</v>
      </c>
      <c r="BL219" s="20" t="s">
        <v>90</v>
      </c>
      <c r="BM219" s="226" t="s">
        <v>377</v>
      </c>
    </row>
    <row r="220" s="2" customFormat="1">
      <c r="A220" s="41"/>
      <c r="B220" s="42"/>
      <c r="C220" s="43"/>
      <c r="D220" s="228" t="s">
        <v>146</v>
      </c>
      <c r="E220" s="43"/>
      <c r="F220" s="229" t="s">
        <v>1429</v>
      </c>
      <c r="G220" s="43"/>
      <c r="H220" s="43"/>
      <c r="I220" s="230"/>
      <c r="J220" s="43"/>
      <c r="K220" s="43"/>
      <c r="L220" s="47"/>
      <c r="M220" s="231"/>
      <c r="N220" s="232"/>
      <c r="O220" s="87"/>
      <c r="P220" s="87"/>
      <c r="Q220" s="87"/>
      <c r="R220" s="87"/>
      <c r="S220" s="87"/>
      <c r="T220" s="88"/>
      <c r="U220" s="41"/>
      <c r="V220" s="41"/>
      <c r="W220" s="41"/>
      <c r="X220" s="41"/>
      <c r="Y220" s="41"/>
      <c r="Z220" s="41"/>
      <c r="AA220" s="41"/>
      <c r="AB220" s="41"/>
      <c r="AC220" s="41"/>
      <c r="AD220" s="41"/>
      <c r="AE220" s="41"/>
      <c r="AT220" s="20" t="s">
        <v>146</v>
      </c>
      <c r="AU220" s="20" t="s">
        <v>83</v>
      </c>
    </row>
    <row r="221" s="2" customFormat="1">
      <c r="A221" s="41"/>
      <c r="B221" s="42"/>
      <c r="C221" s="43"/>
      <c r="D221" s="235" t="s">
        <v>231</v>
      </c>
      <c r="E221" s="43"/>
      <c r="F221" s="277" t="s">
        <v>703</v>
      </c>
      <c r="G221" s="43"/>
      <c r="H221" s="43"/>
      <c r="I221" s="230"/>
      <c r="J221" s="43"/>
      <c r="K221" s="43"/>
      <c r="L221" s="47"/>
      <c r="M221" s="231"/>
      <c r="N221" s="232"/>
      <c r="O221" s="87"/>
      <c r="P221" s="87"/>
      <c r="Q221" s="87"/>
      <c r="R221" s="87"/>
      <c r="S221" s="87"/>
      <c r="T221" s="88"/>
      <c r="U221" s="41"/>
      <c r="V221" s="41"/>
      <c r="W221" s="41"/>
      <c r="X221" s="41"/>
      <c r="Y221" s="41"/>
      <c r="Z221" s="41"/>
      <c r="AA221" s="41"/>
      <c r="AB221" s="41"/>
      <c r="AC221" s="41"/>
      <c r="AD221" s="41"/>
      <c r="AE221" s="41"/>
      <c r="AT221" s="20" t="s">
        <v>231</v>
      </c>
      <c r="AU221" s="20" t="s">
        <v>83</v>
      </c>
    </row>
    <row r="222" s="13" customFormat="1">
      <c r="A222" s="13"/>
      <c r="B222" s="233"/>
      <c r="C222" s="234"/>
      <c r="D222" s="235" t="s">
        <v>148</v>
      </c>
      <c r="E222" s="236" t="s">
        <v>19</v>
      </c>
      <c r="F222" s="237" t="s">
        <v>1330</v>
      </c>
      <c r="G222" s="234"/>
      <c r="H222" s="238">
        <v>548.23000000000002</v>
      </c>
      <c r="I222" s="239"/>
      <c r="J222" s="234"/>
      <c r="K222" s="234"/>
      <c r="L222" s="240"/>
      <c r="M222" s="241"/>
      <c r="N222" s="242"/>
      <c r="O222" s="242"/>
      <c r="P222" s="242"/>
      <c r="Q222" s="242"/>
      <c r="R222" s="242"/>
      <c r="S222" s="242"/>
      <c r="T222" s="243"/>
      <c r="U222" s="13"/>
      <c r="V222" s="13"/>
      <c r="W222" s="13"/>
      <c r="X222" s="13"/>
      <c r="Y222" s="13"/>
      <c r="Z222" s="13"/>
      <c r="AA222" s="13"/>
      <c r="AB222" s="13"/>
      <c r="AC222" s="13"/>
      <c r="AD222" s="13"/>
      <c r="AE222" s="13"/>
      <c r="AT222" s="244" t="s">
        <v>148</v>
      </c>
      <c r="AU222" s="244" t="s">
        <v>83</v>
      </c>
      <c r="AV222" s="13" t="s">
        <v>83</v>
      </c>
      <c r="AW222" s="13" t="s">
        <v>32</v>
      </c>
      <c r="AX222" s="13" t="s">
        <v>78</v>
      </c>
      <c r="AY222" s="244" t="s">
        <v>139</v>
      </c>
    </row>
    <row r="223" s="12" customFormat="1" ht="22.8" customHeight="1">
      <c r="A223" s="12"/>
      <c r="B223" s="199"/>
      <c r="C223" s="200"/>
      <c r="D223" s="201" t="s">
        <v>70</v>
      </c>
      <c r="E223" s="213" t="s">
        <v>763</v>
      </c>
      <c r="F223" s="213" t="s">
        <v>764</v>
      </c>
      <c r="G223" s="200"/>
      <c r="H223" s="200"/>
      <c r="I223" s="203"/>
      <c r="J223" s="214">
        <f>BK223</f>
        <v>0</v>
      </c>
      <c r="K223" s="200"/>
      <c r="L223" s="205"/>
      <c r="M223" s="206"/>
      <c r="N223" s="207"/>
      <c r="O223" s="207"/>
      <c r="P223" s="208">
        <f>SUM(P224:P236)</f>
        <v>0</v>
      </c>
      <c r="Q223" s="207"/>
      <c r="R223" s="208">
        <f>SUM(R224:R236)</f>
        <v>0</v>
      </c>
      <c r="S223" s="207"/>
      <c r="T223" s="209">
        <f>SUM(T224:T236)</f>
        <v>0</v>
      </c>
      <c r="U223" s="12"/>
      <c r="V223" s="12"/>
      <c r="W223" s="12"/>
      <c r="X223" s="12"/>
      <c r="Y223" s="12"/>
      <c r="Z223" s="12"/>
      <c r="AA223" s="12"/>
      <c r="AB223" s="12"/>
      <c r="AC223" s="12"/>
      <c r="AD223" s="12"/>
      <c r="AE223" s="12"/>
      <c r="AR223" s="210" t="s">
        <v>78</v>
      </c>
      <c r="AT223" s="211" t="s">
        <v>70</v>
      </c>
      <c r="AU223" s="211" t="s">
        <v>78</v>
      </c>
      <c r="AY223" s="210" t="s">
        <v>139</v>
      </c>
      <c r="BK223" s="212">
        <f>SUM(BK224:BK236)</f>
        <v>0</v>
      </c>
    </row>
    <row r="224" s="2" customFormat="1" ht="24.15" customHeight="1">
      <c r="A224" s="41"/>
      <c r="B224" s="42"/>
      <c r="C224" s="215" t="s">
        <v>316</v>
      </c>
      <c r="D224" s="215" t="s">
        <v>141</v>
      </c>
      <c r="E224" s="216" t="s">
        <v>1430</v>
      </c>
      <c r="F224" s="217" t="s">
        <v>1431</v>
      </c>
      <c r="G224" s="218" t="s">
        <v>768</v>
      </c>
      <c r="H224" s="219">
        <v>73.263000000000005</v>
      </c>
      <c r="I224" s="220"/>
      <c r="J224" s="221">
        <f>ROUND(I224*H224,2)</f>
        <v>0</v>
      </c>
      <c r="K224" s="217" t="s">
        <v>145</v>
      </c>
      <c r="L224" s="47"/>
      <c r="M224" s="222" t="s">
        <v>19</v>
      </c>
      <c r="N224" s="223" t="s">
        <v>43</v>
      </c>
      <c r="O224" s="87"/>
      <c r="P224" s="224">
        <f>O224*H224</f>
        <v>0</v>
      </c>
      <c r="Q224" s="224">
        <v>0</v>
      </c>
      <c r="R224" s="224">
        <f>Q224*H224</f>
        <v>0</v>
      </c>
      <c r="S224" s="224">
        <v>0</v>
      </c>
      <c r="T224" s="225">
        <f>S224*H224</f>
        <v>0</v>
      </c>
      <c r="U224" s="41"/>
      <c r="V224" s="41"/>
      <c r="W224" s="41"/>
      <c r="X224" s="41"/>
      <c r="Y224" s="41"/>
      <c r="Z224" s="41"/>
      <c r="AA224" s="41"/>
      <c r="AB224" s="41"/>
      <c r="AC224" s="41"/>
      <c r="AD224" s="41"/>
      <c r="AE224" s="41"/>
      <c r="AR224" s="226" t="s">
        <v>90</v>
      </c>
      <c r="AT224" s="226" t="s">
        <v>141</v>
      </c>
      <c r="AU224" s="226" t="s">
        <v>83</v>
      </c>
      <c r="AY224" s="20" t="s">
        <v>139</v>
      </c>
      <c r="BE224" s="227">
        <f>IF(N224="základní",J224,0)</f>
        <v>0</v>
      </c>
      <c r="BF224" s="227">
        <f>IF(N224="snížená",J224,0)</f>
        <v>0</v>
      </c>
      <c r="BG224" s="227">
        <f>IF(N224="zákl. přenesená",J224,0)</f>
        <v>0</v>
      </c>
      <c r="BH224" s="227">
        <f>IF(N224="sníž. přenesená",J224,0)</f>
        <v>0</v>
      </c>
      <c r="BI224" s="227">
        <f>IF(N224="nulová",J224,0)</f>
        <v>0</v>
      </c>
      <c r="BJ224" s="20" t="s">
        <v>83</v>
      </c>
      <c r="BK224" s="227">
        <f>ROUND(I224*H224,2)</f>
        <v>0</v>
      </c>
      <c r="BL224" s="20" t="s">
        <v>90</v>
      </c>
      <c r="BM224" s="226" t="s">
        <v>570</v>
      </c>
    </row>
    <row r="225" s="2" customFormat="1">
      <c r="A225" s="41"/>
      <c r="B225" s="42"/>
      <c r="C225" s="43"/>
      <c r="D225" s="228" t="s">
        <v>146</v>
      </c>
      <c r="E225" s="43"/>
      <c r="F225" s="229" t="s">
        <v>1432</v>
      </c>
      <c r="G225" s="43"/>
      <c r="H225" s="43"/>
      <c r="I225" s="230"/>
      <c r="J225" s="43"/>
      <c r="K225" s="43"/>
      <c r="L225" s="47"/>
      <c r="M225" s="231"/>
      <c r="N225" s="232"/>
      <c r="O225" s="87"/>
      <c r="P225" s="87"/>
      <c r="Q225" s="87"/>
      <c r="R225" s="87"/>
      <c r="S225" s="87"/>
      <c r="T225" s="88"/>
      <c r="U225" s="41"/>
      <c r="V225" s="41"/>
      <c r="W225" s="41"/>
      <c r="X225" s="41"/>
      <c r="Y225" s="41"/>
      <c r="Z225" s="41"/>
      <c r="AA225" s="41"/>
      <c r="AB225" s="41"/>
      <c r="AC225" s="41"/>
      <c r="AD225" s="41"/>
      <c r="AE225" s="41"/>
      <c r="AT225" s="20" t="s">
        <v>146</v>
      </c>
      <c r="AU225" s="20" t="s">
        <v>83</v>
      </c>
    </row>
    <row r="226" s="2" customFormat="1">
      <c r="A226" s="41"/>
      <c r="B226" s="42"/>
      <c r="C226" s="43"/>
      <c r="D226" s="235" t="s">
        <v>231</v>
      </c>
      <c r="E226" s="43"/>
      <c r="F226" s="277" t="s">
        <v>771</v>
      </c>
      <c r="G226" s="43"/>
      <c r="H226" s="43"/>
      <c r="I226" s="230"/>
      <c r="J226" s="43"/>
      <c r="K226" s="43"/>
      <c r="L226" s="47"/>
      <c r="M226" s="231"/>
      <c r="N226" s="232"/>
      <c r="O226" s="87"/>
      <c r="P226" s="87"/>
      <c r="Q226" s="87"/>
      <c r="R226" s="87"/>
      <c r="S226" s="87"/>
      <c r="T226" s="88"/>
      <c r="U226" s="41"/>
      <c r="V226" s="41"/>
      <c r="W226" s="41"/>
      <c r="X226" s="41"/>
      <c r="Y226" s="41"/>
      <c r="Z226" s="41"/>
      <c r="AA226" s="41"/>
      <c r="AB226" s="41"/>
      <c r="AC226" s="41"/>
      <c r="AD226" s="41"/>
      <c r="AE226" s="41"/>
      <c r="AT226" s="20" t="s">
        <v>231</v>
      </c>
      <c r="AU226" s="20" t="s">
        <v>83</v>
      </c>
    </row>
    <row r="227" s="2" customFormat="1" ht="21.75" customHeight="1">
      <c r="A227" s="41"/>
      <c r="B227" s="42"/>
      <c r="C227" s="215" t="s">
        <v>391</v>
      </c>
      <c r="D227" s="215" t="s">
        <v>141</v>
      </c>
      <c r="E227" s="216" t="s">
        <v>777</v>
      </c>
      <c r="F227" s="217" t="s">
        <v>778</v>
      </c>
      <c r="G227" s="218" t="s">
        <v>768</v>
      </c>
      <c r="H227" s="219">
        <v>73.263000000000005</v>
      </c>
      <c r="I227" s="220"/>
      <c r="J227" s="221">
        <f>ROUND(I227*H227,2)</f>
        <v>0</v>
      </c>
      <c r="K227" s="217" t="s">
        <v>145</v>
      </c>
      <c r="L227" s="47"/>
      <c r="M227" s="222" t="s">
        <v>19</v>
      </c>
      <c r="N227" s="223" t="s">
        <v>43</v>
      </c>
      <c r="O227" s="87"/>
      <c r="P227" s="224">
        <f>O227*H227</f>
        <v>0</v>
      </c>
      <c r="Q227" s="224">
        <v>0</v>
      </c>
      <c r="R227" s="224">
        <f>Q227*H227</f>
        <v>0</v>
      </c>
      <c r="S227" s="224">
        <v>0</v>
      </c>
      <c r="T227" s="225">
        <f>S227*H227</f>
        <v>0</v>
      </c>
      <c r="U227" s="41"/>
      <c r="V227" s="41"/>
      <c r="W227" s="41"/>
      <c r="X227" s="41"/>
      <c r="Y227" s="41"/>
      <c r="Z227" s="41"/>
      <c r="AA227" s="41"/>
      <c r="AB227" s="41"/>
      <c r="AC227" s="41"/>
      <c r="AD227" s="41"/>
      <c r="AE227" s="41"/>
      <c r="AR227" s="226" t="s">
        <v>90</v>
      </c>
      <c r="AT227" s="226" t="s">
        <v>141</v>
      </c>
      <c r="AU227" s="226" t="s">
        <v>83</v>
      </c>
      <c r="AY227" s="20" t="s">
        <v>139</v>
      </c>
      <c r="BE227" s="227">
        <f>IF(N227="základní",J227,0)</f>
        <v>0</v>
      </c>
      <c r="BF227" s="227">
        <f>IF(N227="snížená",J227,0)</f>
        <v>0</v>
      </c>
      <c r="BG227" s="227">
        <f>IF(N227="zákl. přenesená",J227,0)</f>
        <v>0</v>
      </c>
      <c r="BH227" s="227">
        <f>IF(N227="sníž. přenesená",J227,0)</f>
        <v>0</v>
      </c>
      <c r="BI227" s="227">
        <f>IF(N227="nulová",J227,0)</f>
        <v>0</v>
      </c>
      <c r="BJ227" s="20" t="s">
        <v>83</v>
      </c>
      <c r="BK227" s="227">
        <f>ROUND(I227*H227,2)</f>
        <v>0</v>
      </c>
      <c r="BL227" s="20" t="s">
        <v>90</v>
      </c>
      <c r="BM227" s="226" t="s">
        <v>579</v>
      </c>
    </row>
    <row r="228" s="2" customFormat="1">
      <c r="A228" s="41"/>
      <c r="B228" s="42"/>
      <c r="C228" s="43"/>
      <c r="D228" s="228" t="s">
        <v>146</v>
      </c>
      <c r="E228" s="43"/>
      <c r="F228" s="229" t="s">
        <v>780</v>
      </c>
      <c r="G228" s="43"/>
      <c r="H228" s="43"/>
      <c r="I228" s="230"/>
      <c r="J228" s="43"/>
      <c r="K228" s="43"/>
      <c r="L228" s="47"/>
      <c r="M228" s="231"/>
      <c r="N228" s="232"/>
      <c r="O228" s="87"/>
      <c r="P228" s="87"/>
      <c r="Q228" s="87"/>
      <c r="R228" s="87"/>
      <c r="S228" s="87"/>
      <c r="T228" s="88"/>
      <c r="U228" s="41"/>
      <c r="V228" s="41"/>
      <c r="W228" s="41"/>
      <c r="X228" s="41"/>
      <c r="Y228" s="41"/>
      <c r="Z228" s="41"/>
      <c r="AA228" s="41"/>
      <c r="AB228" s="41"/>
      <c r="AC228" s="41"/>
      <c r="AD228" s="41"/>
      <c r="AE228" s="41"/>
      <c r="AT228" s="20" t="s">
        <v>146</v>
      </c>
      <c r="AU228" s="20" t="s">
        <v>83</v>
      </c>
    </row>
    <row r="229" s="2" customFormat="1">
      <c r="A229" s="41"/>
      <c r="B229" s="42"/>
      <c r="C229" s="43"/>
      <c r="D229" s="235" t="s">
        <v>231</v>
      </c>
      <c r="E229" s="43"/>
      <c r="F229" s="277" t="s">
        <v>781</v>
      </c>
      <c r="G229" s="43"/>
      <c r="H229" s="43"/>
      <c r="I229" s="230"/>
      <c r="J229" s="43"/>
      <c r="K229" s="43"/>
      <c r="L229" s="47"/>
      <c r="M229" s="231"/>
      <c r="N229" s="232"/>
      <c r="O229" s="87"/>
      <c r="P229" s="87"/>
      <c r="Q229" s="87"/>
      <c r="R229" s="87"/>
      <c r="S229" s="87"/>
      <c r="T229" s="88"/>
      <c r="U229" s="41"/>
      <c r="V229" s="41"/>
      <c r="W229" s="41"/>
      <c r="X229" s="41"/>
      <c r="Y229" s="41"/>
      <c r="Z229" s="41"/>
      <c r="AA229" s="41"/>
      <c r="AB229" s="41"/>
      <c r="AC229" s="41"/>
      <c r="AD229" s="41"/>
      <c r="AE229" s="41"/>
      <c r="AT229" s="20" t="s">
        <v>231</v>
      </c>
      <c r="AU229" s="20" t="s">
        <v>83</v>
      </c>
    </row>
    <row r="230" s="2" customFormat="1" ht="24.15" customHeight="1">
      <c r="A230" s="41"/>
      <c r="B230" s="42"/>
      <c r="C230" s="215" t="s">
        <v>395</v>
      </c>
      <c r="D230" s="215" t="s">
        <v>141</v>
      </c>
      <c r="E230" s="216" t="s">
        <v>782</v>
      </c>
      <c r="F230" s="217" t="s">
        <v>1433</v>
      </c>
      <c r="G230" s="218" t="s">
        <v>768</v>
      </c>
      <c r="H230" s="219">
        <v>1391.9970000000001</v>
      </c>
      <c r="I230" s="220"/>
      <c r="J230" s="221">
        <f>ROUND(I230*H230,2)</f>
        <v>0</v>
      </c>
      <c r="K230" s="217" t="s">
        <v>145</v>
      </c>
      <c r="L230" s="47"/>
      <c r="M230" s="222" t="s">
        <v>19</v>
      </c>
      <c r="N230" s="223" t="s">
        <v>43</v>
      </c>
      <c r="O230" s="87"/>
      <c r="P230" s="224">
        <f>O230*H230</f>
        <v>0</v>
      </c>
      <c r="Q230" s="224">
        <v>0</v>
      </c>
      <c r="R230" s="224">
        <f>Q230*H230</f>
        <v>0</v>
      </c>
      <c r="S230" s="224">
        <v>0</v>
      </c>
      <c r="T230" s="225">
        <f>S230*H230</f>
        <v>0</v>
      </c>
      <c r="U230" s="41"/>
      <c r="V230" s="41"/>
      <c r="W230" s="41"/>
      <c r="X230" s="41"/>
      <c r="Y230" s="41"/>
      <c r="Z230" s="41"/>
      <c r="AA230" s="41"/>
      <c r="AB230" s="41"/>
      <c r="AC230" s="41"/>
      <c r="AD230" s="41"/>
      <c r="AE230" s="41"/>
      <c r="AR230" s="226" t="s">
        <v>90</v>
      </c>
      <c r="AT230" s="226" t="s">
        <v>141</v>
      </c>
      <c r="AU230" s="226" t="s">
        <v>83</v>
      </c>
      <c r="AY230" s="20" t="s">
        <v>139</v>
      </c>
      <c r="BE230" s="227">
        <f>IF(N230="základní",J230,0)</f>
        <v>0</v>
      </c>
      <c r="BF230" s="227">
        <f>IF(N230="snížená",J230,0)</f>
        <v>0</v>
      </c>
      <c r="BG230" s="227">
        <f>IF(N230="zákl. přenesená",J230,0)</f>
        <v>0</v>
      </c>
      <c r="BH230" s="227">
        <f>IF(N230="sníž. přenesená",J230,0)</f>
        <v>0</v>
      </c>
      <c r="BI230" s="227">
        <f>IF(N230="nulová",J230,0)</f>
        <v>0</v>
      </c>
      <c r="BJ230" s="20" t="s">
        <v>83</v>
      </c>
      <c r="BK230" s="227">
        <f>ROUND(I230*H230,2)</f>
        <v>0</v>
      </c>
      <c r="BL230" s="20" t="s">
        <v>90</v>
      </c>
      <c r="BM230" s="226" t="s">
        <v>1434</v>
      </c>
    </row>
    <row r="231" s="2" customFormat="1">
      <c r="A231" s="41"/>
      <c r="B231" s="42"/>
      <c r="C231" s="43"/>
      <c r="D231" s="228" t="s">
        <v>146</v>
      </c>
      <c r="E231" s="43"/>
      <c r="F231" s="229" t="s">
        <v>785</v>
      </c>
      <c r="G231" s="43"/>
      <c r="H231" s="43"/>
      <c r="I231" s="230"/>
      <c r="J231" s="43"/>
      <c r="K231" s="43"/>
      <c r="L231" s="47"/>
      <c r="M231" s="231"/>
      <c r="N231" s="232"/>
      <c r="O231" s="87"/>
      <c r="P231" s="87"/>
      <c r="Q231" s="87"/>
      <c r="R231" s="87"/>
      <c r="S231" s="87"/>
      <c r="T231" s="88"/>
      <c r="U231" s="41"/>
      <c r="V231" s="41"/>
      <c r="W231" s="41"/>
      <c r="X231" s="41"/>
      <c r="Y231" s="41"/>
      <c r="Z231" s="41"/>
      <c r="AA231" s="41"/>
      <c r="AB231" s="41"/>
      <c r="AC231" s="41"/>
      <c r="AD231" s="41"/>
      <c r="AE231" s="41"/>
      <c r="AT231" s="20" t="s">
        <v>146</v>
      </c>
      <c r="AU231" s="20" t="s">
        <v>83</v>
      </c>
    </row>
    <row r="232" s="13" customFormat="1">
      <c r="A232" s="13"/>
      <c r="B232" s="233"/>
      <c r="C232" s="234"/>
      <c r="D232" s="235" t="s">
        <v>148</v>
      </c>
      <c r="E232" s="236" t="s">
        <v>19</v>
      </c>
      <c r="F232" s="237" t="s">
        <v>1435</v>
      </c>
      <c r="G232" s="234"/>
      <c r="H232" s="238">
        <v>1391.9970000000001</v>
      </c>
      <c r="I232" s="239"/>
      <c r="J232" s="234"/>
      <c r="K232" s="234"/>
      <c r="L232" s="240"/>
      <c r="M232" s="241"/>
      <c r="N232" s="242"/>
      <c r="O232" s="242"/>
      <c r="P232" s="242"/>
      <c r="Q232" s="242"/>
      <c r="R232" s="242"/>
      <c r="S232" s="242"/>
      <c r="T232" s="243"/>
      <c r="U232" s="13"/>
      <c r="V232" s="13"/>
      <c r="W232" s="13"/>
      <c r="X232" s="13"/>
      <c r="Y232" s="13"/>
      <c r="Z232" s="13"/>
      <c r="AA232" s="13"/>
      <c r="AB232" s="13"/>
      <c r="AC232" s="13"/>
      <c r="AD232" s="13"/>
      <c r="AE232" s="13"/>
      <c r="AT232" s="244" t="s">
        <v>148</v>
      </c>
      <c r="AU232" s="244" t="s">
        <v>83</v>
      </c>
      <c r="AV232" s="13" t="s">
        <v>83</v>
      </c>
      <c r="AW232" s="13" t="s">
        <v>32</v>
      </c>
      <c r="AX232" s="13" t="s">
        <v>78</v>
      </c>
      <c r="AY232" s="244" t="s">
        <v>139</v>
      </c>
    </row>
    <row r="233" s="2" customFormat="1" ht="24.15" customHeight="1">
      <c r="A233" s="41"/>
      <c r="B233" s="42"/>
      <c r="C233" s="215" t="s">
        <v>401</v>
      </c>
      <c r="D233" s="215" t="s">
        <v>141</v>
      </c>
      <c r="E233" s="216" t="s">
        <v>788</v>
      </c>
      <c r="F233" s="217" t="s">
        <v>789</v>
      </c>
      <c r="G233" s="218" t="s">
        <v>768</v>
      </c>
      <c r="H233" s="219">
        <v>73.263000000000005</v>
      </c>
      <c r="I233" s="220"/>
      <c r="J233" s="221">
        <f>ROUND(I233*H233,2)</f>
        <v>0</v>
      </c>
      <c r="K233" s="217" t="s">
        <v>145</v>
      </c>
      <c r="L233" s="47"/>
      <c r="M233" s="222" t="s">
        <v>19</v>
      </c>
      <c r="N233" s="223" t="s">
        <v>43</v>
      </c>
      <c r="O233" s="87"/>
      <c r="P233" s="224">
        <f>O233*H233</f>
        <v>0</v>
      </c>
      <c r="Q233" s="224">
        <v>0</v>
      </c>
      <c r="R233" s="224">
        <f>Q233*H233</f>
        <v>0</v>
      </c>
      <c r="S233" s="224">
        <v>0</v>
      </c>
      <c r="T233" s="225">
        <f>S233*H233</f>
        <v>0</v>
      </c>
      <c r="U233" s="41"/>
      <c r="V233" s="41"/>
      <c r="W233" s="41"/>
      <c r="X233" s="41"/>
      <c r="Y233" s="41"/>
      <c r="Z233" s="41"/>
      <c r="AA233" s="41"/>
      <c r="AB233" s="41"/>
      <c r="AC233" s="41"/>
      <c r="AD233" s="41"/>
      <c r="AE233" s="41"/>
      <c r="AR233" s="226" t="s">
        <v>90</v>
      </c>
      <c r="AT233" s="226" t="s">
        <v>141</v>
      </c>
      <c r="AU233" s="226" t="s">
        <v>83</v>
      </c>
      <c r="AY233" s="20" t="s">
        <v>139</v>
      </c>
      <c r="BE233" s="227">
        <f>IF(N233="základní",J233,0)</f>
        <v>0</v>
      </c>
      <c r="BF233" s="227">
        <f>IF(N233="snížená",J233,0)</f>
        <v>0</v>
      </c>
      <c r="BG233" s="227">
        <f>IF(N233="zákl. přenesená",J233,0)</f>
        <v>0</v>
      </c>
      <c r="BH233" s="227">
        <f>IF(N233="sníž. přenesená",J233,0)</f>
        <v>0</v>
      </c>
      <c r="BI233" s="227">
        <f>IF(N233="nulová",J233,0)</f>
        <v>0</v>
      </c>
      <c r="BJ233" s="20" t="s">
        <v>83</v>
      </c>
      <c r="BK233" s="227">
        <f>ROUND(I233*H233,2)</f>
        <v>0</v>
      </c>
      <c r="BL233" s="20" t="s">
        <v>90</v>
      </c>
      <c r="BM233" s="226" t="s">
        <v>608</v>
      </c>
    </row>
    <row r="234" s="2" customFormat="1">
      <c r="A234" s="41"/>
      <c r="B234" s="42"/>
      <c r="C234" s="43"/>
      <c r="D234" s="228" t="s">
        <v>146</v>
      </c>
      <c r="E234" s="43"/>
      <c r="F234" s="229" t="s">
        <v>791</v>
      </c>
      <c r="G234" s="43"/>
      <c r="H234" s="43"/>
      <c r="I234" s="230"/>
      <c r="J234" s="43"/>
      <c r="K234" s="43"/>
      <c r="L234" s="47"/>
      <c r="M234" s="231"/>
      <c r="N234" s="232"/>
      <c r="O234" s="87"/>
      <c r="P234" s="87"/>
      <c r="Q234" s="87"/>
      <c r="R234" s="87"/>
      <c r="S234" s="87"/>
      <c r="T234" s="88"/>
      <c r="U234" s="41"/>
      <c r="V234" s="41"/>
      <c r="W234" s="41"/>
      <c r="X234" s="41"/>
      <c r="Y234" s="41"/>
      <c r="Z234" s="41"/>
      <c r="AA234" s="41"/>
      <c r="AB234" s="41"/>
      <c r="AC234" s="41"/>
      <c r="AD234" s="41"/>
      <c r="AE234" s="41"/>
      <c r="AT234" s="20" t="s">
        <v>146</v>
      </c>
      <c r="AU234" s="20" t="s">
        <v>83</v>
      </c>
    </row>
    <row r="235" s="2" customFormat="1">
      <c r="A235" s="41"/>
      <c r="B235" s="42"/>
      <c r="C235" s="43"/>
      <c r="D235" s="235" t="s">
        <v>231</v>
      </c>
      <c r="E235" s="43"/>
      <c r="F235" s="277" t="s">
        <v>792</v>
      </c>
      <c r="G235" s="43"/>
      <c r="H235" s="43"/>
      <c r="I235" s="230"/>
      <c r="J235" s="43"/>
      <c r="K235" s="43"/>
      <c r="L235" s="47"/>
      <c r="M235" s="231"/>
      <c r="N235" s="232"/>
      <c r="O235" s="87"/>
      <c r="P235" s="87"/>
      <c r="Q235" s="87"/>
      <c r="R235" s="87"/>
      <c r="S235" s="87"/>
      <c r="T235" s="88"/>
      <c r="U235" s="41"/>
      <c r="V235" s="41"/>
      <c r="W235" s="41"/>
      <c r="X235" s="41"/>
      <c r="Y235" s="41"/>
      <c r="Z235" s="41"/>
      <c r="AA235" s="41"/>
      <c r="AB235" s="41"/>
      <c r="AC235" s="41"/>
      <c r="AD235" s="41"/>
      <c r="AE235" s="41"/>
      <c r="AT235" s="20" t="s">
        <v>231</v>
      </c>
      <c r="AU235" s="20" t="s">
        <v>83</v>
      </c>
    </row>
    <row r="236" s="13" customFormat="1">
      <c r="A236" s="13"/>
      <c r="B236" s="233"/>
      <c r="C236" s="234"/>
      <c r="D236" s="235" t="s">
        <v>148</v>
      </c>
      <c r="E236" s="236" t="s">
        <v>19</v>
      </c>
      <c r="F236" s="237" t="s">
        <v>1436</v>
      </c>
      <c r="G236" s="234"/>
      <c r="H236" s="238">
        <v>73.263000000000005</v>
      </c>
      <c r="I236" s="239"/>
      <c r="J236" s="234"/>
      <c r="K236" s="234"/>
      <c r="L236" s="240"/>
      <c r="M236" s="241"/>
      <c r="N236" s="242"/>
      <c r="O236" s="242"/>
      <c r="P236" s="242"/>
      <c r="Q236" s="242"/>
      <c r="R236" s="242"/>
      <c r="S236" s="242"/>
      <c r="T236" s="243"/>
      <c r="U236" s="13"/>
      <c r="V236" s="13"/>
      <c r="W236" s="13"/>
      <c r="X236" s="13"/>
      <c r="Y236" s="13"/>
      <c r="Z236" s="13"/>
      <c r="AA236" s="13"/>
      <c r="AB236" s="13"/>
      <c r="AC236" s="13"/>
      <c r="AD236" s="13"/>
      <c r="AE236" s="13"/>
      <c r="AT236" s="244" t="s">
        <v>148</v>
      </c>
      <c r="AU236" s="244" t="s">
        <v>83</v>
      </c>
      <c r="AV236" s="13" t="s">
        <v>83</v>
      </c>
      <c r="AW236" s="13" t="s">
        <v>32</v>
      </c>
      <c r="AX236" s="13" t="s">
        <v>78</v>
      </c>
      <c r="AY236" s="244" t="s">
        <v>139</v>
      </c>
    </row>
    <row r="237" s="12" customFormat="1" ht="22.8" customHeight="1">
      <c r="A237" s="12"/>
      <c r="B237" s="199"/>
      <c r="C237" s="200"/>
      <c r="D237" s="201" t="s">
        <v>70</v>
      </c>
      <c r="E237" s="213" t="s">
        <v>794</v>
      </c>
      <c r="F237" s="213" t="s">
        <v>795</v>
      </c>
      <c r="G237" s="200"/>
      <c r="H237" s="200"/>
      <c r="I237" s="203"/>
      <c r="J237" s="214">
        <f>BK237</f>
        <v>0</v>
      </c>
      <c r="K237" s="200"/>
      <c r="L237" s="205"/>
      <c r="M237" s="206"/>
      <c r="N237" s="207"/>
      <c r="O237" s="207"/>
      <c r="P237" s="208">
        <f>SUM(P238:P240)</f>
        <v>0</v>
      </c>
      <c r="Q237" s="207"/>
      <c r="R237" s="208">
        <f>SUM(R238:R240)</f>
        <v>0</v>
      </c>
      <c r="S237" s="207"/>
      <c r="T237" s="209">
        <f>SUM(T238:T240)</f>
        <v>0</v>
      </c>
      <c r="U237" s="12"/>
      <c r="V237" s="12"/>
      <c r="W237" s="12"/>
      <c r="X237" s="12"/>
      <c r="Y237" s="12"/>
      <c r="Z237" s="12"/>
      <c r="AA237" s="12"/>
      <c r="AB237" s="12"/>
      <c r="AC237" s="12"/>
      <c r="AD237" s="12"/>
      <c r="AE237" s="12"/>
      <c r="AR237" s="210" t="s">
        <v>78</v>
      </c>
      <c r="AT237" s="211" t="s">
        <v>70</v>
      </c>
      <c r="AU237" s="211" t="s">
        <v>78</v>
      </c>
      <c r="AY237" s="210" t="s">
        <v>139</v>
      </c>
      <c r="BK237" s="212">
        <f>SUM(BK238:BK240)</f>
        <v>0</v>
      </c>
    </row>
    <row r="238" s="2" customFormat="1" ht="33" customHeight="1">
      <c r="A238" s="41"/>
      <c r="B238" s="42"/>
      <c r="C238" s="215" t="s">
        <v>321</v>
      </c>
      <c r="D238" s="215" t="s">
        <v>141</v>
      </c>
      <c r="E238" s="216" t="s">
        <v>1437</v>
      </c>
      <c r="F238" s="217" t="s">
        <v>1438</v>
      </c>
      <c r="G238" s="218" t="s">
        <v>768</v>
      </c>
      <c r="H238" s="219">
        <v>53.500999999999998</v>
      </c>
      <c r="I238" s="220"/>
      <c r="J238" s="221">
        <f>ROUND(I238*H238,2)</f>
        <v>0</v>
      </c>
      <c r="K238" s="217" t="s">
        <v>145</v>
      </c>
      <c r="L238" s="47"/>
      <c r="M238" s="222" t="s">
        <v>19</v>
      </c>
      <c r="N238" s="223" t="s">
        <v>43</v>
      </c>
      <c r="O238" s="87"/>
      <c r="P238" s="224">
        <f>O238*H238</f>
        <v>0</v>
      </c>
      <c r="Q238" s="224">
        <v>0</v>
      </c>
      <c r="R238" s="224">
        <f>Q238*H238</f>
        <v>0</v>
      </c>
      <c r="S238" s="224">
        <v>0</v>
      </c>
      <c r="T238" s="225">
        <f>S238*H238</f>
        <v>0</v>
      </c>
      <c r="U238" s="41"/>
      <c r="V238" s="41"/>
      <c r="W238" s="41"/>
      <c r="X238" s="41"/>
      <c r="Y238" s="41"/>
      <c r="Z238" s="41"/>
      <c r="AA238" s="41"/>
      <c r="AB238" s="41"/>
      <c r="AC238" s="41"/>
      <c r="AD238" s="41"/>
      <c r="AE238" s="41"/>
      <c r="AR238" s="226" t="s">
        <v>90</v>
      </c>
      <c r="AT238" s="226" t="s">
        <v>141</v>
      </c>
      <c r="AU238" s="226" t="s">
        <v>83</v>
      </c>
      <c r="AY238" s="20" t="s">
        <v>139</v>
      </c>
      <c r="BE238" s="227">
        <f>IF(N238="základní",J238,0)</f>
        <v>0</v>
      </c>
      <c r="BF238" s="227">
        <f>IF(N238="snížená",J238,0)</f>
        <v>0</v>
      </c>
      <c r="BG238" s="227">
        <f>IF(N238="zákl. přenesená",J238,0)</f>
        <v>0</v>
      </c>
      <c r="BH238" s="227">
        <f>IF(N238="sníž. přenesená",J238,0)</f>
        <v>0</v>
      </c>
      <c r="BI238" s="227">
        <f>IF(N238="nulová",J238,0)</f>
        <v>0</v>
      </c>
      <c r="BJ238" s="20" t="s">
        <v>83</v>
      </c>
      <c r="BK238" s="227">
        <f>ROUND(I238*H238,2)</f>
        <v>0</v>
      </c>
      <c r="BL238" s="20" t="s">
        <v>90</v>
      </c>
      <c r="BM238" s="226" t="s">
        <v>404</v>
      </c>
    </row>
    <row r="239" s="2" customFormat="1">
      <c r="A239" s="41"/>
      <c r="B239" s="42"/>
      <c r="C239" s="43"/>
      <c r="D239" s="228" t="s">
        <v>146</v>
      </c>
      <c r="E239" s="43"/>
      <c r="F239" s="229" t="s">
        <v>1439</v>
      </c>
      <c r="G239" s="43"/>
      <c r="H239" s="43"/>
      <c r="I239" s="230"/>
      <c r="J239" s="43"/>
      <c r="K239" s="43"/>
      <c r="L239" s="47"/>
      <c r="M239" s="231"/>
      <c r="N239" s="232"/>
      <c r="O239" s="87"/>
      <c r="P239" s="87"/>
      <c r="Q239" s="87"/>
      <c r="R239" s="87"/>
      <c r="S239" s="87"/>
      <c r="T239" s="88"/>
      <c r="U239" s="41"/>
      <c r="V239" s="41"/>
      <c r="W239" s="41"/>
      <c r="X239" s="41"/>
      <c r="Y239" s="41"/>
      <c r="Z239" s="41"/>
      <c r="AA239" s="41"/>
      <c r="AB239" s="41"/>
      <c r="AC239" s="41"/>
      <c r="AD239" s="41"/>
      <c r="AE239" s="41"/>
      <c r="AT239" s="20" t="s">
        <v>146</v>
      </c>
      <c r="AU239" s="20" t="s">
        <v>83</v>
      </c>
    </row>
    <row r="240" s="2" customFormat="1">
      <c r="A240" s="41"/>
      <c r="B240" s="42"/>
      <c r="C240" s="43"/>
      <c r="D240" s="235" t="s">
        <v>231</v>
      </c>
      <c r="E240" s="43"/>
      <c r="F240" s="277" t="s">
        <v>800</v>
      </c>
      <c r="G240" s="43"/>
      <c r="H240" s="43"/>
      <c r="I240" s="230"/>
      <c r="J240" s="43"/>
      <c r="K240" s="43"/>
      <c r="L240" s="47"/>
      <c r="M240" s="231"/>
      <c r="N240" s="232"/>
      <c r="O240" s="87"/>
      <c r="P240" s="87"/>
      <c r="Q240" s="87"/>
      <c r="R240" s="87"/>
      <c r="S240" s="87"/>
      <c r="T240" s="88"/>
      <c r="U240" s="41"/>
      <c r="V240" s="41"/>
      <c r="W240" s="41"/>
      <c r="X240" s="41"/>
      <c r="Y240" s="41"/>
      <c r="Z240" s="41"/>
      <c r="AA240" s="41"/>
      <c r="AB240" s="41"/>
      <c r="AC240" s="41"/>
      <c r="AD240" s="41"/>
      <c r="AE240" s="41"/>
      <c r="AT240" s="20" t="s">
        <v>231</v>
      </c>
      <c r="AU240" s="20" t="s">
        <v>83</v>
      </c>
    </row>
    <row r="241" s="12" customFormat="1" ht="25.92" customHeight="1">
      <c r="A241" s="12"/>
      <c r="B241" s="199"/>
      <c r="C241" s="200"/>
      <c r="D241" s="201" t="s">
        <v>70</v>
      </c>
      <c r="E241" s="202" t="s">
        <v>801</v>
      </c>
      <c r="F241" s="202" t="s">
        <v>802</v>
      </c>
      <c r="G241" s="200"/>
      <c r="H241" s="200"/>
      <c r="I241" s="203"/>
      <c r="J241" s="204">
        <f>BK241</f>
        <v>0</v>
      </c>
      <c r="K241" s="200"/>
      <c r="L241" s="205"/>
      <c r="M241" s="206"/>
      <c r="N241" s="207"/>
      <c r="O241" s="207"/>
      <c r="P241" s="208">
        <f>P242+P253+P257</f>
        <v>0</v>
      </c>
      <c r="Q241" s="207"/>
      <c r="R241" s="208">
        <f>R242+R253+R257</f>
        <v>0.24342206000000005</v>
      </c>
      <c r="S241" s="207"/>
      <c r="T241" s="209">
        <f>T242+T253+T257</f>
        <v>0.079379660000000005</v>
      </c>
      <c r="U241" s="12"/>
      <c r="V241" s="12"/>
      <c r="W241" s="12"/>
      <c r="X241" s="12"/>
      <c r="Y241" s="12"/>
      <c r="Z241" s="12"/>
      <c r="AA241" s="12"/>
      <c r="AB241" s="12"/>
      <c r="AC241" s="12"/>
      <c r="AD241" s="12"/>
      <c r="AE241" s="12"/>
      <c r="AR241" s="210" t="s">
        <v>83</v>
      </c>
      <c r="AT241" s="211" t="s">
        <v>70</v>
      </c>
      <c r="AU241" s="211" t="s">
        <v>71</v>
      </c>
      <c r="AY241" s="210" t="s">
        <v>139</v>
      </c>
      <c r="BK241" s="212">
        <f>BK242+BK253+BK257</f>
        <v>0</v>
      </c>
    </row>
    <row r="242" s="12" customFormat="1" ht="22.8" customHeight="1">
      <c r="A242" s="12"/>
      <c r="B242" s="199"/>
      <c r="C242" s="200"/>
      <c r="D242" s="201" t="s">
        <v>70</v>
      </c>
      <c r="E242" s="213" t="s">
        <v>950</v>
      </c>
      <c r="F242" s="213" t="s">
        <v>951</v>
      </c>
      <c r="G242" s="200"/>
      <c r="H242" s="200"/>
      <c r="I242" s="203"/>
      <c r="J242" s="214">
        <f>BK242</f>
        <v>0</v>
      </c>
      <c r="K242" s="200"/>
      <c r="L242" s="205"/>
      <c r="M242" s="206"/>
      <c r="N242" s="207"/>
      <c r="O242" s="207"/>
      <c r="P242" s="208">
        <f>SUM(P243:P252)</f>
        <v>0</v>
      </c>
      <c r="Q242" s="207"/>
      <c r="R242" s="208">
        <f>SUM(R243:R252)</f>
        <v>0.19844916000000004</v>
      </c>
      <c r="S242" s="207"/>
      <c r="T242" s="209">
        <f>SUM(T243:T252)</f>
        <v>0.074979660000000004</v>
      </c>
      <c r="U242" s="12"/>
      <c r="V242" s="12"/>
      <c r="W242" s="12"/>
      <c r="X242" s="12"/>
      <c r="Y242" s="12"/>
      <c r="Z242" s="12"/>
      <c r="AA242" s="12"/>
      <c r="AB242" s="12"/>
      <c r="AC242" s="12"/>
      <c r="AD242" s="12"/>
      <c r="AE242" s="12"/>
      <c r="AR242" s="210" t="s">
        <v>83</v>
      </c>
      <c r="AT242" s="211" t="s">
        <v>70</v>
      </c>
      <c r="AU242" s="211" t="s">
        <v>78</v>
      </c>
      <c r="AY242" s="210" t="s">
        <v>139</v>
      </c>
      <c r="BK242" s="212">
        <f>SUM(BK243:BK252)</f>
        <v>0</v>
      </c>
    </row>
    <row r="243" s="2" customFormat="1" ht="16.5" customHeight="1">
      <c r="A243" s="41"/>
      <c r="B243" s="42"/>
      <c r="C243" s="215" t="s">
        <v>423</v>
      </c>
      <c r="D243" s="215" t="s">
        <v>141</v>
      </c>
      <c r="E243" s="216" t="s">
        <v>958</v>
      </c>
      <c r="F243" s="217" t="s">
        <v>959</v>
      </c>
      <c r="G243" s="218" t="s">
        <v>228</v>
      </c>
      <c r="H243" s="219">
        <v>44.898000000000003</v>
      </c>
      <c r="I243" s="220"/>
      <c r="J243" s="221">
        <f>ROUND(I243*H243,2)</f>
        <v>0</v>
      </c>
      <c r="K243" s="217" t="s">
        <v>145</v>
      </c>
      <c r="L243" s="47"/>
      <c r="M243" s="222" t="s">
        <v>19</v>
      </c>
      <c r="N243" s="223" t="s">
        <v>43</v>
      </c>
      <c r="O243" s="87"/>
      <c r="P243" s="224">
        <f>O243*H243</f>
        <v>0</v>
      </c>
      <c r="Q243" s="224">
        <v>0</v>
      </c>
      <c r="R243" s="224">
        <f>Q243*H243</f>
        <v>0</v>
      </c>
      <c r="S243" s="224">
        <v>0.00167</v>
      </c>
      <c r="T243" s="225">
        <f>S243*H243</f>
        <v>0.074979660000000004</v>
      </c>
      <c r="U243" s="41"/>
      <c r="V243" s="41"/>
      <c r="W243" s="41"/>
      <c r="X243" s="41"/>
      <c r="Y243" s="41"/>
      <c r="Z243" s="41"/>
      <c r="AA243" s="41"/>
      <c r="AB243" s="41"/>
      <c r="AC243" s="41"/>
      <c r="AD243" s="41"/>
      <c r="AE243" s="41"/>
      <c r="AR243" s="226" t="s">
        <v>260</v>
      </c>
      <c r="AT243" s="226" t="s">
        <v>141</v>
      </c>
      <c r="AU243" s="226" t="s">
        <v>83</v>
      </c>
      <c r="AY243" s="20" t="s">
        <v>139</v>
      </c>
      <c r="BE243" s="227">
        <f>IF(N243="základní",J243,0)</f>
        <v>0</v>
      </c>
      <c r="BF243" s="227">
        <f>IF(N243="snížená",J243,0)</f>
        <v>0</v>
      </c>
      <c r="BG243" s="227">
        <f>IF(N243="zákl. přenesená",J243,0)</f>
        <v>0</v>
      </c>
      <c r="BH243" s="227">
        <f>IF(N243="sníž. přenesená",J243,0)</f>
        <v>0</v>
      </c>
      <c r="BI243" s="227">
        <f>IF(N243="nulová",J243,0)</f>
        <v>0</v>
      </c>
      <c r="BJ243" s="20" t="s">
        <v>83</v>
      </c>
      <c r="BK243" s="227">
        <f>ROUND(I243*H243,2)</f>
        <v>0</v>
      </c>
      <c r="BL243" s="20" t="s">
        <v>260</v>
      </c>
      <c r="BM243" s="226" t="s">
        <v>421</v>
      </c>
    </row>
    <row r="244" s="2" customFormat="1">
      <c r="A244" s="41"/>
      <c r="B244" s="42"/>
      <c r="C244" s="43"/>
      <c r="D244" s="228" t="s">
        <v>146</v>
      </c>
      <c r="E244" s="43"/>
      <c r="F244" s="229" t="s">
        <v>961</v>
      </c>
      <c r="G244" s="43"/>
      <c r="H244" s="43"/>
      <c r="I244" s="230"/>
      <c r="J244" s="43"/>
      <c r="K244" s="43"/>
      <c r="L244" s="47"/>
      <c r="M244" s="231"/>
      <c r="N244" s="232"/>
      <c r="O244" s="87"/>
      <c r="P244" s="87"/>
      <c r="Q244" s="87"/>
      <c r="R244" s="87"/>
      <c r="S244" s="87"/>
      <c r="T244" s="88"/>
      <c r="U244" s="41"/>
      <c r="V244" s="41"/>
      <c r="W244" s="41"/>
      <c r="X244" s="41"/>
      <c r="Y244" s="41"/>
      <c r="Z244" s="41"/>
      <c r="AA244" s="41"/>
      <c r="AB244" s="41"/>
      <c r="AC244" s="41"/>
      <c r="AD244" s="41"/>
      <c r="AE244" s="41"/>
      <c r="AT244" s="20" t="s">
        <v>146</v>
      </c>
      <c r="AU244" s="20" t="s">
        <v>83</v>
      </c>
    </row>
    <row r="245" s="13" customFormat="1">
      <c r="A245" s="13"/>
      <c r="B245" s="233"/>
      <c r="C245" s="234"/>
      <c r="D245" s="235" t="s">
        <v>148</v>
      </c>
      <c r="E245" s="236" t="s">
        <v>19</v>
      </c>
      <c r="F245" s="237" t="s">
        <v>1440</v>
      </c>
      <c r="G245" s="234"/>
      <c r="H245" s="238">
        <v>44.898000000000003</v>
      </c>
      <c r="I245" s="239"/>
      <c r="J245" s="234"/>
      <c r="K245" s="234"/>
      <c r="L245" s="240"/>
      <c r="M245" s="241"/>
      <c r="N245" s="242"/>
      <c r="O245" s="242"/>
      <c r="P245" s="242"/>
      <c r="Q245" s="242"/>
      <c r="R245" s="242"/>
      <c r="S245" s="242"/>
      <c r="T245" s="243"/>
      <c r="U245" s="13"/>
      <c r="V245" s="13"/>
      <c r="W245" s="13"/>
      <c r="X245" s="13"/>
      <c r="Y245" s="13"/>
      <c r="Z245" s="13"/>
      <c r="AA245" s="13"/>
      <c r="AB245" s="13"/>
      <c r="AC245" s="13"/>
      <c r="AD245" s="13"/>
      <c r="AE245" s="13"/>
      <c r="AT245" s="244" t="s">
        <v>148</v>
      </c>
      <c r="AU245" s="244" t="s">
        <v>83</v>
      </c>
      <c r="AV245" s="13" t="s">
        <v>83</v>
      </c>
      <c r="AW245" s="13" t="s">
        <v>32</v>
      </c>
      <c r="AX245" s="13" t="s">
        <v>78</v>
      </c>
      <c r="AY245" s="244" t="s">
        <v>139</v>
      </c>
    </row>
    <row r="246" s="2" customFormat="1" ht="24.15" customHeight="1">
      <c r="A246" s="41"/>
      <c r="B246" s="42"/>
      <c r="C246" s="215" t="s">
        <v>327</v>
      </c>
      <c r="D246" s="215" t="s">
        <v>141</v>
      </c>
      <c r="E246" s="216" t="s">
        <v>989</v>
      </c>
      <c r="F246" s="217" t="s">
        <v>990</v>
      </c>
      <c r="G246" s="218" t="s">
        <v>228</v>
      </c>
      <c r="H246" s="219">
        <v>44.898000000000003</v>
      </c>
      <c r="I246" s="220"/>
      <c r="J246" s="221">
        <f>ROUND(I246*H246,2)</f>
        <v>0</v>
      </c>
      <c r="K246" s="217" t="s">
        <v>145</v>
      </c>
      <c r="L246" s="47"/>
      <c r="M246" s="222" t="s">
        <v>19</v>
      </c>
      <c r="N246" s="223" t="s">
        <v>43</v>
      </c>
      <c r="O246" s="87"/>
      <c r="P246" s="224">
        <f>O246*H246</f>
        <v>0</v>
      </c>
      <c r="Q246" s="224">
        <v>0.0044200000000000003</v>
      </c>
      <c r="R246" s="224">
        <f>Q246*H246</f>
        <v>0.19844916000000004</v>
      </c>
      <c r="S246" s="224">
        <v>0</v>
      </c>
      <c r="T246" s="225">
        <f>S246*H246</f>
        <v>0</v>
      </c>
      <c r="U246" s="41"/>
      <c r="V246" s="41"/>
      <c r="W246" s="41"/>
      <c r="X246" s="41"/>
      <c r="Y246" s="41"/>
      <c r="Z246" s="41"/>
      <c r="AA246" s="41"/>
      <c r="AB246" s="41"/>
      <c r="AC246" s="41"/>
      <c r="AD246" s="41"/>
      <c r="AE246" s="41"/>
      <c r="AR246" s="226" t="s">
        <v>260</v>
      </c>
      <c r="AT246" s="226" t="s">
        <v>141</v>
      </c>
      <c r="AU246" s="226" t="s">
        <v>83</v>
      </c>
      <c r="AY246" s="20" t="s">
        <v>139</v>
      </c>
      <c r="BE246" s="227">
        <f>IF(N246="základní",J246,0)</f>
        <v>0</v>
      </c>
      <c r="BF246" s="227">
        <f>IF(N246="snížená",J246,0)</f>
        <v>0</v>
      </c>
      <c r="BG246" s="227">
        <f>IF(N246="zákl. přenesená",J246,0)</f>
        <v>0</v>
      </c>
      <c r="BH246" s="227">
        <f>IF(N246="sníž. přenesená",J246,0)</f>
        <v>0</v>
      </c>
      <c r="BI246" s="227">
        <f>IF(N246="nulová",J246,0)</f>
        <v>0</v>
      </c>
      <c r="BJ246" s="20" t="s">
        <v>83</v>
      </c>
      <c r="BK246" s="227">
        <f>ROUND(I246*H246,2)</f>
        <v>0</v>
      </c>
      <c r="BL246" s="20" t="s">
        <v>260</v>
      </c>
      <c r="BM246" s="226" t="s">
        <v>650</v>
      </c>
    </row>
    <row r="247" s="2" customFormat="1">
      <c r="A247" s="41"/>
      <c r="B247" s="42"/>
      <c r="C247" s="43"/>
      <c r="D247" s="228" t="s">
        <v>146</v>
      </c>
      <c r="E247" s="43"/>
      <c r="F247" s="229" t="s">
        <v>992</v>
      </c>
      <c r="G247" s="43"/>
      <c r="H247" s="43"/>
      <c r="I247" s="230"/>
      <c r="J247" s="43"/>
      <c r="K247" s="43"/>
      <c r="L247" s="47"/>
      <c r="M247" s="231"/>
      <c r="N247" s="232"/>
      <c r="O247" s="87"/>
      <c r="P247" s="87"/>
      <c r="Q247" s="87"/>
      <c r="R247" s="87"/>
      <c r="S247" s="87"/>
      <c r="T247" s="88"/>
      <c r="U247" s="41"/>
      <c r="V247" s="41"/>
      <c r="W247" s="41"/>
      <c r="X247" s="41"/>
      <c r="Y247" s="41"/>
      <c r="Z247" s="41"/>
      <c r="AA247" s="41"/>
      <c r="AB247" s="41"/>
      <c r="AC247" s="41"/>
      <c r="AD247" s="41"/>
      <c r="AE247" s="41"/>
      <c r="AT247" s="20" t="s">
        <v>146</v>
      </c>
      <c r="AU247" s="20" t="s">
        <v>83</v>
      </c>
    </row>
    <row r="248" s="2" customFormat="1">
      <c r="A248" s="41"/>
      <c r="B248" s="42"/>
      <c r="C248" s="43"/>
      <c r="D248" s="235" t="s">
        <v>269</v>
      </c>
      <c r="E248" s="43"/>
      <c r="F248" s="277" t="s">
        <v>1441</v>
      </c>
      <c r="G248" s="43"/>
      <c r="H248" s="43"/>
      <c r="I248" s="230"/>
      <c r="J248" s="43"/>
      <c r="K248" s="43"/>
      <c r="L248" s="47"/>
      <c r="M248" s="231"/>
      <c r="N248" s="232"/>
      <c r="O248" s="87"/>
      <c r="P248" s="87"/>
      <c r="Q248" s="87"/>
      <c r="R248" s="87"/>
      <c r="S248" s="87"/>
      <c r="T248" s="88"/>
      <c r="U248" s="41"/>
      <c r="V248" s="41"/>
      <c r="W248" s="41"/>
      <c r="X248" s="41"/>
      <c r="Y248" s="41"/>
      <c r="Z248" s="41"/>
      <c r="AA248" s="41"/>
      <c r="AB248" s="41"/>
      <c r="AC248" s="41"/>
      <c r="AD248" s="41"/>
      <c r="AE248" s="41"/>
      <c r="AT248" s="20" t="s">
        <v>269</v>
      </c>
      <c r="AU248" s="20" t="s">
        <v>83</v>
      </c>
    </row>
    <row r="249" s="13" customFormat="1">
      <c r="A249" s="13"/>
      <c r="B249" s="233"/>
      <c r="C249" s="234"/>
      <c r="D249" s="235" t="s">
        <v>148</v>
      </c>
      <c r="E249" s="236" t="s">
        <v>19</v>
      </c>
      <c r="F249" s="237" t="s">
        <v>1440</v>
      </c>
      <c r="G249" s="234"/>
      <c r="H249" s="238">
        <v>44.898000000000003</v>
      </c>
      <c r="I249" s="239"/>
      <c r="J249" s="234"/>
      <c r="K249" s="234"/>
      <c r="L249" s="240"/>
      <c r="M249" s="241"/>
      <c r="N249" s="242"/>
      <c r="O249" s="242"/>
      <c r="P249" s="242"/>
      <c r="Q249" s="242"/>
      <c r="R249" s="242"/>
      <c r="S249" s="242"/>
      <c r="T249" s="243"/>
      <c r="U249" s="13"/>
      <c r="V249" s="13"/>
      <c r="W249" s="13"/>
      <c r="X249" s="13"/>
      <c r="Y249" s="13"/>
      <c r="Z249" s="13"/>
      <c r="AA249" s="13"/>
      <c r="AB249" s="13"/>
      <c r="AC249" s="13"/>
      <c r="AD249" s="13"/>
      <c r="AE249" s="13"/>
      <c r="AT249" s="244" t="s">
        <v>148</v>
      </c>
      <c r="AU249" s="244" t="s">
        <v>83</v>
      </c>
      <c r="AV249" s="13" t="s">
        <v>83</v>
      </c>
      <c r="AW249" s="13" t="s">
        <v>32</v>
      </c>
      <c r="AX249" s="13" t="s">
        <v>78</v>
      </c>
      <c r="AY249" s="244" t="s">
        <v>139</v>
      </c>
    </row>
    <row r="250" s="2" customFormat="1" ht="24.15" customHeight="1">
      <c r="A250" s="41"/>
      <c r="B250" s="42"/>
      <c r="C250" s="215" t="s">
        <v>428</v>
      </c>
      <c r="D250" s="215" t="s">
        <v>141</v>
      </c>
      <c r="E250" s="216" t="s">
        <v>1442</v>
      </c>
      <c r="F250" s="217" t="s">
        <v>1443</v>
      </c>
      <c r="G250" s="218" t="s">
        <v>768</v>
      </c>
      <c r="H250" s="219">
        <v>0.19800000000000001</v>
      </c>
      <c r="I250" s="220"/>
      <c r="J250" s="221">
        <f>ROUND(I250*H250,2)</f>
        <v>0</v>
      </c>
      <c r="K250" s="217" t="s">
        <v>145</v>
      </c>
      <c r="L250" s="47"/>
      <c r="M250" s="222" t="s">
        <v>19</v>
      </c>
      <c r="N250" s="223" t="s">
        <v>43</v>
      </c>
      <c r="O250" s="87"/>
      <c r="P250" s="224">
        <f>O250*H250</f>
        <v>0</v>
      </c>
      <c r="Q250" s="224">
        <v>0</v>
      </c>
      <c r="R250" s="224">
        <f>Q250*H250</f>
        <v>0</v>
      </c>
      <c r="S250" s="224">
        <v>0</v>
      </c>
      <c r="T250" s="225">
        <f>S250*H250</f>
        <v>0</v>
      </c>
      <c r="U250" s="41"/>
      <c r="V250" s="41"/>
      <c r="W250" s="41"/>
      <c r="X250" s="41"/>
      <c r="Y250" s="41"/>
      <c r="Z250" s="41"/>
      <c r="AA250" s="41"/>
      <c r="AB250" s="41"/>
      <c r="AC250" s="41"/>
      <c r="AD250" s="41"/>
      <c r="AE250" s="41"/>
      <c r="AR250" s="226" t="s">
        <v>260</v>
      </c>
      <c r="AT250" s="226" t="s">
        <v>141</v>
      </c>
      <c r="AU250" s="226" t="s">
        <v>83</v>
      </c>
      <c r="AY250" s="20" t="s">
        <v>139</v>
      </c>
      <c r="BE250" s="227">
        <f>IF(N250="základní",J250,0)</f>
        <v>0</v>
      </c>
      <c r="BF250" s="227">
        <f>IF(N250="snížená",J250,0)</f>
        <v>0</v>
      </c>
      <c r="BG250" s="227">
        <f>IF(N250="zákl. přenesená",J250,0)</f>
        <v>0</v>
      </c>
      <c r="BH250" s="227">
        <f>IF(N250="sníž. přenesená",J250,0)</f>
        <v>0</v>
      </c>
      <c r="BI250" s="227">
        <f>IF(N250="nulová",J250,0)</f>
        <v>0</v>
      </c>
      <c r="BJ250" s="20" t="s">
        <v>83</v>
      </c>
      <c r="BK250" s="227">
        <f>ROUND(I250*H250,2)</f>
        <v>0</v>
      </c>
      <c r="BL250" s="20" t="s">
        <v>260</v>
      </c>
      <c r="BM250" s="226" t="s">
        <v>663</v>
      </c>
    </row>
    <row r="251" s="2" customFormat="1">
      <c r="A251" s="41"/>
      <c r="B251" s="42"/>
      <c r="C251" s="43"/>
      <c r="D251" s="228" t="s">
        <v>146</v>
      </c>
      <c r="E251" s="43"/>
      <c r="F251" s="229" t="s">
        <v>1444</v>
      </c>
      <c r="G251" s="43"/>
      <c r="H251" s="43"/>
      <c r="I251" s="230"/>
      <c r="J251" s="43"/>
      <c r="K251" s="43"/>
      <c r="L251" s="47"/>
      <c r="M251" s="231"/>
      <c r="N251" s="232"/>
      <c r="O251" s="87"/>
      <c r="P251" s="87"/>
      <c r="Q251" s="87"/>
      <c r="R251" s="87"/>
      <c r="S251" s="87"/>
      <c r="T251" s="88"/>
      <c r="U251" s="41"/>
      <c r="V251" s="41"/>
      <c r="W251" s="41"/>
      <c r="X251" s="41"/>
      <c r="Y251" s="41"/>
      <c r="Z251" s="41"/>
      <c r="AA251" s="41"/>
      <c r="AB251" s="41"/>
      <c r="AC251" s="41"/>
      <c r="AD251" s="41"/>
      <c r="AE251" s="41"/>
      <c r="AT251" s="20" t="s">
        <v>146</v>
      </c>
      <c r="AU251" s="20" t="s">
        <v>83</v>
      </c>
    </row>
    <row r="252" s="2" customFormat="1">
      <c r="A252" s="41"/>
      <c r="B252" s="42"/>
      <c r="C252" s="43"/>
      <c r="D252" s="235" t="s">
        <v>231</v>
      </c>
      <c r="E252" s="43"/>
      <c r="F252" s="277" t="s">
        <v>1031</v>
      </c>
      <c r="G252" s="43"/>
      <c r="H252" s="43"/>
      <c r="I252" s="230"/>
      <c r="J252" s="43"/>
      <c r="K252" s="43"/>
      <c r="L252" s="47"/>
      <c r="M252" s="231"/>
      <c r="N252" s="232"/>
      <c r="O252" s="87"/>
      <c r="P252" s="87"/>
      <c r="Q252" s="87"/>
      <c r="R252" s="87"/>
      <c r="S252" s="87"/>
      <c r="T252" s="88"/>
      <c r="U252" s="41"/>
      <c r="V252" s="41"/>
      <c r="W252" s="41"/>
      <c r="X252" s="41"/>
      <c r="Y252" s="41"/>
      <c r="Z252" s="41"/>
      <c r="AA252" s="41"/>
      <c r="AB252" s="41"/>
      <c r="AC252" s="41"/>
      <c r="AD252" s="41"/>
      <c r="AE252" s="41"/>
      <c r="AT252" s="20" t="s">
        <v>231</v>
      </c>
      <c r="AU252" s="20" t="s">
        <v>83</v>
      </c>
    </row>
    <row r="253" s="12" customFormat="1" ht="22.8" customHeight="1">
      <c r="A253" s="12"/>
      <c r="B253" s="199"/>
      <c r="C253" s="200"/>
      <c r="D253" s="201" t="s">
        <v>70</v>
      </c>
      <c r="E253" s="213" t="s">
        <v>1123</v>
      </c>
      <c r="F253" s="213" t="s">
        <v>1124</v>
      </c>
      <c r="G253" s="200"/>
      <c r="H253" s="200"/>
      <c r="I253" s="203"/>
      <c r="J253" s="214">
        <f>BK253</f>
        <v>0</v>
      </c>
      <c r="K253" s="200"/>
      <c r="L253" s="205"/>
      <c r="M253" s="206"/>
      <c r="N253" s="207"/>
      <c r="O253" s="207"/>
      <c r="P253" s="208">
        <f>SUM(P254:P256)</f>
        <v>0</v>
      </c>
      <c r="Q253" s="207"/>
      <c r="R253" s="208">
        <f>SUM(R254:R256)</f>
        <v>0</v>
      </c>
      <c r="S253" s="207"/>
      <c r="T253" s="209">
        <f>SUM(T254:T256)</f>
        <v>0.0044000000000000003</v>
      </c>
      <c r="U253" s="12"/>
      <c r="V253" s="12"/>
      <c r="W253" s="12"/>
      <c r="X253" s="12"/>
      <c r="Y253" s="12"/>
      <c r="Z253" s="12"/>
      <c r="AA253" s="12"/>
      <c r="AB253" s="12"/>
      <c r="AC253" s="12"/>
      <c r="AD253" s="12"/>
      <c r="AE253" s="12"/>
      <c r="AR253" s="210" t="s">
        <v>83</v>
      </c>
      <c r="AT253" s="211" t="s">
        <v>70</v>
      </c>
      <c r="AU253" s="211" t="s">
        <v>78</v>
      </c>
      <c r="AY253" s="210" t="s">
        <v>139</v>
      </c>
      <c r="BK253" s="212">
        <f>SUM(BK254:BK256)</f>
        <v>0</v>
      </c>
    </row>
    <row r="254" s="2" customFormat="1" ht="16.5" customHeight="1">
      <c r="A254" s="41"/>
      <c r="B254" s="42"/>
      <c r="C254" s="215" t="s">
        <v>331</v>
      </c>
      <c r="D254" s="215" t="s">
        <v>141</v>
      </c>
      <c r="E254" s="216" t="s">
        <v>1168</v>
      </c>
      <c r="F254" s="217" t="s">
        <v>1169</v>
      </c>
      <c r="G254" s="218" t="s">
        <v>144</v>
      </c>
      <c r="H254" s="219">
        <v>11</v>
      </c>
      <c r="I254" s="220"/>
      <c r="J254" s="221">
        <f>ROUND(I254*H254,2)</f>
        <v>0</v>
      </c>
      <c r="K254" s="217" t="s">
        <v>145</v>
      </c>
      <c r="L254" s="47"/>
      <c r="M254" s="222" t="s">
        <v>19</v>
      </c>
      <c r="N254" s="223" t="s">
        <v>43</v>
      </c>
      <c r="O254" s="87"/>
      <c r="P254" s="224">
        <f>O254*H254</f>
        <v>0</v>
      </c>
      <c r="Q254" s="224">
        <v>0</v>
      </c>
      <c r="R254" s="224">
        <f>Q254*H254</f>
        <v>0</v>
      </c>
      <c r="S254" s="224">
        <v>0.00040000000000000002</v>
      </c>
      <c r="T254" s="225">
        <f>S254*H254</f>
        <v>0.0044000000000000003</v>
      </c>
      <c r="U254" s="41"/>
      <c r="V254" s="41"/>
      <c r="W254" s="41"/>
      <c r="X254" s="41"/>
      <c r="Y254" s="41"/>
      <c r="Z254" s="41"/>
      <c r="AA254" s="41"/>
      <c r="AB254" s="41"/>
      <c r="AC254" s="41"/>
      <c r="AD254" s="41"/>
      <c r="AE254" s="41"/>
      <c r="AR254" s="226" t="s">
        <v>260</v>
      </c>
      <c r="AT254" s="226" t="s">
        <v>141</v>
      </c>
      <c r="AU254" s="226" t="s">
        <v>83</v>
      </c>
      <c r="AY254" s="20" t="s">
        <v>139</v>
      </c>
      <c r="BE254" s="227">
        <f>IF(N254="základní",J254,0)</f>
        <v>0</v>
      </c>
      <c r="BF254" s="227">
        <f>IF(N254="snížená",J254,0)</f>
        <v>0</v>
      </c>
      <c r="BG254" s="227">
        <f>IF(N254="zákl. přenesená",J254,0)</f>
        <v>0</v>
      </c>
      <c r="BH254" s="227">
        <f>IF(N254="sníž. přenesená",J254,0)</f>
        <v>0</v>
      </c>
      <c r="BI254" s="227">
        <f>IF(N254="nulová",J254,0)</f>
        <v>0</v>
      </c>
      <c r="BJ254" s="20" t="s">
        <v>83</v>
      </c>
      <c r="BK254" s="227">
        <f>ROUND(I254*H254,2)</f>
        <v>0</v>
      </c>
      <c r="BL254" s="20" t="s">
        <v>260</v>
      </c>
      <c r="BM254" s="226" t="s">
        <v>677</v>
      </c>
    </row>
    <row r="255" s="2" customFormat="1">
      <c r="A255" s="41"/>
      <c r="B255" s="42"/>
      <c r="C255" s="43"/>
      <c r="D255" s="228" t="s">
        <v>146</v>
      </c>
      <c r="E255" s="43"/>
      <c r="F255" s="229" t="s">
        <v>1171</v>
      </c>
      <c r="G255" s="43"/>
      <c r="H255" s="43"/>
      <c r="I255" s="230"/>
      <c r="J255" s="43"/>
      <c r="K255" s="43"/>
      <c r="L255" s="47"/>
      <c r="M255" s="231"/>
      <c r="N255" s="232"/>
      <c r="O255" s="87"/>
      <c r="P255" s="87"/>
      <c r="Q255" s="87"/>
      <c r="R255" s="87"/>
      <c r="S255" s="87"/>
      <c r="T255" s="88"/>
      <c r="U255" s="41"/>
      <c r="V255" s="41"/>
      <c r="W255" s="41"/>
      <c r="X255" s="41"/>
      <c r="Y255" s="41"/>
      <c r="Z255" s="41"/>
      <c r="AA255" s="41"/>
      <c r="AB255" s="41"/>
      <c r="AC255" s="41"/>
      <c r="AD255" s="41"/>
      <c r="AE255" s="41"/>
      <c r="AT255" s="20" t="s">
        <v>146</v>
      </c>
      <c r="AU255" s="20" t="s">
        <v>83</v>
      </c>
    </row>
    <row r="256" s="13" customFormat="1">
      <c r="A256" s="13"/>
      <c r="B256" s="233"/>
      <c r="C256" s="234"/>
      <c r="D256" s="235" t="s">
        <v>148</v>
      </c>
      <c r="E256" s="236" t="s">
        <v>19</v>
      </c>
      <c r="F256" s="237" t="s">
        <v>244</v>
      </c>
      <c r="G256" s="234"/>
      <c r="H256" s="238">
        <v>11</v>
      </c>
      <c r="I256" s="239"/>
      <c r="J256" s="234"/>
      <c r="K256" s="234"/>
      <c r="L256" s="240"/>
      <c r="M256" s="241"/>
      <c r="N256" s="242"/>
      <c r="O256" s="242"/>
      <c r="P256" s="242"/>
      <c r="Q256" s="242"/>
      <c r="R256" s="242"/>
      <c r="S256" s="242"/>
      <c r="T256" s="243"/>
      <c r="U256" s="13"/>
      <c r="V256" s="13"/>
      <c r="W256" s="13"/>
      <c r="X256" s="13"/>
      <c r="Y256" s="13"/>
      <c r="Z256" s="13"/>
      <c r="AA256" s="13"/>
      <c r="AB256" s="13"/>
      <c r="AC256" s="13"/>
      <c r="AD256" s="13"/>
      <c r="AE256" s="13"/>
      <c r="AT256" s="244" t="s">
        <v>148</v>
      </c>
      <c r="AU256" s="244" t="s">
        <v>83</v>
      </c>
      <c r="AV256" s="13" t="s">
        <v>83</v>
      </c>
      <c r="AW256" s="13" t="s">
        <v>32</v>
      </c>
      <c r="AX256" s="13" t="s">
        <v>78</v>
      </c>
      <c r="AY256" s="244" t="s">
        <v>139</v>
      </c>
    </row>
    <row r="257" s="12" customFormat="1" ht="22.8" customHeight="1">
      <c r="A257" s="12"/>
      <c r="B257" s="199"/>
      <c r="C257" s="200"/>
      <c r="D257" s="201" t="s">
        <v>70</v>
      </c>
      <c r="E257" s="213" t="s">
        <v>1224</v>
      </c>
      <c r="F257" s="213" t="s">
        <v>1225</v>
      </c>
      <c r="G257" s="200"/>
      <c r="H257" s="200"/>
      <c r="I257" s="203"/>
      <c r="J257" s="214">
        <f>BK257</f>
        <v>0</v>
      </c>
      <c r="K257" s="200"/>
      <c r="L257" s="205"/>
      <c r="M257" s="206"/>
      <c r="N257" s="207"/>
      <c r="O257" s="207"/>
      <c r="P257" s="208">
        <f>SUM(P258:P260)</f>
        <v>0</v>
      </c>
      <c r="Q257" s="207"/>
      <c r="R257" s="208">
        <f>SUM(R258:R260)</f>
        <v>0.044972899999999996</v>
      </c>
      <c r="S257" s="207"/>
      <c r="T257" s="209">
        <f>SUM(T258:T260)</f>
        <v>0</v>
      </c>
      <c r="U257" s="12"/>
      <c r="V257" s="12"/>
      <c r="W257" s="12"/>
      <c r="X257" s="12"/>
      <c r="Y257" s="12"/>
      <c r="Z257" s="12"/>
      <c r="AA257" s="12"/>
      <c r="AB257" s="12"/>
      <c r="AC257" s="12"/>
      <c r="AD257" s="12"/>
      <c r="AE257" s="12"/>
      <c r="AR257" s="210" t="s">
        <v>83</v>
      </c>
      <c r="AT257" s="211" t="s">
        <v>70</v>
      </c>
      <c r="AU257" s="211" t="s">
        <v>78</v>
      </c>
      <c r="AY257" s="210" t="s">
        <v>139</v>
      </c>
      <c r="BK257" s="212">
        <f>SUM(BK258:BK260)</f>
        <v>0</v>
      </c>
    </row>
    <row r="258" s="2" customFormat="1" ht="24.15" customHeight="1">
      <c r="A258" s="41"/>
      <c r="B258" s="42"/>
      <c r="C258" s="215" t="s">
        <v>436</v>
      </c>
      <c r="D258" s="215" t="s">
        <v>141</v>
      </c>
      <c r="E258" s="216" t="s">
        <v>1445</v>
      </c>
      <c r="F258" s="217" t="s">
        <v>1446</v>
      </c>
      <c r="G258" s="218" t="s">
        <v>167</v>
      </c>
      <c r="H258" s="219">
        <v>109.69</v>
      </c>
      <c r="I258" s="220"/>
      <c r="J258" s="221">
        <f>ROUND(I258*H258,2)</f>
        <v>0</v>
      </c>
      <c r="K258" s="217" t="s">
        <v>145</v>
      </c>
      <c r="L258" s="47"/>
      <c r="M258" s="222" t="s">
        <v>19</v>
      </c>
      <c r="N258" s="223" t="s">
        <v>43</v>
      </c>
      <c r="O258" s="87"/>
      <c r="P258" s="224">
        <f>O258*H258</f>
        <v>0</v>
      </c>
      <c r="Q258" s="224">
        <v>0.00040999999999999999</v>
      </c>
      <c r="R258" s="224">
        <f>Q258*H258</f>
        <v>0.044972899999999996</v>
      </c>
      <c r="S258" s="224">
        <v>0</v>
      </c>
      <c r="T258" s="225">
        <f>S258*H258</f>
        <v>0</v>
      </c>
      <c r="U258" s="41"/>
      <c r="V258" s="41"/>
      <c r="W258" s="41"/>
      <c r="X258" s="41"/>
      <c r="Y258" s="41"/>
      <c r="Z258" s="41"/>
      <c r="AA258" s="41"/>
      <c r="AB258" s="41"/>
      <c r="AC258" s="41"/>
      <c r="AD258" s="41"/>
      <c r="AE258" s="41"/>
      <c r="AR258" s="226" t="s">
        <v>260</v>
      </c>
      <c r="AT258" s="226" t="s">
        <v>141</v>
      </c>
      <c r="AU258" s="226" t="s">
        <v>83</v>
      </c>
      <c r="AY258" s="20" t="s">
        <v>139</v>
      </c>
      <c r="BE258" s="227">
        <f>IF(N258="základní",J258,0)</f>
        <v>0</v>
      </c>
      <c r="BF258" s="227">
        <f>IF(N258="snížená",J258,0)</f>
        <v>0</v>
      </c>
      <c r="BG258" s="227">
        <f>IF(N258="zákl. přenesená",J258,0)</f>
        <v>0</v>
      </c>
      <c r="BH258" s="227">
        <f>IF(N258="sníž. přenesená",J258,0)</f>
        <v>0</v>
      </c>
      <c r="BI258" s="227">
        <f>IF(N258="nulová",J258,0)</f>
        <v>0</v>
      </c>
      <c r="BJ258" s="20" t="s">
        <v>83</v>
      </c>
      <c r="BK258" s="227">
        <f>ROUND(I258*H258,2)</f>
        <v>0</v>
      </c>
      <c r="BL258" s="20" t="s">
        <v>260</v>
      </c>
      <c r="BM258" s="226" t="s">
        <v>431</v>
      </c>
    </row>
    <row r="259" s="2" customFormat="1">
      <c r="A259" s="41"/>
      <c r="B259" s="42"/>
      <c r="C259" s="43"/>
      <c r="D259" s="228" t="s">
        <v>146</v>
      </c>
      <c r="E259" s="43"/>
      <c r="F259" s="229" t="s">
        <v>1447</v>
      </c>
      <c r="G259" s="43"/>
      <c r="H259" s="43"/>
      <c r="I259" s="230"/>
      <c r="J259" s="43"/>
      <c r="K259" s="43"/>
      <c r="L259" s="47"/>
      <c r="M259" s="231"/>
      <c r="N259" s="232"/>
      <c r="O259" s="87"/>
      <c r="P259" s="87"/>
      <c r="Q259" s="87"/>
      <c r="R259" s="87"/>
      <c r="S259" s="87"/>
      <c r="T259" s="88"/>
      <c r="U259" s="41"/>
      <c r="V259" s="41"/>
      <c r="W259" s="41"/>
      <c r="X259" s="41"/>
      <c r="Y259" s="41"/>
      <c r="Z259" s="41"/>
      <c r="AA259" s="41"/>
      <c r="AB259" s="41"/>
      <c r="AC259" s="41"/>
      <c r="AD259" s="41"/>
      <c r="AE259" s="41"/>
      <c r="AT259" s="20" t="s">
        <v>146</v>
      </c>
      <c r="AU259" s="20" t="s">
        <v>83</v>
      </c>
    </row>
    <row r="260" s="13" customFormat="1">
      <c r="A260" s="13"/>
      <c r="B260" s="233"/>
      <c r="C260" s="234"/>
      <c r="D260" s="235" t="s">
        <v>148</v>
      </c>
      <c r="E260" s="236" t="s">
        <v>19</v>
      </c>
      <c r="F260" s="237" t="s">
        <v>1448</v>
      </c>
      <c r="G260" s="234"/>
      <c r="H260" s="238">
        <v>109.69</v>
      </c>
      <c r="I260" s="239"/>
      <c r="J260" s="234"/>
      <c r="K260" s="234"/>
      <c r="L260" s="240"/>
      <c r="M260" s="241"/>
      <c r="N260" s="242"/>
      <c r="O260" s="242"/>
      <c r="P260" s="242"/>
      <c r="Q260" s="242"/>
      <c r="R260" s="242"/>
      <c r="S260" s="242"/>
      <c r="T260" s="243"/>
      <c r="U260" s="13"/>
      <c r="V260" s="13"/>
      <c r="W260" s="13"/>
      <c r="X260" s="13"/>
      <c r="Y260" s="13"/>
      <c r="Z260" s="13"/>
      <c r="AA260" s="13"/>
      <c r="AB260" s="13"/>
      <c r="AC260" s="13"/>
      <c r="AD260" s="13"/>
      <c r="AE260" s="13"/>
      <c r="AT260" s="244" t="s">
        <v>148</v>
      </c>
      <c r="AU260" s="244" t="s">
        <v>83</v>
      </c>
      <c r="AV260" s="13" t="s">
        <v>83</v>
      </c>
      <c r="AW260" s="13" t="s">
        <v>32</v>
      </c>
      <c r="AX260" s="13" t="s">
        <v>78</v>
      </c>
      <c r="AY260" s="244" t="s">
        <v>139</v>
      </c>
    </row>
    <row r="261" s="12" customFormat="1" ht="25.92" customHeight="1">
      <c r="A261" s="12"/>
      <c r="B261" s="199"/>
      <c r="C261" s="200"/>
      <c r="D261" s="201" t="s">
        <v>70</v>
      </c>
      <c r="E261" s="202" t="s">
        <v>1306</v>
      </c>
      <c r="F261" s="202" t="s">
        <v>1307</v>
      </c>
      <c r="G261" s="200"/>
      <c r="H261" s="200"/>
      <c r="I261" s="203"/>
      <c r="J261" s="204">
        <f>BK261</f>
        <v>0</v>
      </c>
      <c r="K261" s="200"/>
      <c r="L261" s="205"/>
      <c r="M261" s="206"/>
      <c r="N261" s="207"/>
      <c r="O261" s="207"/>
      <c r="P261" s="208">
        <f>SUM(P262:P264)</f>
        <v>0</v>
      </c>
      <c r="Q261" s="207"/>
      <c r="R261" s="208">
        <f>SUM(R262:R264)</f>
        <v>0</v>
      </c>
      <c r="S261" s="207"/>
      <c r="T261" s="209">
        <f>SUM(T262:T264)</f>
        <v>0</v>
      </c>
      <c r="U261" s="12"/>
      <c r="V261" s="12"/>
      <c r="W261" s="12"/>
      <c r="X261" s="12"/>
      <c r="Y261" s="12"/>
      <c r="Z261" s="12"/>
      <c r="AA261" s="12"/>
      <c r="AB261" s="12"/>
      <c r="AC261" s="12"/>
      <c r="AD261" s="12"/>
      <c r="AE261" s="12"/>
      <c r="AR261" s="210" t="s">
        <v>90</v>
      </c>
      <c r="AT261" s="211" t="s">
        <v>70</v>
      </c>
      <c r="AU261" s="211" t="s">
        <v>71</v>
      </c>
      <c r="AY261" s="210" t="s">
        <v>139</v>
      </c>
      <c r="BK261" s="212">
        <f>SUM(BK262:BK264)</f>
        <v>0</v>
      </c>
    </row>
    <row r="262" s="2" customFormat="1" ht="21.75" customHeight="1">
      <c r="A262" s="41"/>
      <c r="B262" s="42"/>
      <c r="C262" s="215" t="s">
        <v>337</v>
      </c>
      <c r="D262" s="215" t="s">
        <v>141</v>
      </c>
      <c r="E262" s="216" t="s">
        <v>1449</v>
      </c>
      <c r="F262" s="217" t="s">
        <v>1450</v>
      </c>
      <c r="G262" s="218" t="s">
        <v>1311</v>
      </c>
      <c r="H262" s="219">
        <v>12</v>
      </c>
      <c r="I262" s="220"/>
      <c r="J262" s="221">
        <f>ROUND(I262*H262,2)</f>
        <v>0</v>
      </c>
      <c r="K262" s="217" t="s">
        <v>145</v>
      </c>
      <c r="L262" s="47"/>
      <c r="M262" s="222" t="s">
        <v>19</v>
      </c>
      <c r="N262" s="223" t="s">
        <v>43</v>
      </c>
      <c r="O262" s="87"/>
      <c r="P262" s="224">
        <f>O262*H262</f>
        <v>0</v>
      </c>
      <c r="Q262" s="224">
        <v>0</v>
      </c>
      <c r="R262" s="224">
        <f>Q262*H262</f>
        <v>0</v>
      </c>
      <c r="S262" s="224">
        <v>0</v>
      </c>
      <c r="T262" s="225">
        <f>S262*H262</f>
        <v>0</v>
      </c>
      <c r="U262" s="41"/>
      <c r="V262" s="41"/>
      <c r="W262" s="41"/>
      <c r="X262" s="41"/>
      <c r="Y262" s="41"/>
      <c r="Z262" s="41"/>
      <c r="AA262" s="41"/>
      <c r="AB262" s="41"/>
      <c r="AC262" s="41"/>
      <c r="AD262" s="41"/>
      <c r="AE262" s="41"/>
      <c r="AR262" s="226" t="s">
        <v>1312</v>
      </c>
      <c r="AT262" s="226" t="s">
        <v>141</v>
      </c>
      <c r="AU262" s="226" t="s">
        <v>78</v>
      </c>
      <c r="AY262" s="20" t="s">
        <v>139</v>
      </c>
      <c r="BE262" s="227">
        <f>IF(N262="základní",J262,0)</f>
        <v>0</v>
      </c>
      <c r="BF262" s="227">
        <f>IF(N262="snížená",J262,0)</f>
        <v>0</v>
      </c>
      <c r="BG262" s="227">
        <f>IF(N262="zákl. přenesená",J262,0)</f>
        <v>0</v>
      </c>
      <c r="BH262" s="227">
        <f>IF(N262="sníž. přenesená",J262,0)</f>
        <v>0</v>
      </c>
      <c r="BI262" s="227">
        <f>IF(N262="nulová",J262,0)</f>
        <v>0</v>
      </c>
      <c r="BJ262" s="20" t="s">
        <v>83</v>
      </c>
      <c r="BK262" s="227">
        <f>ROUND(I262*H262,2)</f>
        <v>0</v>
      </c>
      <c r="BL262" s="20" t="s">
        <v>1312</v>
      </c>
      <c r="BM262" s="226" t="s">
        <v>434</v>
      </c>
    </row>
    <row r="263" s="2" customFormat="1">
      <c r="A263" s="41"/>
      <c r="B263" s="42"/>
      <c r="C263" s="43"/>
      <c r="D263" s="228" t="s">
        <v>146</v>
      </c>
      <c r="E263" s="43"/>
      <c r="F263" s="229" t="s">
        <v>1451</v>
      </c>
      <c r="G263" s="43"/>
      <c r="H263" s="43"/>
      <c r="I263" s="230"/>
      <c r="J263" s="43"/>
      <c r="K263" s="43"/>
      <c r="L263" s="47"/>
      <c r="M263" s="231"/>
      <c r="N263" s="232"/>
      <c r="O263" s="87"/>
      <c r="P263" s="87"/>
      <c r="Q263" s="87"/>
      <c r="R263" s="87"/>
      <c r="S263" s="87"/>
      <c r="T263" s="88"/>
      <c r="U263" s="41"/>
      <c r="V263" s="41"/>
      <c r="W263" s="41"/>
      <c r="X263" s="41"/>
      <c r="Y263" s="41"/>
      <c r="Z263" s="41"/>
      <c r="AA263" s="41"/>
      <c r="AB263" s="41"/>
      <c r="AC263" s="41"/>
      <c r="AD263" s="41"/>
      <c r="AE263" s="41"/>
      <c r="AT263" s="20" t="s">
        <v>146</v>
      </c>
      <c r="AU263" s="20" t="s">
        <v>78</v>
      </c>
    </row>
    <row r="264" s="13" customFormat="1">
      <c r="A264" s="13"/>
      <c r="B264" s="233"/>
      <c r="C264" s="234"/>
      <c r="D264" s="235" t="s">
        <v>148</v>
      </c>
      <c r="E264" s="236" t="s">
        <v>19</v>
      </c>
      <c r="F264" s="237" t="s">
        <v>1452</v>
      </c>
      <c r="G264" s="234"/>
      <c r="H264" s="238">
        <v>12</v>
      </c>
      <c r="I264" s="239"/>
      <c r="J264" s="234"/>
      <c r="K264" s="234"/>
      <c r="L264" s="240"/>
      <c r="M264" s="291"/>
      <c r="N264" s="292"/>
      <c r="O264" s="292"/>
      <c r="P264" s="292"/>
      <c r="Q264" s="292"/>
      <c r="R264" s="292"/>
      <c r="S264" s="292"/>
      <c r="T264" s="293"/>
      <c r="U264" s="13"/>
      <c r="V264" s="13"/>
      <c r="W264" s="13"/>
      <c r="X264" s="13"/>
      <c r="Y264" s="13"/>
      <c r="Z264" s="13"/>
      <c r="AA264" s="13"/>
      <c r="AB264" s="13"/>
      <c r="AC264" s="13"/>
      <c r="AD264" s="13"/>
      <c r="AE264" s="13"/>
      <c r="AT264" s="244" t="s">
        <v>148</v>
      </c>
      <c r="AU264" s="244" t="s">
        <v>78</v>
      </c>
      <c r="AV264" s="13" t="s">
        <v>83</v>
      </c>
      <c r="AW264" s="13" t="s">
        <v>32</v>
      </c>
      <c r="AX264" s="13" t="s">
        <v>78</v>
      </c>
      <c r="AY264" s="244" t="s">
        <v>139</v>
      </c>
    </row>
    <row r="265" s="2" customFormat="1" ht="6.96" customHeight="1">
      <c r="A265" s="41"/>
      <c r="B265" s="62"/>
      <c r="C265" s="63"/>
      <c r="D265" s="63"/>
      <c r="E265" s="63"/>
      <c r="F265" s="63"/>
      <c r="G265" s="63"/>
      <c r="H265" s="63"/>
      <c r="I265" s="63"/>
      <c r="J265" s="63"/>
      <c r="K265" s="63"/>
      <c r="L265" s="47"/>
      <c r="M265" s="41"/>
      <c r="O265" s="41"/>
      <c r="P265" s="41"/>
      <c r="Q265" s="41"/>
      <c r="R265" s="41"/>
      <c r="S265" s="41"/>
      <c r="T265" s="41"/>
      <c r="U265" s="41"/>
      <c r="V265" s="41"/>
      <c r="W265" s="41"/>
      <c r="X265" s="41"/>
      <c r="Y265" s="41"/>
      <c r="Z265" s="41"/>
      <c r="AA265" s="41"/>
      <c r="AB265" s="41"/>
      <c r="AC265" s="41"/>
      <c r="AD265" s="41"/>
      <c r="AE265" s="41"/>
    </row>
  </sheetData>
  <sheetProtection sheet="1" autoFilter="0" formatColumns="0" formatRows="0" objects="1" scenarios="1" spinCount="100000" saltValue="rZLJ3L/mV7YaEB0x4A29rNrM+7sg6iUcNCoZaRLX8thnXvK33rDd5anCJ+K7tlDruKz9j1pyaZQPNDwRqE2RWA==" hashValue="mjZIH4qbaKNXof3GiQ4+xkaWRFNTE7e4ebsnVQ1vQxHKXY2FQFNmw/3F2Hdzwvc1lJ61VEaWSvkD2fPOJNdeCA==" algorithmName="SHA-512" password="80EB"/>
  <autoFilter ref="C94:K264"/>
  <mergeCells count="12">
    <mergeCell ref="E7:H7"/>
    <mergeCell ref="E9:H9"/>
    <mergeCell ref="E11:H11"/>
    <mergeCell ref="E20:H20"/>
    <mergeCell ref="E29:H29"/>
    <mergeCell ref="E50:H50"/>
    <mergeCell ref="E52:H52"/>
    <mergeCell ref="E54:H54"/>
    <mergeCell ref="E83:H83"/>
    <mergeCell ref="E85:H85"/>
    <mergeCell ref="E87:H87"/>
    <mergeCell ref="L2:V2"/>
  </mergeCells>
  <hyperlinks>
    <hyperlink ref="F101" r:id="rId1" display="https://podminky.urs.cz/item/CS_URS_2025_02/622131321"/>
    <hyperlink ref="F104" r:id="rId2" display="https://podminky.urs.cz/item/CS_URS_2025_02/622142001"/>
    <hyperlink ref="F132" r:id="rId3" display="https://podminky.urs.cz/item/CS_URS_2025_02/622321321"/>
    <hyperlink ref="F136" r:id="rId4" display="https://podminky.urs.cz/item/CS_URS_2025_02/622321341"/>
    <hyperlink ref="F144" r:id="rId5" display="https://podminky.urs.cz/item/CS_URS_2025_02/622151021"/>
    <hyperlink ref="F147" r:id="rId6" display="https://podminky.urs.cz/item/CS_URS_2025_02/622511112"/>
    <hyperlink ref="F149" r:id="rId7" display="https://podminky.urs.cz/item/CS_URS_2025_02/629135102"/>
    <hyperlink ref="F152" r:id="rId8" display="https://podminky.urs.cz/item/CS_URS_2025_02/62999101R"/>
    <hyperlink ref="F162" r:id="rId9" display="https://podminky.urs.cz/item/CS_URS_2025_02/644941112"/>
    <hyperlink ref="F187" r:id="rId10" display="https://podminky.urs.cz/item/CS_URS_2025_02/941111121"/>
    <hyperlink ref="F191" r:id="rId11" display="https://podminky.urs.cz/item/CS_URS_2025_02/941111221"/>
    <hyperlink ref="F195" r:id="rId12" display="https://podminky.urs.cz/item/CS_URS_2025_02/941111821"/>
    <hyperlink ref="F199" r:id="rId13" display="https://podminky.urs.cz/item/CS_URS_2025_02/944511111"/>
    <hyperlink ref="F205" r:id="rId14" display="https://podminky.urs.cz/item/CS_URS_2025_02/944511211"/>
    <hyperlink ref="F209" r:id="rId15" display="https://podminky.urs.cz/item/CS_URS_2025_02/944511811"/>
    <hyperlink ref="F212" r:id="rId16" display="https://podminky.urs.cz/item/CS_URS_2025_02/978015391"/>
    <hyperlink ref="F215" r:id="rId17" display="https://podminky.urs.cz/item/CS_URS_2025_02/97805964R"/>
    <hyperlink ref="F220" r:id="rId18" display="https://podminky.urs.cz/item/CS_URS_2025_02/985131211"/>
    <hyperlink ref="F225" r:id="rId19" display="https://podminky.urs.cz/item/CS_URS_2025_02/997013111"/>
    <hyperlink ref="F228" r:id="rId20" display="https://podminky.urs.cz/item/CS_URS_2025_02/997013501"/>
    <hyperlink ref="F231" r:id="rId21" display="https://podminky.urs.cz/item/CS_URS_2025_02/997013509"/>
    <hyperlink ref="F234" r:id="rId22" display="https://podminky.urs.cz/item/CS_URS_2025_02/997013609"/>
    <hyperlink ref="F239" r:id="rId23" display="https://podminky.urs.cz/item/CS_URS_2025_02/998011001"/>
    <hyperlink ref="F244" r:id="rId24" display="https://podminky.urs.cz/item/CS_URS_2025_02/764002851"/>
    <hyperlink ref="F247" r:id="rId25" display="https://podminky.urs.cz/item/CS_URS_2025_02/764216606"/>
    <hyperlink ref="F251" r:id="rId26" display="https://podminky.urs.cz/item/CS_URS_2025_02/998764101"/>
    <hyperlink ref="F255" r:id="rId27" display="https://podminky.urs.cz/item/CS_URS_2025_02/767810811"/>
    <hyperlink ref="F259" r:id="rId28" display="https://podminky.urs.cz/item/CS_URS_2025_02/783817421"/>
    <hyperlink ref="F263" r:id="rId29" display="https://podminky.urs.cz/item/CS_URS_2025_02/HZS2492"/>
  </hyperlinks>
  <pageMargins left="0.39375" right="0.39375" top="0.39375" bottom="0.39375" header="0" footer="0"/>
  <pageSetup paperSize="9" orientation="landscape" blackAndWhite="1" fitToHeight="100"/>
  <headerFooter>
    <oddFooter>&amp;CStrana &amp;P z &amp;N</oddFooter>
  </headerFooter>
  <drawing r:id="rId30"/>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89</v>
      </c>
    </row>
    <row r="3" s="1" customFormat="1" ht="6.96" customHeight="1">
      <c r="B3" s="141"/>
      <c r="C3" s="142"/>
      <c r="D3" s="142"/>
      <c r="E3" s="142"/>
      <c r="F3" s="142"/>
      <c r="G3" s="142"/>
      <c r="H3" s="142"/>
      <c r="I3" s="142"/>
      <c r="J3" s="142"/>
      <c r="K3" s="142"/>
      <c r="L3" s="23"/>
      <c r="AT3" s="20" t="s">
        <v>78</v>
      </c>
    </row>
    <row r="4" s="1" customFormat="1" ht="24.96" customHeight="1">
      <c r="B4" s="23"/>
      <c r="D4" s="143" t="s">
        <v>96</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 xml:space="preserve">Zateplení bytových domů 1421-1428  Na náměstí Budovatelů,Sokolov - I. etapa - Čelní fasáda</v>
      </c>
      <c r="F7" s="145"/>
      <c r="G7" s="145"/>
      <c r="H7" s="145"/>
      <c r="L7" s="23"/>
    </row>
    <row r="8" s="1" customFormat="1" ht="12" customHeight="1">
      <c r="B8" s="23"/>
      <c r="D8" s="145" t="s">
        <v>97</v>
      </c>
      <c r="L8" s="23"/>
    </row>
    <row r="9" s="2" customFormat="1" ht="16.5" customHeight="1">
      <c r="A9" s="41"/>
      <c r="B9" s="47"/>
      <c r="C9" s="41"/>
      <c r="D9" s="41"/>
      <c r="E9" s="146" t="s">
        <v>98</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99</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1453</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34</v>
      </c>
      <c r="G14" s="41"/>
      <c r="H14" s="41"/>
      <c r="I14" s="145" t="s">
        <v>23</v>
      </c>
      <c r="J14" s="149" t="str">
        <f>'Rekapitulace stavby'!AN8</f>
        <v>23. 7. 2025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Město Sokolov</v>
      </c>
      <c r="F17" s="41"/>
      <c r="G17" s="41"/>
      <c r="H17" s="41"/>
      <c r="I17" s="145" t="s">
        <v>27</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28</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27</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30</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Ing.Řezníčková</v>
      </c>
      <c r="F23" s="41"/>
      <c r="G23" s="41"/>
      <c r="H23" s="41"/>
      <c r="I23" s="145" t="s">
        <v>27</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33</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27</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23.25" customHeight="1">
      <c r="A29" s="150"/>
      <c r="B29" s="151"/>
      <c r="C29" s="150"/>
      <c r="D29" s="150"/>
      <c r="E29" s="152" t="s">
        <v>101</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ROUND(J92,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ROUND((SUM(BE92:BE127)),  2)</f>
        <v>0</v>
      </c>
      <c r="G35" s="41"/>
      <c r="H35" s="41"/>
      <c r="I35" s="160">
        <v>0.20999999999999999</v>
      </c>
      <c r="J35" s="159">
        <f>ROUND(((SUM(BE92:BE127))*I35),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ROUND((SUM(BF92:BF127)),  2)</f>
        <v>0</v>
      </c>
      <c r="G36" s="41"/>
      <c r="H36" s="41"/>
      <c r="I36" s="160">
        <v>0.12</v>
      </c>
      <c r="J36" s="159">
        <f>ROUND(((SUM(BF92:BF127))*I36),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ROUND((SUM(BG92:BG127)),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ROUND((SUM(BH92:BH127)),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ROUND((SUM(BI92:BI127)),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102</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 xml:space="preserve">Zateplení bytových domů 1421-1428  Na náměstí Budovatelů,Sokolov - I. etapa - Čelní fasáda</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97</v>
      </c>
      <c r="D51" s="25"/>
      <c r="E51" s="25"/>
      <c r="F51" s="25"/>
      <c r="G51" s="25"/>
      <c r="H51" s="25"/>
      <c r="I51" s="25"/>
      <c r="J51" s="25"/>
      <c r="K51" s="25"/>
      <c r="L51" s="23"/>
    </row>
    <row r="52" s="2" customFormat="1" ht="16.5" customHeight="1">
      <c r="A52" s="41"/>
      <c r="B52" s="42"/>
      <c r="C52" s="43"/>
      <c r="D52" s="43"/>
      <c r="E52" s="172" t="s">
        <v>98</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99</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3 - Elektro materiál</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23. 7. 2025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Sokolov</v>
      </c>
      <c r="G58" s="43"/>
      <c r="H58" s="43"/>
      <c r="I58" s="35" t="s">
        <v>30</v>
      </c>
      <c r="J58" s="39" t="str">
        <f>E23</f>
        <v>Ing.Řezníčková</v>
      </c>
      <c r="K58" s="43"/>
      <c r="L58" s="147"/>
      <c r="S58" s="41"/>
      <c r="T58" s="41"/>
      <c r="U58" s="41"/>
      <c r="V58" s="41"/>
      <c r="W58" s="41"/>
      <c r="X58" s="41"/>
      <c r="Y58" s="41"/>
      <c r="Z58" s="41"/>
      <c r="AA58" s="41"/>
      <c r="AB58" s="41"/>
      <c r="AC58" s="41"/>
      <c r="AD58" s="41"/>
      <c r="AE58" s="41"/>
    </row>
    <row r="59" s="2" customFormat="1" ht="15.15" customHeight="1">
      <c r="A59" s="41"/>
      <c r="B59" s="42"/>
      <c r="C59" s="35" t="s">
        <v>28</v>
      </c>
      <c r="D59" s="43"/>
      <c r="E59" s="43"/>
      <c r="F59" s="30" t="str">
        <f>IF(E20="","",E20)</f>
        <v>Vyplň údaj</v>
      </c>
      <c r="G59" s="43"/>
      <c r="H59" s="43"/>
      <c r="I59" s="35" t="s">
        <v>33</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103</v>
      </c>
      <c r="D61" s="174"/>
      <c r="E61" s="174"/>
      <c r="F61" s="174"/>
      <c r="G61" s="174"/>
      <c r="H61" s="174"/>
      <c r="I61" s="174"/>
      <c r="J61" s="175" t="s">
        <v>104</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J92</f>
        <v>0</v>
      </c>
      <c r="K63" s="43"/>
      <c r="L63" s="147"/>
      <c r="S63" s="41"/>
      <c r="T63" s="41"/>
      <c r="U63" s="41"/>
      <c r="V63" s="41"/>
      <c r="W63" s="41"/>
      <c r="X63" s="41"/>
      <c r="Y63" s="41"/>
      <c r="Z63" s="41"/>
      <c r="AA63" s="41"/>
      <c r="AB63" s="41"/>
      <c r="AC63" s="41"/>
      <c r="AD63" s="41"/>
      <c r="AE63" s="41"/>
      <c r="AU63" s="20" t="s">
        <v>105</v>
      </c>
    </row>
    <row r="64" s="9" customFormat="1" ht="24.96" customHeight="1">
      <c r="A64" s="9"/>
      <c r="B64" s="177"/>
      <c r="C64" s="178"/>
      <c r="D64" s="179" t="s">
        <v>1454</v>
      </c>
      <c r="E64" s="180"/>
      <c r="F64" s="180"/>
      <c r="G64" s="180"/>
      <c r="H64" s="180"/>
      <c r="I64" s="180"/>
      <c r="J64" s="181">
        <f>J93</f>
        <v>0</v>
      </c>
      <c r="K64" s="178"/>
      <c r="L64" s="182"/>
      <c r="S64" s="9"/>
      <c r="T64" s="9"/>
      <c r="U64" s="9"/>
      <c r="V64" s="9"/>
      <c r="W64" s="9"/>
      <c r="X64" s="9"/>
      <c r="Y64" s="9"/>
      <c r="Z64" s="9"/>
      <c r="AA64" s="9"/>
      <c r="AB64" s="9"/>
      <c r="AC64" s="9"/>
      <c r="AD64" s="9"/>
      <c r="AE64" s="9"/>
    </row>
    <row r="65" s="9" customFormat="1" ht="24.96" customHeight="1">
      <c r="A65" s="9"/>
      <c r="B65" s="177"/>
      <c r="C65" s="178"/>
      <c r="D65" s="179" t="s">
        <v>1455</v>
      </c>
      <c r="E65" s="180"/>
      <c r="F65" s="180"/>
      <c r="G65" s="180"/>
      <c r="H65" s="180"/>
      <c r="I65" s="180"/>
      <c r="J65" s="181">
        <f>J102</f>
        <v>0</v>
      </c>
      <c r="K65" s="178"/>
      <c r="L65" s="182"/>
      <c r="S65" s="9"/>
      <c r="T65" s="9"/>
      <c r="U65" s="9"/>
      <c r="V65" s="9"/>
      <c r="W65" s="9"/>
      <c r="X65" s="9"/>
      <c r="Y65" s="9"/>
      <c r="Z65" s="9"/>
      <c r="AA65" s="9"/>
      <c r="AB65" s="9"/>
      <c r="AC65" s="9"/>
      <c r="AD65" s="9"/>
      <c r="AE65" s="9"/>
    </row>
    <row r="66" s="9" customFormat="1" ht="24.96" customHeight="1">
      <c r="A66" s="9"/>
      <c r="B66" s="177"/>
      <c r="C66" s="178"/>
      <c r="D66" s="179" t="s">
        <v>1456</v>
      </c>
      <c r="E66" s="180"/>
      <c r="F66" s="180"/>
      <c r="G66" s="180"/>
      <c r="H66" s="180"/>
      <c r="I66" s="180"/>
      <c r="J66" s="181">
        <f>J105</f>
        <v>0</v>
      </c>
      <c r="K66" s="178"/>
      <c r="L66" s="182"/>
      <c r="S66" s="9"/>
      <c r="T66" s="9"/>
      <c r="U66" s="9"/>
      <c r="V66" s="9"/>
      <c r="W66" s="9"/>
      <c r="X66" s="9"/>
      <c r="Y66" s="9"/>
      <c r="Z66" s="9"/>
      <c r="AA66" s="9"/>
      <c r="AB66" s="9"/>
      <c r="AC66" s="9"/>
      <c r="AD66" s="9"/>
      <c r="AE66" s="9"/>
    </row>
    <row r="67" s="9" customFormat="1" ht="24.96" customHeight="1">
      <c r="A67" s="9"/>
      <c r="B67" s="177"/>
      <c r="C67" s="178"/>
      <c r="D67" s="179" t="s">
        <v>1457</v>
      </c>
      <c r="E67" s="180"/>
      <c r="F67" s="180"/>
      <c r="G67" s="180"/>
      <c r="H67" s="180"/>
      <c r="I67" s="180"/>
      <c r="J67" s="181">
        <f>J111</f>
        <v>0</v>
      </c>
      <c r="K67" s="178"/>
      <c r="L67" s="182"/>
      <c r="S67" s="9"/>
      <c r="T67" s="9"/>
      <c r="U67" s="9"/>
      <c r="V67" s="9"/>
      <c r="W67" s="9"/>
      <c r="X67" s="9"/>
      <c r="Y67" s="9"/>
      <c r="Z67" s="9"/>
      <c r="AA67" s="9"/>
      <c r="AB67" s="9"/>
      <c r="AC67" s="9"/>
      <c r="AD67" s="9"/>
      <c r="AE67" s="9"/>
    </row>
    <row r="68" s="9" customFormat="1" ht="24.96" customHeight="1">
      <c r="A68" s="9"/>
      <c r="B68" s="177"/>
      <c r="C68" s="178"/>
      <c r="D68" s="179" t="s">
        <v>1458</v>
      </c>
      <c r="E68" s="180"/>
      <c r="F68" s="180"/>
      <c r="G68" s="180"/>
      <c r="H68" s="180"/>
      <c r="I68" s="180"/>
      <c r="J68" s="181">
        <f>J120</f>
        <v>0</v>
      </c>
      <c r="K68" s="178"/>
      <c r="L68" s="182"/>
      <c r="S68" s="9"/>
      <c r="T68" s="9"/>
      <c r="U68" s="9"/>
      <c r="V68" s="9"/>
      <c r="W68" s="9"/>
      <c r="X68" s="9"/>
      <c r="Y68" s="9"/>
      <c r="Z68" s="9"/>
      <c r="AA68" s="9"/>
      <c r="AB68" s="9"/>
      <c r="AC68" s="9"/>
      <c r="AD68" s="9"/>
      <c r="AE68" s="9"/>
    </row>
    <row r="69" s="9" customFormat="1" ht="24.96" customHeight="1">
      <c r="A69" s="9"/>
      <c r="B69" s="177"/>
      <c r="C69" s="178"/>
      <c r="D69" s="179" t="s">
        <v>1459</v>
      </c>
      <c r="E69" s="180"/>
      <c r="F69" s="180"/>
      <c r="G69" s="180"/>
      <c r="H69" s="180"/>
      <c r="I69" s="180"/>
      <c r="J69" s="181">
        <f>J123</f>
        <v>0</v>
      </c>
      <c r="K69" s="178"/>
      <c r="L69" s="182"/>
      <c r="S69" s="9"/>
      <c r="T69" s="9"/>
      <c r="U69" s="9"/>
      <c r="V69" s="9"/>
      <c r="W69" s="9"/>
      <c r="X69" s="9"/>
      <c r="Y69" s="9"/>
      <c r="Z69" s="9"/>
      <c r="AA69" s="9"/>
      <c r="AB69" s="9"/>
      <c r="AC69" s="9"/>
      <c r="AD69" s="9"/>
      <c r="AE69" s="9"/>
    </row>
    <row r="70" s="9" customFormat="1" ht="24.96" customHeight="1">
      <c r="A70" s="9"/>
      <c r="B70" s="177"/>
      <c r="C70" s="178"/>
      <c r="D70" s="179" t="s">
        <v>1460</v>
      </c>
      <c r="E70" s="180"/>
      <c r="F70" s="180"/>
      <c r="G70" s="180"/>
      <c r="H70" s="180"/>
      <c r="I70" s="180"/>
      <c r="J70" s="181">
        <f>J126</f>
        <v>0</v>
      </c>
      <c r="K70" s="178"/>
      <c r="L70" s="182"/>
      <c r="S70" s="9"/>
      <c r="T70" s="9"/>
      <c r="U70" s="9"/>
      <c r="V70" s="9"/>
      <c r="W70" s="9"/>
      <c r="X70" s="9"/>
      <c r="Y70" s="9"/>
      <c r="Z70" s="9"/>
      <c r="AA70" s="9"/>
      <c r="AB70" s="9"/>
      <c r="AC70" s="9"/>
      <c r="AD70" s="9"/>
      <c r="AE70" s="9"/>
    </row>
    <row r="71" s="2" customFormat="1" ht="21.84" customHeight="1">
      <c r="A71" s="41"/>
      <c r="B71" s="42"/>
      <c r="C71" s="43"/>
      <c r="D71" s="43"/>
      <c r="E71" s="43"/>
      <c r="F71" s="43"/>
      <c r="G71" s="43"/>
      <c r="H71" s="43"/>
      <c r="I71" s="43"/>
      <c r="J71" s="43"/>
      <c r="K71" s="43"/>
      <c r="L71" s="147"/>
      <c r="S71" s="41"/>
      <c r="T71" s="41"/>
      <c r="U71" s="41"/>
      <c r="V71" s="41"/>
      <c r="W71" s="41"/>
      <c r="X71" s="41"/>
      <c r="Y71" s="41"/>
      <c r="Z71" s="41"/>
      <c r="AA71" s="41"/>
      <c r="AB71" s="41"/>
      <c r="AC71" s="41"/>
      <c r="AD71" s="41"/>
      <c r="AE71" s="41"/>
    </row>
    <row r="72" s="2" customFormat="1" ht="6.96" customHeight="1">
      <c r="A72" s="41"/>
      <c r="B72" s="62"/>
      <c r="C72" s="63"/>
      <c r="D72" s="63"/>
      <c r="E72" s="63"/>
      <c r="F72" s="63"/>
      <c r="G72" s="63"/>
      <c r="H72" s="63"/>
      <c r="I72" s="63"/>
      <c r="J72" s="63"/>
      <c r="K72" s="63"/>
      <c r="L72" s="147"/>
      <c r="S72" s="41"/>
      <c r="T72" s="41"/>
      <c r="U72" s="41"/>
      <c r="V72" s="41"/>
      <c r="W72" s="41"/>
      <c r="X72" s="41"/>
      <c r="Y72" s="41"/>
      <c r="Z72" s="41"/>
      <c r="AA72" s="41"/>
      <c r="AB72" s="41"/>
      <c r="AC72" s="41"/>
      <c r="AD72" s="41"/>
      <c r="AE72" s="41"/>
    </row>
    <row r="76" s="2" customFormat="1" ht="6.96" customHeight="1">
      <c r="A76" s="41"/>
      <c r="B76" s="64"/>
      <c r="C76" s="65"/>
      <c r="D76" s="65"/>
      <c r="E76" s="65"/>
      <c r="F76" s="65"/>
      <c r="G76" s="65"/>
      <c r="H76" s="65"/>
      <c r="I76" s="65"/>
      <c r="J76" s="65"/>
      <c r="K76" s="65"/>
      <c r="L76" s="147"/>
      <c r="S76" s="41"/>
      <c r="T76" s="41"/>
      <c r="U76" s="41"/>
      <c r="V76" s="41"/>
      <c r="W76" s="41"/>
      <c r="X76" s="41"/>
      <c r="Y76" s="41"/>
      <c r="Z76" s="41"/>
      <c r="AA76" s="41"/>
      <c r="AB76" s="41"/>
      <c r="AC76" s="41"/>
      <c r="AD76" s="41"/>
      <c r="AE76" s="41"/>
    </row>
    <row r="77" s="2" customFormat="1" ht="24.96" customHeight="1">
      <c r="A77" s="41"/>
      <c r="B77" s="42"/>
      <c r="C77" s="26" t="s">
        <v>124</v>
      </c>
      <c r="D77" s="43"/>
      <c r="E77" s="43"/>
      <c r="F77" s="43"/>
      <c r="G77" s="43"/>
      <c r="H77" s="43"/>
      <c r="I77" s="43"/>
      <c r="J77" s="43"/>
      <c r="K77" s="43"/>
      <c r="L77" s="147"/>
      <c r="S77" s="41"/>
      <c r="T77" s="41"/>
      <c r="U77" s="41"/>
      <c r="V77" s="41"/>
      <c r="W77" s="41"/>
      <c r="X77" s="41"/>
      <c r="Y77" s="41"/>
      <c r="Z77" s="41"/>
      <c r="AA77" s="41"/>
      <c r="AB77" s="41"/>
      <c r="AC77" s="41"/>
      <c r="AD77" s="41"/>
      <c r="AE77" s="41"/>
    </row>
    <row r="78" s="2" customFormat="1" ht="6.96" customHeight="1">
      <c r="A78" s="41"/>
      <c r="B78" s="42"/>
      <c r="C78" s="43"/>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12" customHeight="1">
      <c r="A79" s="41"/>
      <c r="B79" s="42"/>
      <c r="C79" s="35" t="s">
        <v>16</v>
      </c>
      <c r="D79" s="43"/>
      <c r="E79" s="43"/>
      <c r="F79" s="43"/>
      <c r="G79" s="43"/>
      <c r="H79" s="43"/>
      <c r="I79" s="43"/>
      <c r="J79" s="43"/>
      <c r="K79" s="43"/>
      <c r="L79" s="147"/>
      <c r="S79" s="41"/>
      <c r="T79" s="41"/>
      <c r="U79" s="41"/>
      <c r="V79" s="41"/>
      <c r="W79" s="41"/>
      <c r="X79" s="41"/>
      <c r="Y79" s="41"/>
      <c r="Z79" s="41"/>
      <c r="AA79" s="41"/>
      <c r="AB79" s="41"/>
      <c r="AC79" s="41"/>
      <c r="AD79" s="41"/>
      <c r="AE79" s="41"/>
    </row>
    <row r="80" s="2" customFormat="1" ht="16.5" customHeight="1">
      <c r="A80" s="41"/>
      <c r="B80" s="42"/>
      <c r="C80" s="43"/>
      <c r="D80" s="43"/>
      <c r="E80" s="172" t="str">
        <f>E7</f>
        <v xml:space="preserve">Zateplení bytových domů 1421-1428  Na náměstí Budovatelů,Sokolov - I. etapa - Čelní fasáda</v>
      </c>
      <c r="F80" s="35"/>
      <c r="G80" s="35"/>
      <c r="H80" s="35"/>
      <c r="I80" s="43"/>
      <c r="J80" s="43"/>
      <c r="K80" s="43"/>
      <c r="L80" s="147"/>
      <c r="S80" s="41"/>
      <c r="T80" s="41"/>
      <c r="U80" s="41"/>
      <c r="V80" s="41"/>
      <c r="W80" s="41"/>
      <c r="X80" s="41"/>
      <c r="Y80" s="41"/>
      <c r="Z80" s="41"/>
      <c r="AA80" s="41"/>
      <c r="AB80" s="41"/>
      <c r="AC80" s="41"/>
      <c r="AD80" s="41"/>
      <c r="AE80" s="41"/>
    </row>
    <row r="81" s="1" customFormat="1" ht="12" customHeight="1">
      <c r="B81" s="24"/>
      <c r="C81" s="35" t="s">
        <v>97</v>
      </c>
      <c r="D81" s="25"/>
      <c r="E81" s="25"/>
      <c r="F81" s="25"/>
      <c r="G81" s="25"/>
      <c r="H81" s="25"/>
      <c r="I81" s="25"/>
      <c r="J81" s="25"/>
      <c r="K81" s="25"/>
      <c r="L81" s="23"/>
    </row>
    <row r="82" s="2" customFormat="1" ht="16.5" customHeight="1">
      <c r="A82" s="41"/>
      <c r="B82" s="42"/>
      <c r="C82" s="43"/>
      <c r="D82" s="43"/>
      <c r="E82" s="172" t="s">
        <v>98</v>
      </c>
      <c r="F82" s="43"/>
      <c r="G82" s="43"/>
      <c r="H82" s="43"/>
      <c r="I82" s="43"/>
      <c r="J82" s="43"/>
      <c r="K82" s="43"/>
      <c r="L82" s="147"/>
      <c r="S82" s="41"/>
      <c r="T82" s="41"/>
      <c r="U82" s="41"/>
      <c r="V82" s="41"/>
      <c r="W82" s="41"/>
      <c r="X82" s="41"/>
      <c r="Y82" s="41"/>
      <c r="Z82" s="41"/>
      <c r="AA82" s="41"/>
      <c r="AB82" s="41"/>
      <c r="AC82" s="41"/>
      <c r="AD82" s="41"/>
      <c r="AE82" s="41"/>
    </row>
    <row r="83" s="2" customFormat="1" ht="12" customHeight="1">
      <c r="A83" s="41"/>
      <c r="B83" s="42"/>
      <c r="C83" s="35" t="s">
        <v>99</v>
      </c>
      <c r="D83" s="43"/>
      <c r="E83" s="43"/>
      <c r="F83" s="43"/>
      <c r="G83" s="43"/>
      <c r="H83" s="43"/>
      <c r="I83" s="43"/>
      <c r="J83" s="43"/>
      <c r="K83" s="43"/>
      <c r="L83" s="147"/>
      <c r="S83" s="41"/>
      <c r="T83" s="41"/>
      <c r="U83" s="41"/>
      <c r="V83" s="41"/>
      <c r="W83" s="41"/>
      <c r="X83" s="41"/>
      <c r="Y83" s="41"/>
      <c r="Z83" s="41"/>
      <c r="AA83" s="41"/>
      <c r="AB83" s="41"/>
      <c r="AC83" s="41"/>
      <c r="AD83" s="41"/>
      <c r="AE83" s="41"/>
    </row>
    <row r="84" s="2" customFormat="1" ht="16.5" customHeight="1">
      <c r="A84" s="41"/>
      <c r="B84" s="42"/>
      <c r="C84" s="43"/>
      <c r="D84" s="43"/>
      <c r="E84" s="72" t="str">
        <f>E11</f>
        <v>3 - Elektro materiál</v>
      </c>
      <c r="F84" s="43"/>
      <c r="G84" s="43"/>
      <c r="H84" s="43"/>
      <c r="I84" s="43"/>
      <c r="J84" s="43"/>
      <c r="K84" s="43"/>
      <c r="L84" s="147"/>
      <c r="S84" s="41"/>
      <c r="T84" s="41"/>
      <c r="U84" s="41"/>
      <c r="V84" s="41"/>
      <c r="W84" s="41"/>
      <c r="X84" s="41"/>
      <c r="Y84" s="41"/>
      <c r="Z84" s="41"/>
      <c r="AA84" s="41"/>
      <c r="AB84" s="41"/>
      <c r="AC84" s="41"/>
      <c r="AD84" s="41"/>
      <c r="AE84" s="41"/>
    </row>
    <row r="85" s="2" customFormat="1" ht="6.96" customHeight="1">
      <c r="A85" s="41"/>
      <c r="B85" s="42"/>
      <c r="C85" s="43"/>
      <c r="D85" s="43"/>
      <c r="E85" s="43"/>
      <c r="F85" s="43"/>
      <c r="G85" s="43"/>
      <c r="H85" s="43"/>
      <c r="I85" s="43"/>
      <c r="J85" s="43"/>
      <c r="K85" s="43"/>
      <c r="L85" s="147"/>
      <c r="S85" s="41"/>
      <c r="T85" s="41"/>
      <c r="U85" s="41"/>
      <c r="V85" s="41"/>
      <c r="W85" s="41"/>
      <c r="X85" s="41"/>
      <c r="Y85" s="41"/>
      <c r="Z85" s="41"/>
      <c r="AA85" s="41"/>
      <c r="AB85" s="41"/>
      <c r="AC85" s="41"/>
      <c r="AD85" s="41"/>
      <c r="AE85" s="41"/>
    </row>
    <row r="86" s="2" customFormat="1" ht="12" customHeight="1">
      <c r="A86" s="41"/>
      <c r="B86" s="42"/>
      <c r="C86" s="35" t="s">
        <v>21</v>
      </c>
      <c r="D86" s="43"/>
      <c r="E86" s="43"/>
      <c r="F86" s="30" t="str">
        <f>F14</f>
        <v xml:space="preserve"> </v>
      </c>
      <c r="G86" s="43"/>
      <c r="H86" s="43"/>
      <c r="I86" s="35" t="s">
        <v>23</v>
      </c>
      <c r="J86" s="75" t="str">
        <f>IF(J14="","",J14)</f>
        <v>23. 7. 2025</v>
      </c>
      <c r="K86" s="43"/>
      <c r="L86" s="147"/>
      <c r="S86" s="41"/>
      <c r="T86" s="41"/>
      <c r="U86" s="41"/>
      <c r="V86" s="41"/>
      <c r="W86" s="41"/>
      <c r="X86" s="41"/>
      <c r="Y86" s="41"/>
      <c r="Z86" s="41"/>
      <c r="AA86" s="41"/>
      <c r="AB86" s="41"/>
      <c r="AC86" s="41"/>
      <c r="AD86" s="41"/>
      <c r="AE86" s="41"/>
    </row>
    <row r="87" s="2" customFormat="1" ht="6.96" customHeight="1">
      <c r="A87" s="41"/>
      <c r="B87" s="42"/>
      <c r="C87" s="43"/>
      <c r="D87" s="43"/>
      <c r="E87" s="43"/>
      <c r="F87" s="43"/>
      <c r="G87" s="43"/>
      <c r="H87" s="43"/>
      <c r="I87" s="43"/>
      <c r="J87" s="43"/>
      <c r="K87" s="43"/>
      <c r="L87" s="147"/>
      <c r="S87" s="41"/>
      <c r="T87" s="41"/>
      <c r="U87" s="41"/>
      <c r="V87" s="41"/>
      <c r="W87" s="41"/>
      <c r="X87" s="41"/>
      <c r="Y87" s="41"/>
      <c r="Z87" s="41"/>
      <c r="AA87" s="41"/>
      <c r="AB87" s="41"/>
      <c r="AC87" s="41"/>
      <c r="AD87" s="41"/>
      <c r="AE87" s="41"/>
    </row>
    <row r="88" s="2" customFormat="1" ht="15.15" customHeight="1">
      <c r="A88" s="41"/>
      <c r="B88" s="42"/>
      <c r="C88" s="35" t="s">
        <v>25</v>
      </c>
      <c r="D88" s="43"/>
      <c r="E88" s="43"/>
      <c r="F88" s="30" t="str">
        <f>E17</f>
        <v>Město Sokolov</v>
      </c>
      <c r="G88" s="43"/>
      <c r="H88" s="43"/>
      <c r="I88" s="35" t="s">
        <v>30</v>
      </c>
      <c r="J88" s="39" t="str">
        <f>E23</f>
        <v>Ing.Řezníčková</v>
      </c>
      <c r="K88" s="43"/>
      <c r="L88" s="147"/>
      <c r="S88" s="41"/>
      <c r="T88" s="41"/>
      <c r="U88" s="41"/>
      <c r="V88" s="41"/>
      <c r="W88" s="41"/>
      <c r="X88" s="41"/>
      <c r="Y88" s="41"/>
      <c r="Z88" s="41"/>
      <c r="AA88" s="41"/>
      <c r="AB88" s="41"/>
      <c r="AC88" s="41"/>
      <c r="AD88" s="41"/>
      <c r="AE88" s="41"/>
    </row>
    <row r="89" s="2" customFormat="1" ht="15.15" customHeight="1">
      <c r="A89" s="41"/>
      <c r="B89" s="42"/>
      <c r="C89" s="35" t="s">
        <v>28</v>
      </c>
      <c r="D89" s="43"/>
      <c r="E89" s="43"/>
      <c r="F89" s="30" t="str">
        <f>IF(E20="","",E20)</f>
        <v>Vyplň údaj</v>
      </c>
      <c r="G89" s="43"/>
      <c r="H89" s="43"/>
      <c r="I89" s="35" t="s">
        <v>33</v>
      </c>
      <c r="J89" s="39" t="str">
        <f>E26</f>
        <v xml:space="preserve"> </v>
      </c>
      <c r="K89" s="43"/>
      <c r="L89" s="147"/>
      <c r="S89" s="41"/>
      <c r="T89" s="41"/>
      <c r="U89" s="41"/>
      <c r="V89" s="41"/>
      <c r="W89" s="41"/>
      <c r="X89" s="41"/>
      <c r="Y89" s="41"/>
      <c r="Z89" s="41"/>
      <c r="AA89" s="41"/>
      <c r="AB89" s="41"/>
      <c r="AC89" s="41"/>
      <c r="AD89" s="41"/>
      <c r="AE89" s="41"/>
    </row>
    <row r="90" s="2" customFormat="1" ht="10.32" customHeight="1">
      <c r="A90" s="41"/>
      <c r="B90" s="42"/>
      <c r="C90" s="43"/>
      <c r="D90" s="43"/>
      <c r="E90" s="43"/>
      <c r="F90" s="43"/>
      <c r="G90" s="43"/>
      <c r="H90" s="43"/>
      <c r="I90" s="43"/>
      <c r="J90" s="43"/>
      <c r="K90" s="43"/>
      <c r="L90" s="147"/>
      <c r="S90" s="41"/>
      <c r="T90" s="41"/>
      <c r="U90" s="41"/>
      <c r="V90" s="41"/>
      <c r="W90" s="41"/>
      <c r="X90" s="41"/>
      <c r="Y90" s="41"/>
      <c r="Z90" s="41"/>
      <c r="AA90" s="41"/>
      <c r="AB90" s="41"/>
      <c r="AC90" s="41"/>
      <c r="AD90" s="41"/>
      <c r="AE90" s="41"/>
    </row>
    <row r="91" s="11" customFormat="1" ht="29.28" customHeight="1">
      <c r="A91" s="188"/>
      <c r="B91" s="189"/>
      <c r="C91" s="190" t="s">
        <v>125</v>
      </c>
      <c r="D91" s="191" t="s">
        <v>56</v>
      </c>
      <c r="E91" s="191" t="s">
        <v>52</v>
      </c>
      <c r="F91" s="191" t="s">
        <v>53</v>
      </c>
      <c r="G91" s="191" t="s">
        <v>126</v>
      </c>
      <c r="H91" s="191" t="s">
        <v>127</v>
      </c>
      <c r="I91" s="191" t="s">
        <v>128</v>
      </c>
      <c r="J91" s="191" t="s">
        <v>104</v>
      </c>
      <c r="K91" s="192" t="s">
        <v>129</v>
      </c>
      <c r="L91" s="193"/>
      <c r="M91" s="95" t="s">
        <v>19</v>
      </c>
      <c r="N91" s="96" t="s">
        <v>41</v>
      </c>
      <c r="O91" s="96" t="s">
        <v>130</v>
      </c>
      <c r="P91" s="96" t="s">
        <v>131</v>
      </c>
      <c r="Q91" s="96" t="s">
        <v>132</v>
      </c>
      <c r="R91" s="96" t="s">
        <v>133</v>
      </c>
      <c r="S91" s="96" t="s">
        <v>134</v>
      </c>
      <c r="T91" s="97" t="s">
        <v>135</v>
      </c>
      <c r="U91" s="188"/>
      <c r="V91" s="188"/>
      <c r="W91" s="188"/>
      <c r="X91" s="188"/>
      <c r="Y91" s="188"/>
      <c r="Z91" s="188"/>
      <c r="AA91" s="188"/>
      <c r="AB91" s="188"/>
      <c r="AC91" s="188"/>
      <c r="AD91" s="188"/>
      <c r="AE91" s="188"/>
    </row>
    <row r="92" s="2" customFormat="1" ht="22.8" customHeight="1">
      <c r="A92" s="41"/>
      <c r="B92" s="42"/>
      <c r="C92" s="102" t="s">
        <v>136</v>
      </c>
      <c r="D92" s="43"/>
      <c r="E92" s="43"/>
      <c r="F92" s="43"/>
      <c r="G92" s="43"/>
      <c r="H92" s="43"/>
      <c r="I92" s="43"/>
      <c r="J92" s="194">
        <f>BK92</f>
        <v>0</v>
      </c>
      <c r="K92" s="43"/>
      <c r="L92" s="47"/>
      <c r="M92" s="98"/>
      <c r="N92" s="195"/>
      <c r="O92" s="99"/>
      <c r="P92" s="196">
        <f>P93+P102+P105+P111+P120+P123+P126</f>
        <v>0</v>
      </c>
      <c r="Q92" s="99"/>
      <c r="R92" s="196">
        <f>R93+R102+R105+R111+R120+R123+R126</f>
        <v>0.00020000000000000001</v>
      </c>
      <c r="S92" s="99"/>
      <c r="T92" s="197">
        <f>T93+T102+T105+T111+T120+T123+T126</f>
        <v>0</v>
      </c>
      <c r="U92" s="41"/>
      <c r="V92" s="41"/>
      <c r="W92" s="41"/>
      <c r="X92" s="41"/>
      <c r="Y92" s="41"/>
      <c r="Z92" s="41"/>
      <c r="AA92" s="41"/>
      <c r="AB92" s="41"/>
      <c r="AC92" s="41"/>
      <c r="AD92" s="41"/>
      <c r="AE92" s="41"/>
      <c r="AT92" s="20" t="s">
        <v>70</v>
      </c>
      <c r="AU92" s="20" t="s">
        <v>105</v>
      </c>
      <c r="BK92" s="198">
        <f>BK93+BK102+BK105+BK111+BK120+BK123+BK126</f>
        <v>0</v>
      </c>
    </row>
    <row r="93" s="12" customFormat="1" ht="25.92" customHeight="1">
      <c r="A93" s="12"/>
      <c r="B93" s="199"/>
      <c r="C93" s="200"/>
      <c r="D93" s="201" t="s">
        <v>70</v>
      </c>
      <c r="E93" s="202" t="s">
        <v>1461</v>
      </c>
      <c r="F93" s="202" t="s">
        <v>1462</v>
      </c>
      <c r="G93" s="200"/>
      <c r="H93" s="200"/>
      <c r="I93" s="203"/>
      <c r="J93" s="204">
        <f>BK93</f>
        <v>0</v>
      </c>
      <c r="K93" s="200"/>
      <c r="L93" s="205"/>
      <c r="M93" s="206"/>
      <c r="N93" s="207"/>
      <c r="O93" s="207"/>
      <c r="P93" s="208">
        <f>SUM(P94:P101)</f>
        <v>0</v>
      </c>
      <c r="Q93" s="207"/>
      <c r="R93" s="208">
        <f>SUM(R94:R101)</f>
        <v>0</v>
      </c>
      <c r="S93" s="207"/>
      <c r="T93" s="209">
        <f>SUM(T94:T101)</f>
        <v>0</v>
      </c>
      <c r="U93" s="12"/>
      <c r="V93" s="12"/>
      <c r="W93" s="12"/>
      <c r="X93" s="12"/>
      <c r="Y93" s="12"/>
      <c r="Z93" s="12"/>
      <c r="AA93" s="12"/>
      <c r="AB93" s="12"/>
      <c r="AC93" s="12"/>
      <c r="AD93" s="12"/>
      <c r="AE93" s="12"/>
      <c r="AR93" s="210" t="s">
        <v>78</v>
      </c>
      <c r="AT93" s="211" t="s">
        <v>70</v>
      </c>
      <c r="AU93" s="211" t="s">
        <v>71</v>
      </c>
      <c r="AY93" s="210" t="s">
        <v>139</v>
      </c>
      <c r="BK93" s="212">
        <f>SUM(BK94:BK101)</f>
        <v>0</v>
      </c>
    </row>
    <row r="94" s="2" customFormat="1" ht="16.5" customHeight="1">
      <c r="A94" s="41"/>
      <c r="B94" s="42"/>
      <c r="C94" s="278" t="s">
        <v>78</v>
      </c>
      <c r="D94" s="278" t="s">
        <v>239</v>
      </c>
      <c r="E94" s="279" t="s">
        <v>1463</v>
      </c>
      <c r="F94" s="280" t="s">
        <v>1464</v>
      </c>
      <c r="G94" s="281" t="s">
        <v>228</v>
      </c>
      <c r="H94" s="282">
        <v>125</v>
      </c>
      <c r="I94" s="283"/>
      <c r="J94" s="284">
        <f>ROUND(I94*H94,2)</f>
        <v>0</v>
      </c>
      <c r="K94" s="280" t="s">
        <v>19</v>
      </c>
      <c r="L94" s="285"/>
      <c r="M94" s="286" t="s">
        <v>19</v>
      </c>
      <c r="N94" s="287" t="s">
        <v>43</v>
      </c>
      <c r="O94" s="87"/>
      <c r="P94" s="224">
        <f>O94*H94</f>
        <v>0</v>
      </c>
      <c r="Q94" s="224">
        <v>0</v>
      </c>
      <c r="R94" s="224">
        <f>Q94*H94</f>
        <v>0</v>
      </c>
      <c r="S94" s="224">
        <v>0</v>
      </c>
      <c r="T94" s="225">
        <f>S94*H94</f>
        <v>0</v>
      </c>
      <c r="U94" s="41"/>
      <c r="V94" s="41"/>
      <c r="W94" s="41"/>
      <c r="X94" s="41"/>
      <c r="Y94" s="41"/>
      <c r="Z94" s="41"/>
      <c r="AA94" s="41"/>
      <c r="AB94" s="41"/>
      <c r="AC94" s="41"/>
      <c r="AD94" s="41"/>
      <c r="AE94" s="41"/>
      <c r="AR94" s="226" t="s">
        <v>220</v>
      </c>
      <c r="AT94" s="226" t="s">
        <v>239</v>
      </c>
      <c r="AU94" s="226" t="s">
        <v>78</v>
      </c>
      <c r="AY94" s="20" t="s">
        <v>139</v>
      </c>
      <c r="BE94" s="227">
        <f>IF(N94="základní",J94,0)</f>
        <v>0</v>
      </c>
      <c r="BF94" s="227">
        <f>IF(N94="snížená",J94,0)</f>
        <v>0</v>
      </c>
      <c r="BG94" s="227">
        <f>IF(N94="zákl. přenesená",J94,0)</f>
        <v>0</v>
      </c>
      <c r="BH94" s="227">
        <f>IF(N94="sníž. přenesená",J94,0)</f>
        <v>0</v>
      </c>
      <c r="BI94" s="227">
        <f>IF(N94="nulová",J94,0)</f>
        <v>0</v>
      </c>
      <c r="BJ94" s="20" t="s">
        <v>83</v>
      </c>
      <c r="BK94" s="227">
        <f>ROUND(I94*H94,2)</f>
        <v>0</v>
      </c>
      <c r="BL94" s="20" t="s">
        <v>90</v>
      </c>
      <c r="BM94" s="226" t="s">
        <v>83</v>
      </c>
    </row>
    <row r="95" s="2" customFormat="1" ht="16.5" customHeight="1">
      <c r="A95" s="41"/>
      <c r="B95" s="42"/>
      <c r="C95" s="278" t="s">
        <v>83</v>
      </c>
      <c r="D95" s="278" t="s">
        <v>239</v>
      </c>
      <c r="E95" s="279" t="s">
        <v>1465</v>
      </c>
      <c r="F95" s="280" t="s">
        <v>1466</v>
      </c>
      <c r="G95" s="281" t="s">
        <v>228</v>
      </c>
      <c r="H95" s="282">
        <v>40</v>
      </c>
      <c r="I95" s="283"/>
      <c r="J95" s="284">
        <f>ROUND(I95*H95,2)</f>
        <v>0</v>
      </c>
      <c r="K95" s="280" t="s">
        <v>19</v>
      </c>
      <c r="L95" s="285"/>
      <c r="M95" s="286" t="s">
        <v>19</v>
      </c>
      <c r="N95" s="287" t="s">
        <v>43</v>
      </c>
      <c r="O95" s="87"/>
      <c r="P95" s="224">
        <f>O95*H95</f>
        <v>0</v>
      </c>
      <c r="Q95" s="224">
        <v>0</v>
      </c>
      <c r="R95" s="224">
        <f>Q95*H95</f>
        <v>0</v>
      </c>
      <c r="S95" s="224">
        <v>0</v>
      </c>
      <c r="T95" s="225">
        <f>S95*H95</f>
        <v>0</v>
      </c>
      <c r="U95" s="41"/>
      <c r="V95" s="41"/>
      <c r="W95" s="41"/>
      <c r="X95" s="41"/>
      <c r="Y95" s="41"/>
      <c r="Z95" s="41"/>
      <c r="AA95" s="41"/>
      <c r="AB95" s="41"/>
      <c r="AC95" s="41"/>
      <c r="AD95" s="41"/>
      <c r="AE95" s="41"/>
      <c r="AR95" s="226" t="s">
        <v>220</v>
      </c>
      <c r="AT95" s="226" t="s">
        <v>239</v>
      </c>
      <c r="AU95" s="226" t="s">
        <v>78</v>
      </c>
      <c r="AY95" s="20" t="s">
        <v>139</v>
      </c>
      <c r="BE95" s="227">
        <f>IF(N95="základní",J95,0)</f>
        <v>0</v>
      </c>
      <c r="BF95" s="227">
        <f>IF(N95="snížená",J95,0)</f>
        <v>0</v>
      </c>
      <c r="BG95" s="227">
        <f>IF(N95="zákl. přenesená",J95,0)</f>
        <v>0</v>
      </c>
      <c r="BH95" s="227">
        <f>IF(N95="sníž. přenesená",J95,0)</f>
        <v>0</v>
      </c>
      <c r="BI95" s="227">
        <f>IF(N95="nulová",J95,0)</f>
        <v>0</v>
      </c>
      <c r="BJ95" s="20" t="s">
        <v>83</v>
      </c>
      <c r="BK95" s="227">
        <f>ROUND(I95*H95,2)</f>
        <v>0</v>
      </c>
      <c r="BL95" s="20" t="s">
        <v>90</v>
      </c>
      <c r="BM95" s="226" t="s">
        <v>90</v>
      </c>
    </row>
    <row r="96" s="2" customFormat="1" ht="16.5" customHeight="1">
      <c r="A96" s="41"/>
      <c r="B96" s="42"/>
      <c r="C96" s="278" t="s">
        <v>87</v>
      </c>
      <c r="D96" s="278" t="s">
        <v>239</v>
      </c>
      <c r="E96" s="279" t="s">
        <v>1467</v>
      </c>
      <c r="F96" s="280" t="s">
        <v>1468</v>
      </c>
      <c r="G96" s="281" t="s">
        <v>144</v>
      </c>
      <c r="H96" s="282">
        <v>80</v>
      </c>
      <c r="I96" s="283"/>
      <c r="J96" s="284">
        <f>ROUND(I96*H96,2)</f>
        <v>0</v>
      </c>
      <c r="K96" s="280" t="s">
        <v>19</v>
      </c>
      <c r="L96" s="285"/>
      <c r="M96" s="286" t="s">
        <v>19</v>
      </c>
      <c r="N96" s="287" t="s">
        <v>43</v>
      </c>
      <c r="O96" s="87"/>
      <c r="P96" s="224">
        <f>O96*H96</f>
        <v>0</v>
      </c>
      <c r="Q96" s="224">
        <v>0</v>
      </c>
      <c r="R96" s="224">
        <f>Q96*H96</f>
        <v>0</v>
      </c>
      <c r="S96" s="224">
        <v>0</v>
      </c>
      <c r="T96" s="225">
        <f>S96*H96</f>
        <v>0</v>
      </c>
      <c r="U96" s="41"/>
      <c r="V96" s="41"/>
      <c r="W96" s="41"/>
      <c r="X96" s="41"/>
      <c r="Y96" s="41"/>
      <c r="Z96" s="41"/>
      <c r="AA96" s="41"/>
      <c r="AB96" s="41"/>
      <c r="AC96" s="41"/>
      <c r="AD96" s="41"/>
      <c r="AE96" s="41"/>
      <c r="AR96" s="226" t="s">
        <v>220</v>
      </c>
      <c r="AT96" s="226" t="s">
        <v>239</v>
      </c>
      <c r="AU96" s="226" t="s">
        <v>78</v>
      </c>
      <c r="AY96" s="20" t="s">
        <v>139</v>
      </c>
      <c r="BE96" s="227">
        <f>IF(N96="základní",J96,0)</f>
        <v>0</v>
      </c>
      <c r="BF96" s="227">
        <f>IF(N96="snížená",J96,0)</f>
        <v>0</v>
      </c>
      <c r="BG96" s="227">
        <f>IF(N96="zákl. přenesená",J96,0)</f>
        <v>0</v>
      </c>
      <c r="BH96" s="227">
        <f>IF(N96="sníž. přenesená",J96,0)</f>
        <v>0</v>
      </c>
      <c r="BI96" s="227">
        <f>IF(N96="nulová",J96,0)</f>
        <v>0</v>
      </c>
      <c r="BJ96" s="20" t="s">
        <v>83</v>
      </c>
      <c r="BK96" s="227">
        <f>ROUND(I96*H96,2)</f>
        <v>0</v>
      </c>
      <c r="BL96" s="20" t="s">
        <v>90</v>
      </c>
      <c r="BM96" s="226" t="s">
        <v>220</v>
      </c>
    </row>
    <row r="97" s="2" customFormat="1" ht="16.5" customHeight="1">
      <c r="A97" s="41"/>
      <c r="B97" s="42"/>
      <c r="C97" s="278" t="s">
        <v>90</v>
      </c>
      <c r="D97" s="278" t="s">
        <v>239</v>
      </c>
      <c r="E97" s="279" t="s">
        <v>1469</v>
      </c>
      <c r="F97" s="280" t="s">
        <v>1470</v>
      </c>
      <c r="G97" s="281" t="s">
        <v>144</v>
      </c>
      <c r="H97" s="282">
        <v>5</v>
      </c>
      <c r="I97" s="283"/>
      <c r="J97" s="284">
        <f>ROUND(I97*H97,2)</f>
        <v>0</v>
      </c>
      <c r="K97" s="280" t="s">
        <v>19</v>
      </c>
      <c r="L97" s="285"/>
      <c r="M97" s="286" t="s">
        <v>19</v>
      </c>
      <c r="N97" s="287" t="s">
        <v>43</v>
      </c>
      <c r="O97" s="87"/>
      <c r="P97" s="224">
        <f>O97*H97</f>
        <v>0</v>
      </c>
      <c r="Q97" s="224">
        <v>0</v>
      </c>
      <c r="R97" s="224">
        <f>Q97*H97</f>
        <v>0</v>
      </c>
      <c r="S97" s="224">
        <v>0</v>
      </c>
      <c r="T97" s="225">
        <f>S97*H97</f>
        <v>0</v>
      </c>
      <c r="U97" s="41"/>
      <c r="V97" s="41"/>
      <c r="W97" s="41"/>
      <c r="X97" s="41"/>
      <c r="Y97" s="41"/>
      <c r="Z97" s="41"/>
      <c r="AA97" s="41"/>
      <c r="AB97" s="41"/>
      <c r="AC97" s="41"/>
      <c r="AD97" s="41"/>
      <c r="AE97" s="41"/>
      <c r="AR97" s="226" t="s">
        <v>220</v>
      </c>
      <c r="AT97" s="226" t="s">
        <v>239</v>
      </c>
      <c r="AU97" s="226" t="s">
        <v>78</v>
      </c>
      <c r="AY97" s="20" t="s">
        <v>139</v>
      </c>
      <c r="BE97" s="227">
        <f>IF(N97="základní",J97,0)</f>
        <v>0</v>
      </c>
      <c r="BF97" s="227">
        <f>IF(N97="snížená",J97,0)</f>
        <v>0</v>
      </c>
      <c r="BG97" s="227">
        <f>IF(N97="zákl. přenesená",J97,0)</f>
        <v>0</v>
      </c>
      <c r="BH97" s="227">
        <f>IF(N97="sníž. přenesená",J97,0)</f>
        <v>0</v>
      </c>
      <c r="BI97" s="227">
        <f>IF(N97="nulová",J97,0)</f>
        <v>0</v>
      </c>
      <c r="BJ97" s="20" t="s">
        <v>83</v>
      </c>
      <c r="BK97" s="227">
        <f>ROUND(I97*H97,2)</f>
        <v>0</v>
      </c>
      <c r="BL97" s="20" t="s">
        <v>90</v>
      </c>
      <c r="BM97" s="226" t="s">
        <v>238</v>
      </c>
    </row>
    <row r="98" s="2" customFormat="1" ht="16.5" customHeight="1">
      <c r="A98" s="41"/>
      <c r="B98" s="42"/>
      <c r="C98" s="278" t="s">
        <v>93</v>
      </c>
      <c r="D98" s="278" t="s">
        <v>239</v>
      </c>
      <c r="E98" s="279" t="s">
        <v>1471</v>
      </c>
      <c r="F98" s="280" t="s">
        <v>1472</v>
      </c>
      <c r="G98" s="281" t="s">
        <v>144</v>
      </c>
      <c r="H98" s="282">
        <v>5</v>
      </c>
      <c r="I98" s="283"/>
      <c r="J98" s="284">
        <f>ROUND(I98*H98,2)</f>
        <v>0</v>
      </c>
      <c r="K98" s="280" t="s">
        <v>19</v>
      </c>
      <c r="L98" s="285"/>
      <c r="M98" s="286" t="s">
        <v>19</v>
      </c>
      <c r="N98" s="287" t="s">
        <v>43</v>
      </c>
      <c r="O98" s="87"/>
      <c r="P98" s="224">
        <f>O98*H98</f>
        <v>0</v>
      </c>
      <c r="Q98" s="224">
        <v>0</v>
      </c>
      <c r="R98" s="224">
        <f>Q98*H98</f>
        <v>0</v>
      </c>
      <c r="S98" s="224">
        <v>0</v>
      </c>
      <c r="T98" s="225">
        <f>S98*H98</f>
        <v>0</v>
      </c>
      <c r="U98" s="41"/>
      <c r="V98" s="41"/>
      <c r="W98" s="41"/>
      <c r="X98" s="41"/>
      <c r="Y98" s="41"/>
      <c r="Z98" s="41"/>
      <c r="AA98" s="41"/>
      <c r="AB98" s="41"/>
      <c r="AC98" s="41"/>
      <c r="AD98" s="41"/>
      <c r="AE98" s="41"/>
      <c r="AR98" s="226" t="s">
        <v>220</v>
      </c>
      <c r="AT98" s="226" t="s">
        <v>239</v>
      </c>
      <c r="AU98" s="226" t="s">
        <v>78</v>
      </c>
      <c r="AY98" s="20" t="s">
        <v>139</v>
      </c>
      <c r="BE98" s="227">
        <f>IF(N98="základní",J98,0)</f>
        <v>0</v>
      </c>
      <c r="BF98" s="227">
        <f>IF(N98="snížená",J98,0)</f>
        <v>0</v>
      </c>
      <c r="BG98" s="227">
        <f>IF(N98="zákl. přenesená",J98,0)</f>
        <v>0</v>
      </c>
      <c r="BH98" s="227">
        <f>IF(N98="sníž. přenesená",J98,0)</f>
        <v>0</v>
      </c>
      <c r="BI98" s="227">
        <f>IF(N98="nulová",J98,0)</f>
        <v>0</v>
      </c>
      <c r="BJ98" s="20" t="s">
        <v>83</v>
      </c>
      <c r="BK98" s="227">
        <f>ROUND(I98*H98,2)</f>
        <v>0</v>
      </c>
      <c r="BL98" s="20" t="s">
        <v>90</v>
      </c>
      <c r="BM98" s="226" t="s">
        <v>284</v>
      </c>
    </row>
    <row r="99" s="2" customFormat="1" ht="16.5" customHeight="1">
      <c r="A99" s="41"/>
      <c r="B99" s="42"/>
      <c r="C99" s="278" t="s">
        <v>157</v>
      </c>
      <c r="D99" s="278" t="s">
        <v>239</v>
      </c>
      <c r="E99" s="279" t="s">
        <v>1473</v>
      </c>
      <c r="F99" s="280" t="s">
        <v>1474</v>
      </c>
      <c r="G99" s="281" t="s">
        <v>144</v>
      </c>
      <c r="H99" s="282">
        <v>10</v>
      </c>
      <c r="I99" s="283"/>
      <c r="J99" s="284">
        <f>ROUND(I99*H99,2)</f>
        <v>0</v>
      </c>
      <c r="K99" s="280" t="s">
        <v>19</v>
      </c>
      <c r="L99" s="285"/>
      <c r="M99" s="286" t="s">
        <v>19</v>
      </c>
      <c r="N99" s="287" t="s">
        <v>43</v>
      </c>
      <c r="O99" s="87"/>
      <c r="P99" s="224">
        <f>O99*H99</f>
        <v>0</v>
      </c>
      <c r="Q99" s="224">
        <v>0</v>
      </c>
      <c r="R99" s="224">
        <f>Q99*H99</f>
        <v>0</v>
      </c>
      <c r="S99" s="224">
        <v>0</v>
      </c>
      <c r="T99" s="225">
        <f>S99*H99</f>
        <v>0</v>
      </c>
      <c r="U99" s="41"/>
      <c r="V99" s="41"/>
      <c r="W99" s="41"/>
      <c r="X99" s="41"/>
      <c r="Y99" s="41"/>
      <c r="Z99" s="41"/>
      <c r="AA99" s="41"/>
      <c r="AB99" s="41"/>
      <c r="AC99" s="41"/>
      <c r="AD99" s="41"/>
      <c r="AE99" s="41"/>
      <c r="AR99" s="226" t="s">
        <v>220</v>
      </c>
      <c r="AT99" s="226" t="s">
        <v>239</v>
      </c>
      <c r="AU99" s="226" t="s">
        <v>78</v>
      </c>
      <c r="AY99" s="20" t="s">
        <v>139</v>
      </c>
      <c r="BE99" s="227">
        <f>IF(N99="základní",J99,0)</f>
        <v>0</v>
      </c>
      <c r="BF99" s="227">
        <f>IF(N99="snížená",J99,0)</f>
        <v>0</v>
      </c>
      <c r="BG99" s="227">
        <f>IF(N99="zákl. přenesená",J99,0)</f>
        <v>0</v>
      </c>
      <c r="BH99" s="227">
        <f>IF(N99="sníž. přenesená",J99,0)</f>
        <v>0</v>
      </c>
      <c r="BI99" s="227">
        <f>IF(N99="nulová",J99,0)</f>
        <v>0</v>
      </c>
      <c r="BJ99" s="20" t="s">
        <v>83</v>
      </c>
      <c r="BK99" s="227">
        <f>ROUND(I99*H99,2)</f>
        <v>0</v>
      </c>
      <c r="BL99" s="20" t="s">
        <v>90</v>
      </c>
      <c r="BM99" s="226" t="s">
        <v>297</v>
      </c>
    </row>
    <row r="100" s="2" customFormat="1" ht="16.5" customHeight="1">
      <c r="A100" s="41"/>
      <c r="B100" s="42"/>
      <c r="C100" s="278" t="s">
        <v>212</v>
      </c>
      <c r="D100" s="278" t="s">
        <v>239</v>
      </c>
      <c r="E100" s="279" t="s">
        <v>1475</v>
      </c>
      <c r="F100" s="280" t="s">
        <v>1476</v>
      </c>
      <c r="G100" s="281" t="s">
        <v>144</v>
      </c>
      <c r="H100" s="282">
        <v>5</v>
      </c>
      <c r="I100" s="283"/>
      <c r="J100" s="284">
        <f>ROUND(I100*H100,2)</f>
        <v>0</v>
      </c>
      <c r="K100" s="280" t="s">
        <v>19</v>
      </c>
      <c r="L100" s="285"/>
      <c r="M100" s="286" t="s">
        <v>19</v>
      </c>
      <c r="N100" s="287" t="s">
        <v>43</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220</v>
      </c>
      <c r="AT100" s="226" t="s">
        <v>239</v>
      </c>
      <c r="AU100" s="226" t="s">
        <v>78</v>
      </c>
      <c r="AY100" s="20" t="s">
        <v>139</v>
      </c>
      <c r="BE100" s="227">
        <f>IF(N100="základní",J100,0)</f>
        <v>0</v>
      </c>
      <c r="BF100" s="227">
        <f>IF(N100="snížená",J100,0)</f>
        <v>0</v>
      </c>
      <c r="BG100" s="227">
        <f>IF(N100="zákl. přenesená",J100,0)</f>
        <v>0</v>
      </c>
      <c r="BH100" s="227">
        <f>IF(N100="sníž. přenesená",J100,0)</f>
        <v>0</v>
      </c>
      <c r="BI100" s="227">
        <f>IF(N100="nulová",J100,0)</f>
        <v>0</v>
      </c>
      <c r="BJ100" s="20" t="s">
        <v>83</v>
      </c>
      <c r="BK100" s="227">
        <f>ROUND(I100*H100,2)</f>
        <v>0</v>
      </c>
      <c r="BL100" s="20" t="s">
        <v>90</v>
      </c>
      <c r="BM100" s="226" t="s">
        <v>267</v>
      </c>
    </row>
    <row r="101" s="2" customFormat="1" ht="16.5" customHeight="1">
      <c r="A101" s="41"/>
      <c r="B101" s="42"/>
      <c r="C101" s="278" t="s">
        <v>220</v>
      </c>
      <c r="D101" s="278" t="s">
        <v>239</v>
      </c>
      <c r="E101" s="279" t="s">
        <v>1477</v>
      </c>
      <c r="F101" s="280" t="s">
        <v>1478</v>
      </c>
      <c r="G101" s="281" t="s">
        <v>1479</v>
      </c>
      <c r="H101" s="282">
        <v>2</v>
      </c>
      <c r="I101" s="283"/>
      <c r="J101" s="284">
        <f>ROUND(I101*H101,2)</f>
        <v>0</v>
      </c>
      <c r="K101" s="280" t="s">
        <v>19</v>
      </c>
      <c r="L101" s="285"/>
      <c r="M101" s="286" t="s">
        <v>19</v>
      </c>
      <c r="N101" s="287" t="s">
        <v>43</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220</v>
      </c>
      <c r="AT101" s="226" t="s">
        <v>239</v>
      </c>
      <c r="AU101" s="226" t="s">
        <v>78</v>
      </c>
      <c r="AY101" s="20" t="s">
        <v>139</v>
      </c>
      <c r="BE101" s="227">
        <f>IF(N101="základní",J101,0)</f>
        <v>0</v>
      </c>
      <c r="BF101" s="227">
        <f>IF(N101="snížená",J101,0)</f>
        <v>0</v>
      </c>
      <c r="BG101" s="227">
        <f>IF(N101="zákl. přenesená",J101,0)</f>
        <v>0</v>
      </c>
      <c r="BH101" s="227">
        <f>IF(N101="sníž. přenesená",J101,0)</f>
        <v>0</v>
      </c>
      <c r="BI101" s="227">
        <f>IF(N101="nulová",J101,0)</f>
        <v>0</v>
      </c>
      <c r="BJ101" s="20" t="s">
        <v>83</v>
      </c>
      <c r="BK101" s="227">
        <f>ROUND(I101*H101,2)</f>
        <v>0</v>
      </c>
      <c r="BL101" s="20" t="s">
        <v>90</v>
      </c>
      <c r="BM101" s="226" t="s">
        <v>279</v>
      </c>
    </row>
    <row r="102" s="12" customFormat="1" ht="25.92" customHeight="1">
      <c r="A102" s="12"/>
      <c r="B102" s="199"/>
      <c r="C102" s="200"/>
      <c r="D102" s="201" t="s">
        <v>70</v>
      </c>
      <c r="E102" s="202" t="s">
        <v>1480</v>
      </c>
      <c r="F102" s="202" t="s">
        <v>1481</v>
      </c>
      <c r="G102" s="200"/>
      <c r="H102" s="200"/>
      <c r="I102" s="203"/>
      <c r="J102" s="204">
        <f>BK102</f>
        <v>0</v>
      </c>
      <c r="K102" s="200"/>
      <c r="L102" s="205"/>
      <c r="M102" s="206"/>
      <c r="N102" s="207"/>
      <c r="O102" s="207"/>
      <c r="P102" s="208">
        <f>SUM(P103:P104)</f>
        <v>0</v>
      </c>
      <c r="Q102" s="207"/>
      <c r="R102" s="208">
        <f>SUM(R103:R104)</f>
        <v>0</v>
      </c>
      <c r="S102" s="207"/>
      <c r="T102" s="209">
        <f>SUM(T103:T104)</f>
        <v>0</v>
      </c>
      <c r="U102" s="12"/>
      <c r="V102" s="12"/>
      <c r="W102" s="12"/>
      <c r="X102" s="12"/>
      <c r="Y102" s="12"/>
      <c r="Z102" s="12"/>
      <c r="AA102" s="12"/>
      <c r="AB102" s="12"/>
      <c r="AC102" s="12"/>
      <c r="AD102" s="12"/>
      <c r="AE102" s="12"/>
      <c r="AR102" s="210" t="s">
        <v>78</v>
      </c>
      <c r="AT102" s="211" t="s">
        <v>70</v>
      </c>
      <c r="AU102" s="211" t="s">
        <v>71</v>
      </c>
      <c r="AY102" s="210" t="s">
        <v>139</v>
      </c>
      <c r="BK102" s="212">
        <f>SUM(BK103:BK104)</f>
        <v>0</v>
      </c>
    </row>
    <row r="103" s="2" customFormat="1" ht="16.5" customHeight="1">
      <c r="A103" s="41"/>
      <c r="B103" s="42"/>
      <c r="C103" s="278" t="s">
        <v>225</v>
      </c>
      <c r="D103" s="278" t="s">
        <v>239</v>
      </c>
      <c r="E103" s="279" t="s">
        <v>1482</v>
      </c>
      <c r="F103" s="280" t="s">
        <v>1483</v>
      </c>
      <c r="G103" s="281" t="s">
        <v>144</v>
      </c>
      <c r="H103" s="282">
        <v>1</v>
      </c>
      <c r="I103" s="283"/>
      <c r="J103" s="284">
        <f>ROUND(I103*H103,2)</f>
        <v>0</v>
      </c>
      <c r="K103" s="280" t="s">
        <v>19</v>
      </c>
      <c r="L103" s="285"/>
      <c r="M103" s="286" t="s">
        <v>19</v>
      </c>
      <c r="N103" s="287" t="s">
        <v>43</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220</v>
      </c>
      <c r="AT103" s="226" t="s">
        <v>239</v>
      </c>
      <c r="AU103" s="226" t="s">
        <v>78</v>
      </c>
      <c r="AY103" s="20" t="s">
        <v>139</v>
      </c>
      <c r="BE103" s="227">
        <f>IF(N103="základní",J103,0)</f>
        <v>0</v>
      </c>
      <c r="BF103" s="227">
        <f>IF(N103="snížená",J103,0)</f>
        <v>0</v>
      </c>
      <c r="BG103" s="227">
        <f>IF(N103="zákl. přenesená",J103,0)</f>
        <v>0</v>
      </c>
      <c r="BH103" s="227">
        <f>IF(N103="sníž. přenesená",J103,0)</f>
        <v>0</v>
      </c>
      <c r="BI103" s="227">
        <f>IF(N103="nulová",J103,0)</f>
        <v>0</v>
      </c>
      <c r="BJ103" s="20" t="s">
        <v>83</v>
      </c>
      <c r="BK103" s="227">
        <f>ROUND(I103*H103,2)</f>
        <v>0</v>
      </c>
      <c r="BL103" s="20" t="s">
        <v>90</v>
      </c>
      <c r="BM103" s="226" t="s">
        <v>287</v>
      </c>
    </row>
    <row r="104" s="2" customFormat="1" ht="24.15" customHeight="1">
      <c r="A104" s="41"/>
      <c r="B104" s="42"/>
      <c r="C104" s="278" t="s">
        <v>238</v>
      </c>
      <c r="D104" s="278" t="s">
        <v>239</v>
      </c>
      <c r="E104" s="279" t="s">
        <v>1484</v>
      </c>
      <c r="F104" s="280" t="s">
        <v>1485</v>
      </c>
      <c r="G104" s="281" t="s">
        <v>144</v>
      </c>
      <c r="H104" s="282">
        <v>1</v>
      </c>
      <c r="I104" s="283"/>
      <c r="J104" s="284">
        <f>ROUND(I104*H104,2)</f>
        <v>0</v>
      </c>
      <c r="K104" s="280" t="s">
        <v>19</v>
      </c>
      <c r="L104" s="285"/>
      <c r="M104" s="286" t="s">
        <v>19</v>
      </c>
      <c r="N104" s="287" t="s">
        <v>43</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220</v>
      </c>
      <c r="AT104" s="226" t="s">
        <v>239</v>
      </c>
      <c r="AU104" s="226" t="s">
        <v>78</v>
      </c>
      <c r="AY104" s="20" t="s">
        <v>139</v>
      </c>
      <c r="BE104" s="227">
        <f>IF(N104="základní",J104,0)</f>
        <v>0</v>
      </c>
      <c r="BF104" s="227">
        <f>IF(N104="snížená",J104,0)</f>
        <v>0</v>
      </c>
      <c r="BG104" s="227">
        <f>IF(N104="zákl. přenesená",J104,0)</f>
        <v>0</v>
      </c>
      <c r="BH104" s="227">
        <f>IF(N104="sníž. přenesená",J104,0)</f>
        <v>0</v>
      </c>
      <c r="BI104" s="227">
        <f>IF(N104="nulová",J104,0)</f>
        <v>0</v>
      </c>
      <c r="BJ104" s="20" t="s">
        <v>83</v>
      </c>
      <c r="BK104" s="227">
        <f>ROUND(I104*H104,2)</f>
        <v>0</v>
      </c>
      <c r="BL104" s="20" t="s">
        <v>90</v>
      </c>
      <c r="BM104" s="226" t="s">
        <v>300</v>
      </c>
    </row>
    <row r="105" s="12" customFormat="1" ht="25.92" customHeight="1">
      <c r="A105" s="12"/>
      <c r="B105" s="199"/>
      <c r="C105" s="200"/>
      <c r="D105" s="201" t="s">
        <v>70</v>
      </c>
      <c r="E105" s="202" t="s">
        <v>1486</v>
      </c>
      <c r="F105" s="202" t="s">
        <v>1487</v>
      </c>
      <c r="G105" s="200"/>
      <c r="H105" s="200"/>
      <c r="I105" s="203"/>
      <c r="J105" s="204">
        <f>BK105</f>
        <v>0</v>
      </c>
      <c r="K105" s="200"/>
      <c r="L105" s="205"/>
      <c r="M105" s="206"/>
      <c r="N105" s="207"/>
      <c r="O105" s="207"/>
      <c r="P105" s="208">
        <f>SUM(P106:P110)</f>
        <v>0</v>
      </c>
      <c r="Q105" s="207"/>
      <c r="R105" s="208">
        <f>SUM(R106:R110)</f>
        <v>0</v>
      </c>
      <c r="S105" s="207"/>
      <c r="T105" s="209">
        <f>SUM(T106:T110)</f>
        <v>0</v>
      </c>
      <c r="U105" s="12"/>
      <c r="V105" s="12"/>
      <c r="W105" s="12"/>
      <c r="X105" s="12"/>
      <c r="Y105" s="12"/>
      <c r="Z105" s="12"/>
      <c r="AA105" s="12"/>
      <c r="AB105" s="12"/>
      <c r="AC105" s="12"/>
      <c r="AD105" s="12"/>
      <c r="AE105" s="12"/>
      <c r="AR105" s="210" t="s">
        <v>78</v>
      </c>
      <c r="AT105" s="211" t="s">
        <v>70</v>
      </c>
      <c r="AU105" s="211" t="s">
        <v>71</v>
      </c>
      <c r="AY105" s="210" t="s">
        <v>139</v>
      </c>
      <c r="BK105" s="212">
        <f>SUM(BK106:BK110)</f>
        <v>0</v>
      </c>
    </row>
    <row r="106" s="2" customFormat="1" ht="24.15" customHeight="1">
      <c r="A106" s="41"/>
      <c r="B106" s="42"/>
      <c r="C106" s="278" t="s">
        <v>244</v>
      </c>
      <c r="D106" s="278" t="s">
        <v>239</v>
      </c>
      <c r="E106" s="279" t="s">
        <v>1488</v>
      </c>
      <c r="F106" s="280" t="s">
        <v>1489</v>
      </c>
      <c r="G106" s="281" t="s">
        <v>228</v>
      </c>
      <c r="H106" s="282">
        <v>25</v>
      </c>
      <c r="I106" s="283"/>
      <c r="J106" s="284">
        <f>ROUND(I106*H106,2)</f>
        <v>0</v>
      </c>
      <c r="K106" s="280" t="s">
        <v>19</v>
      </c>
      <c r="L106" s="285"/>
      <c r="M106" s="286" t="s">
        <v>19</v>
      </c>
      <c r="N106" s="287" t="s">
        <v>43</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220</v>
      </c>
      <c r="AT106" s="226" t="s">
        <v>239</v>
      </c>
      <c r="AU106" s="226" t="s">
        <v>78</v>
      </c>
      <c r="AY106" s="20" t="s">
        <v>139</v>
      </c>
      <c r="BE106" s="227">
        <f>IF(N106="základní",J106,0)</f>
        <v>0</v>
      </c>
      <c r="BF106" s="227">
        <f>IF(N106="snížená",J106,0)</f>
        <v>0</v>
      </c>
      <c r="BG106" s="227">
        <f>IF(N106="zákl. přenesená",J106,0)</f>
        <v>0</v>
      </c>
      <c r="BH106" s="227">
        <f>IF(N106="sníž. přenesená",J106,0)</f>
        <v>0</v>
      </c>
      <c r="BI106" s="227">
        <f>IF(N106="nulová",J106,0)</f>
        <v>0</v>
      </c>
      <c r="BJ106" s="20" t="s">
        <v>83</v>
      </c>
      <c r="BK106" s="227">
        <f>ROUND(I106*H106,2)</f>
        <v>0</v>
      </c>
      <c r="BL106" s="20" t="s">
        <v>90</v>
      </c>
      <c r="BM106" s="226" t="s">
        <v>395</v>
      </c>
    </row>
    <row r="107" s="2" customFormat="1" ht="24.15" customHeight="1">
      <c r="A107" s="41"/>
      <c r="B107" s="42"/>
      <c r="C107" s="278" t="s">
        <v>8</v>
      </c>
      <c r="D107" s="278" t="s">
        <v>239</v>
      </c>
      <c r="E107" s="279" t="s">
        <v>1490</v>
      </c>
      <c r="F107" s="280" t="s">
        <v>1491</v>
      </c>
      <c r="G107" s="281" t="s">
        <v>228</v>
      </c>
      <c r="H107" s="282">
        <v>10</v>
      </c>
      <c r="I107" s="283"/>
      <c r="J107" s="284">
        <f>ROUND(I107*H107,2)</f>
        <v>0</v>
      </c>
      <c r="K107" s="280" t="s">
        <v>19</v>
      </c>
      <c r="L107" s="285"/>
      <c r="M107" s="286" t="s">
        <v>19</v>
      </c>
      <c r="N107" s="287" t="s">
        <v>43</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220</v>
      </c>
      <c r="AT107" s="226" t="s">
        <v>239</v>
      </c>
      <c r="AU107" s="226" t="s">
        <v>78</v>
      </c>
      <c r="AY107" s="20" t="s">
        <v>139</v>
      </c>
      <c r="BE107" s="227">
        <f>IF(N107="základní",J107,0)</f>
        <v>0</v>
      </c>
      <c r="BF107" s="227">
        <f>IF(N107="snížená",J107,0)</f>
        <v>0</v>
      </c>
      <c r="BG107" s="227">
        <f>IF(N107="zákl. přenesená",J107,0)</f>
        <v>0</v>
      </c>
      <c r="BH107" s="227">
        <f>IF(N107="sníž. přenesená",J107,0)</f>
        <v>0</v>
      </c>
      <c r="BI107" s="227">
        <f>IF(N107="nulová",J107,0)</f>
        <v>0</v>
      </c>
      <c r="BJ107" s="20" t="s">
        <v>83</v>
      </c>
      <c r="BK107" s="227">
        <f>ROUND(I107*H107,2)</f>
        <v>0</v>
      </c>
      <c r="BL107" s="20" t="s">
        <v>90</v>
      </c>
      <c r="BM107" s="226" t="s">
        <v>321</v>
      </c>
    </row>
    <row r="108" s="2" customFormat="1" ht="24.15" customHeight="1">
      <c r="A108" s="41"/>
      <c r="B108" s="42"/>
      <c r="C108" s="278" t="s">
        <v>252</v>
      </c>
      <c r="D108" s="278" t="s">
        <v>239</v>
      </c>
      <c r="E108" s="279" t="s">
        <v>1492</v>
      </c>
      <c r="F108" s="280" t="s">
        <v>1493</v>
      </c>
      <c r="G108" s="281" t="s">
        <v>228</v>
      </c>
      <c r="H108" s="282">
        <v>10</v>
      </c>
      <c r="I108" s="283"/>
      <c r="J108" s="284">
        <f>ROUND(I108*H108,2)</f>
        <v>0</v>
      </c>
      <c r="K108" s="280" t="s">
        <v>19</v>
      </c>
      <c r="L108" s="285"/>
      <c r="M108" s="286" t="s">
        <v>19</v>
      </c>
      <c r="N108" s="287" t="s">
        <v>43</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220</v>
      </c>
      <c r="AT108" s="226" t="s">
        <v>239</v>
      </c>
      <c r="AU108" s="226" t="s">
        <v>78</v>
      </c>
      <c r="AY108" s="20" t="s">
        <v>139</v>
      </c>
      <c r="BE108" s="227">
        <f>IF(N108="základní",J108,0)</f>
        <v>0</v>
      </c>
      <c r="BF108" s="227">
        <f>IF(N108="snížená",J108,0)</f>
        <v>0</v>
      </c>
      <c r="BG108" s="227">
        <f>IF(N108="zákl. přenesená",J108,0)</f>
        <v>0</v>
      </c>
      <c r="BH108" s="227">
        <f>IF(N108="sníž. přenesená",J108,0)</f>
        <v>0</v>
      </c>
      <c r="BI108" s="227">
        <f>IF(N108="nulová",J108,0)</f>
        <v>0</v>
      </c>
      <c r="BJ108" s="20" t="s">
        <v>83</v>
      </c>
      <c r="BK108" s="227">
        <f>ROUND(I108*H108,2)</f>
        <v>0</v>
      </c>
      <c r="BL108" s="20" t="s">
        <v>90</v>
      </c>
      <c r="BM108" s="226" t="s">
        <v>327</v>
      </c>
    </row>
    <row r="109" s="2" customFormat="1" ht="24.15" customHeight="1">
      <c r="A109" s="41"/>
      <c r="B109" s="42"/>
      <c r="C109" s="278" t="s">
        <v>257</v>
      </c>
      <c r="D109" s="278" t="s">
        <v>239</v>
      </c>
      <c r="E109" s="279" t="s">
        <v>1494</v>
      </c>
      <c r="F109" s="280" t="s">
        <v>1495</v>
      </c>
      <c r="G109" s="281" t="s">
        <v>228</v>
      </c>
      <c r="H109" s="282">
        <v>10</v>
      </c>
      <c r="I109" s="283"/>
      <c r="J109" s="284">
        <f>ROUND(I109*H109,2)</f>
        <v>0</v>
      </c>
      <c r="K109" s="280" t="s">
        <v>19</v>
      </c>
      <c r="L109" s="285"/>
      <c r="M109" s="286" t="s">
        <v>19</v>
      </c>
      <c r="N109" s="287" t="s">
        <v>43</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220</v>
      </c>
      <c r="AT109" s="226" t="s">
        <v>239</v>
      </c>
      <c r="AU109" s="226" t="s">
        <v>78</v>
      </c>
      <c r="AY109" s="20" t="s">
        <v>139</v>
      </c>
      <c r="BE109" s="227">
        <f>IF(N109="základní",J109,0)</f>
        <v>0</v>
      </c>
      <c r="BF109" s="227">
        <f>IF(N109="snížená",J109,0)</f>
        <v>0</v>
      </c>
      <c r="BG109" s="227">
        <f>IF(N109="zákl. přenesená",J109,0)</f>
        <v>0</v>
      </c>
      <c r="BH109" s="227">
        <f>IF(N109="sníž. přenesená",J109,0)</f>
        <v>0</v>
      </c>
      <c r="BI109" s="227">
        <f>IF(N109="nulová",J109,0)</f>
        <v>0</v>
      </c>
      <c r="BJ109" s="20" t="s">
        <v>83</v>
      </c>
      <c r="BK109" s="227">
        <f>ROUND(I109*H109,2)</f>
        <v>0</v>
      </c>
      <c r="BL109" s="20" t="s">
        <v>90</v>
      </c>
      <c r="BM109" s="226" t="s">
        <v>331</v>
      </c>
    </row>
    <row r="110" s="2" customFormat="1" ht="16.5" customHeight="1">
      <c r="A110" s="41"/>
      <c r="B110" s="42"/>
      <c r="C110" s="278" t="s">
        <v>264</v>
      </c>
      <c r="D110" s="278" t="s">
        <v>239</v>
      </c>
      <c r="E110" s="279" t="s">
        <v>1496</v>
      </c>
      <c r="F110" s="280" t="s">
        <v>1497</v>
      </c>
      <c r="G110" s="281" t="s">
        <v>228</v>
      </c>
      <c r="H110" s="282">
        <v>20</v>
      </c>
      <c r="I110" s="283"/>
      <c r="J110" s="284">
        <f>ROUND(I110*H110,2)</f>
        <v>0</v>
      </c>
      <c r="K110" s="280" t="s">
        <v>19</v>
      </c>
      <c r="L110" s="285"/>
      <c r="M110" s="286" t="s">
        <v>19</v>
      </c>
      <c r="N110" s="287" t="s">
        <v>43</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220</v>
      </c>
      <c r="AT110" s="226" t="s">
        <v>239</v>
      </c>
      <c r="AU110" s="226" t="s">
        <v>78</v>
      </c>
      <c r="AY110" s="20" t="s">
        <v>139</v>
      </c>
      <c r="BE110" s="227">
        <f>IF(N110="základní",J110,0)</f>
        <v>0</v>
      </c>
      <c r="BF110" s="227">
        <f>IF(N110="snížená",J110,0)</f>
        <v>0</v>
      </c>
      <c r="BG110" s="227">
        <f>IF(N110="zákl. přenesená",J110,0)</f>
        <v>0</v>
      </c>
      <c r="BH110" s="227">
        <f>IF(N110="sníž. přenesená",J110,0)</f>
        <v>0</v>
      </c>
      <c r="BI110" s="227">
        <f>IF(N110="nulová",J110,0)</f>
        <v>0</v>
      </c>
      <c r="BJ110" s="20" t="s">
        <v>83</v>
      </c>
      <c r="BK110" s="227">
        <f>ROUND(I110*H110,2)</f>
        <v>0</v>
      </c>
      <c r="BL110" s="20" t="s">
        <v>90</v>
      </c>
      <c r="BM110" s="226" t="s">
        <v>337</v>
      </c>
    </row>
    <row r="111" s="12" customFormat="1" ht="25.92" customHeight="1">
      <c r="A111" s="12"/>
      <c r="B111" s="199"/>
      <c r="C111" s="200"/>
      <c r="D111" s="201" t="s">
        <v>70</v>
      </c>
      <c r="E111" s="202" t="s">
        <v>1498</v>
      </c>
      <c r="F111" s="202" t="s">
        <v>1499</v>
      </c>
      <c r="G111" s="200"/>
      <c r="H111" s="200"/>
      <c r="I111" s="203"/>
      <c r="J111" s="204">
        <f>BK111</f>
        <v>0</v>
      </c>
      <c r="K111" s="200"/>
      <c r="L111" s="205"/>
      <c r="M111" s="206"/>
      <c r="N111" s="207"/>
      <c r="O111" s="207"/>
      <c r="P111" s="208">
        <f>SUM(P112:P119)</f>
        <v>0</v>
      </c>
      <c r="Q111" s="207"/>
      <c r="R111" s="208">
        <f>SUM(R112:R119)</f>
        <v>0</v>
      </c>
      <c r="S111" s="207"/>
      <c r="T111" s="209">
        <f>SUM(T112:T119)</f>
        <v>0</v>
      </c>
      <c r="U111" s="12"/>
      <c r="V111" s="12"/>
      <c r="W111" s="12"/>
      <c r="X111" s="12"/>
      <c r="Y111" s="12"/>
      <c r="Z111" s="12"/>
      <c r="AA111" s="12"/>
      <c r="AB111" s="12"/>
      <c r="AC111" s="12"/>
      <c r="AD111" s="12"/>
      <c r="AE111" s="12"/>
      <c r="AR111" s="210" t="s">
        <v>78</v>
      </c>
      <c r="AT111" s="211" t="s">
        <v>70</v>
      </c>
      <c r="AU111" s="211" t="s">
        <v>71</v>
      </c>
      <c r="AY111" s="210" t="s">
        <v>139</v>
      </c>
      <c r="BK111" s="212">
        <f>SUM(BK112:BK119)</f>
        <v>0</v>
      </c>
    </row>
    <row r="112" s="2" customFormat="1" ht="16.5" customHeight="1">
      <c r="A112" s="41"/>
      <c r="B112" s="42"/>
      <c r="C112" s="278" t="s">
        <v>260</v>
      </c>
      <c r="D112" s="278" t="s">
        <v>239</v>
      </c>
      <c r="E112" s="279" t="s">
        <v>1500</v>
      </c>
      <c r="F112" s="280" t="s">
        <v>1501</v>
      </c>
      <c r="G112" s="281" t="s">
        <v>228</v>
      </c>
      <c r="H112" s="282">
        <v>15</v>
      </c>
      <c r="I112" s="283"/>
      <c r="J112" s="284">
        <f>ROUND(I112*H112,2)</f>
        <v>0</v>
      </c>
      <c r="K112" s="280" t="s">
        <v>19</v>
      </c>
      <c r="L112" s="285"/>
      <c r="M112" s="286" t="s">
        <v>19</v>
      </c>
      <c r="N112" s="287" t="s">
        <v>43</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220</v>
      </c>
      <c r="AT112" s="226" t="s">
        <v>239</v>
      </c>
      <c r="AU112" s="226" t="s">
        <v>78</v>
      </c>
      <c r="AY112" s="20" t="s">
        <v>139</v>
      </c>
      <c r="BE112" s="227">
        <f>IF(N112="základní",J112,0)</f>
        <v>0</v>
      </c>
      <c r="BF112" s="227">
        <f>IF(N112="snížená",J112,0)</f>
        <v>0</v>
      </c>
      <c r="BG112" s="227">
        <f>IF(N112="zákl. přenesená",J112,0)</f>
        <v>0</v>
      </c>
      <c r="BH112" s="227">
        <f>IF(N112="sníž. přenesená",J112,0)</f>
        <v>0</v>
      </c>
      <c r="BI112" s="227">
        <f>IF(N112="nulová",J112,0)</f>
        <v>0</v>
      </c>
      <c r="BJ112" s="20" t="s">
        <v>83</v>
      </c>
      <c r="BK112" s="227">
        <f>ROUND(I112*H112,2)</f>
        <v>0</v>
      </c>
      <c r="BL112" s="20" t="s">
        <v>90</v>
      </c>
      <c r="BM112" s="226" t="s">
        <v>466</v>
      </c>
    </row>
    <row r="113" s="2" customFormat="1" ht="16.5" customHeight="1">
      <c r="A113" s="41"/>
      <c r="B113" s="42"/>
      <c r="C113" s="278" t="s">
        <v>276</v>
      </c>
      <c r="D113" s="278" t="s">
        <v>239</v>
      </c>
      <c r="E113" s="279" t="s">
        <v>1502</v>
      </c>
      <c r="F113" s="280" t="s">
        <v>1503</v>
      </c>
      <c r="G113" s="281" t="s">
        <v>144</v>
      </c>
      <c r="H113" s="282">
        <v>15</v>
      </c>
      <c r="I113" s="283"/>
      <c r="J113" s="284">
        <f>ROUND(I113*H113,2)</f>
        <v>0</v>
      </c>
      <c r="K113" s="280" t="s">
        <v>19</v>
      </c>
      <c r="L113" s="285"/>
      <c r="M113" s="286" t="s">
        <v>19</v>
      </c>
      <c r="N113" s="287" t="s">
        <v>43</v>
      </c>
      <c r="O113" s="87"/>
      <c r="P113" s="224">
        <f>O113*H113</f>
        <v>0</v>
      </c>
      <c r="Q113" s="224">
        <v>0</v>
      </c>
      <c r="R113" s="224">
        <f>Q113*H113</f>
        <v>0</v>
      </c>
      <c r="S113" s="224">
        <v>0</v>
      </c>
      <c r="T113" s="225">
        <f>S113*H113</f>
        <v>0</v>
      </c>
      <c r="U113" s="41"/>
      <c r="V113" s="41"/>
      <c r="W113" s="41"/>
      <c r="X113" s="41"/>
      <c r="Y113" s="41"/>
      <c r="Z113" s="41"/>
      <c r="AA113" s="41"/>
      <c r="AB113" s="41"/>
      <c r="AC113" s="41"/>
      <c r="AD113" s="41"/>
      <c r="AE113" s="41"/>
      <c r="AR113" s="226" t="s">
        <v>220</v>
      </c>
      <c r="AT113" s="226" t="s">
        <v>239</v>
      </c>
      <c r="AU113" s="226" t="s">
        <v>78</v>
      </c>
      <c r="AY113" s="20" t="s">
        <v>139</v>
      </c>
      <c r="BE113" s="227">
        <f>IF(N113="základní",J113,0)</f>
        <v>0</v>
      </c>
      <c r="BF113" s="227">
        <f>IF(N113="snížená",J113,0)</f>
        <v>0</v>
      </c>
      <c r="BG113" s="227">
        <f>IF(N113="zákl. přenesená",J113,0)</f>
        <v>0</v>
      </c>
      <c r="BH113" s="227">
        <f>IF(N113="sníž. přenesená",J113,0)</f>
        <v>0</v>
      </c>
      <c r="BI113" s="227">
        <f>IF(N113="nulová",J113,0)</f>
        <v>0</v>
      </c>
      <c r="BJ113" s="20" t="s">
        <v>83</v>
      </c>
      <c r="BK113" s="227">
        <f>ROUND(I113*H113,2)</f>
        <v>0</v>
      </c>
      <c r="BL113" s="20" t="s">
        <v>90</v>
      </c>
      <c r="BM113" s="226" t="s">
        <v>347</v>
      </c>
    </row>
    <row r="114" s="2" customFormat="1" ht="16.5" customHeight="1">
      <c r="A114" s="41"/>
      <c r="B114" s="42"/>
      <c r="C114" s="278" t="s">
        <v>284</v>
      </c>
      <c r="D114" s="278" t="s">
        <v>239</v>
      </c>
      <c r="E114" s="279" t="s">
        <v>1504</v>
      </c>
      <c r="F114" s="280" t="s">
        <v>1505</v>
      </c>
      <c r="G114" s="281" t="s">
        <v>144</v>
      </c>
      <c r="H114" s="282">
        <v>7.5</v>
      </c>
      <c r="I114" s="283"/>
      <c r="J114" s="284">
        <f>ROUND(I114*H114,2)</f>
        <v>0</v>
      </c>
      <c r="K114" s="280" t="s">
        <v>19</v>
      </c>
      <c r="L114" s="285"/>
      <c r="M114" s="286" t="s">
        <v>19</v>
      </c>
      <c r="N114" s="287" t="s">
        <v>43</v>
      </c>
      <c r="O114" s="87"/>
      <c r="P114" s="224">
        <f>O114*H114</f>
        <v>0</v>
      </c>
      <c r="Q114" s="224">
        <v>0</v>
      </c>
      <c r="R114" s="224">
        <f>Q114*H114</f>
        <v>0</v>
      </c>
      <c r="S114" s="224">
        <v>0</v>
      </c>
      <c r="T114" s="225">
        <f>S114*H114</f>
        <v>0</v>
      </c>
      <c r="U114" s="41"/>
      <c r="V114" s="41"/>
      <c r="W114" s="41"/>
      <c r="X114" s="41"/>
      <c r="Y114" s="41"/>
      <c r="Z114" s="41"/>
      <c r="AA114" s="41"/>
      <c r="AB114" s="41"/>
      <c r="AC114" s="41"/>
      <c r="AD114" s="41"/>
      <c r="AE114" s="41"/>
      <c r="AR114" s="226" t="s">
        <v>220</v>
      </c>
      <c r="AT114" s="226" t="s">
        <v>239</v>
      </c>
      <c r="AU114" s="226" t="s">
        <v>78</v>
      </c>
      <c r="AY114" s="20" t="s">
        <v>139</v>
      </c>
      <c r="BE114" s="227">
        <f>IF(N114="základní",J114,0)</f>
        <v>0</v>
      </c>
      <c r="BF114" s="227">
        <f>IF(N114="snížená",J114,0)</f>
        <v>0</v>
      </c>
      <c r="BG114" s="227">
        <f>IF(N114="zákl. přenesená",J114,0)</f>
        <v>0</v>
      </c>
      <c r="BH114" s="227">
        <f>IF(N114="sníž. přenesená",J114,0)</f>
        <v>0</v>
      </c>
      <c r="BI114" s="227">
        <f>IF(N114="nulová",J114,0)</f>
        <v>0</v>
      </c>
      <c r="BJ114" s="20" t="s">
        <v>83</v>
      </c>
      <c r="BK114" s="227">
        <f>ROUND(I114*H114,2)</f>
        <v>0</v>
      </c>
      <c r="BL114" s="20" t="s">
        <v>90</v>
      </c>
      <c r="BM114" s="226" t="s">
        <v>354</v>
      </c>
    </row>
    <row r="115" s="2" customFormat="1" ht="16.5" customHeight="1">
      <c r="A115" s="41"/>
      <c r="B115" s="42"/>
      <c r="C115" s="278" t="s">
        <v>289</v>
      </c>
      <c r="D115" s="278" t="s">
        <v>239</v>
      </c>
      <c r="E115" s="279" t="s">
        <v>1506</v>
      </c>
      <c r="F115" s="280" t="s">
        <v>1507</v>
      </c>
      <c r="G115" s="281" t="s">
        <v>1479</v>
      </c>
      <c r="H115" s="282">
        <v>1.8</v>
      </c>
      <c r="I115" s="283"/>
      <c r="J115" s="284">
        <f>ROUND(I115*H115,2)</f>
        <v>0</v>
      </c>
      <c r="K115" s="280" t="s">
        <v>19</v>
      </c>
      <c r="L115" s="285"/>
      <c r="M115" s="286" t="s">
        <v>19</v>
      </c>
      <c r="N115" s="287" t="s">
        <v>43</v>
      </c>
      <c r="O115" s="87"/>
      <c r="P115" s="224">
        <f>O115*H115</f>
        <v>0</v>
      </c>
      <c r="Q115" s="224">
        <v>0</v>
      </c>
      <c r="R115" s="224">
        <f>Q115*H115</f>
        <v>0</v>
      </c>
      <c r="S115" s="224">
        <v>0</v>
      </c>
      <c r="T115" s="225">
        <f>S115*H115</f>
        <v>0</v>
      </c>
      <c r="U115" s="41"/>
      <c r="V115" s="41"/>
      <c r="W115" s="41"/>
      <c r="X115" s="41"/>
      <c r="Y115" s="41"/>
      <c r="Z115" s="41"/>
      <c r="AA115" s="41"/>
      <c r="AB115" s="41"/>
      <c r="AC115" s="41"/>
      <c r="AD115" s="41"/>
      <c r="AE115" s="41"/>
      <c r="AR115" s="226" t="s">
        <v>220</v>
      </c>
      <c r="AT115" s="226" t="s">
        <v>239</v>
      </c>
      <c r="AU115" s="226" t="s">
        <v>78</v>
      </c>
      <c r="AY115" s="20" t="s">
        <v>139</v>
      </c>
      <c r="BE115" s="227">
        <f>IF(N115="základní",J115,0)</f>
        <v>0</v>
      </c>
      <c r="BF115" s="227">
        <f>IF(N115="snížená",J115,0)</f>
        <v>0</v>
      </c>
      <c r="BG115" s="227">
        <f>IF(N115="zákl. přenesená",J115,0)</f>
        <v>0</v>
      </c>
      <c r="BH115" s="227">
        <f>IF(N115="sníž. přenesená",J115,0)</f>
        <v>0</v>
      </c>
      <c r="BI115" s="227">
        <f>IF(N115="nulová",J115,0)</f>
        <v>0</v>
      </c>
      <c r="BJ115" s="20" t="s">
        <v>83</v>
      </c>
      <c r="BK115" s="227">
        <f>ROUND(I115*H115,2)</f>
        <v>0</v>
      </c>
      <c r="BL115" s="20" t="s">
        <v>90</v>
      </c>
      <c r="BM115" s="226" t="s">
        <v>502</v>
      </c>
    </row>
    <row r="116" s="2" customFormat="1" ht="16.5" customHeight="1">
      <c r="A116" s="41"/>
      <c r="B116" s="42"/>
      <c r="C116" s="278" t="s">
        <v>297</v>
      </c>
      <c r="D116" s="278" t="s">
        <v>239</v>
      </c>
      <c r="E116" s="279" t="s">
        <v>1508</v>
      </c>
      <c r="F116" s="280" t="s">
        <v>1509</v>
      </c>
      <c r="G116" s="281" t="s">
        <v>144</v>
      </c>
      <c r="H116" s="282">
        <v>10</v>
      </c>
      <c r="I116" s="283"/>
      <c r="J116" s="284">
        <f>ROUND(I116*H116,2)</f>
        <v>0</v>
      </c>
      <c r="K116" s="280" t="s">
        <v>19</v>
      </c>
      <c r="L116" s="285"/>
      <c r="M116" s="286" t="s">
        <v>19</v>
      </c>
      <c r="N116" s="287" t="s">
        <v>43</v>
      </c>
      <c r="O116" s="87"/>
      <c r="P116" s="224">
        <f>O116*H116</f>
        <v>0</v>
      </c>
      <c r="Q116" s="224">
        <v>0</v>
      </c>
      <c r="R116" s="224">
        <f>Q116*H116</f>
        <v>0</v>
      </c>
      <c r="S116" s="224">
        <v>0</v>
      </c>
      <c r="T116" s="225">
        <f>S116*H116</f>
        <v>0</v>
      </c>
      <c r="U116" s="41"/>
      <c r="V116" s="41"/>
      <c r="W116" s="41"/>
      <c r="X116" s="41"/>
      <c r="Y116" s="41"/>
      <c r="Z116" s="41"/>
      <c r="AA116" s="41"/>
      <c r="AB116" s="41"/>
      <c r="AC116" s="41"/>
      <c r="AD116" s="41"/>
      <c r="AE116" s="41"/>
      <c r="AR116" s="226" t="s">
        <v>220</v>
      </c>
      <c r="AT116" s="226" t="s">
        <v>239</v>
      </c>
      <c r="AU116" s="226" t="s">
        <v>78</v>
      </c>
      <c r="AY116" s="20" t="s">
        <v>139</v>
      </c>
      <c r="BE116" s="227">
        <f>IF(N116="základní",J116,0)</f>
        <v>0</v>
      </c>
      <c r="BF116" s="227">
        <f>IF(N116="snížená",J116,0)</f>
        <v>0</v>
      </c>
      <c r="BG116" s="227">
        <f>IF(N116="zákl. přenesená",J116,0)</f>
        <v>0</v>
      </c>
      <c r="BH116" s="227">
        <f>IF(N116="sníž. přenesená",J116,0)</f>
        <v>0</v>
      </c>
      <c r="BI116" s="227">
        <f>IF(N116="nulová",J116,0)</f>
        <v>0</v>
      </c>
      <c r="BJ116" s="20" t="s">
        <v>83</v>
      </c>
      <c r="BK116" s="227">
        <f>ROUND(I116*H116,2)</f>
        <v>0</v>
      </c>
      <c r="BL116" s="20" t="s">
        <v>90</v>
      </c>
      <c r="BM116" s="226" t="s">
        <v>516</v>
      </c>
    </row>
    <row r="117" s="2" customFormat="1" ht="16.5" customHeight="1">
      <c r="A117" s="41"/>
      <c r="B117" s="42"/>
      <c r="C117" s="278" t="s">
        <v>7</v>
      </c>
      <c r="D117" s="278" t="s">
        <v>239</v>
      </c>
      <c r="E117" s="279" t="s">
        <v>1510</v>
      </c>
      <c r="F117" s="280" t="s">
        <v>1511</v>
      </c>
      <c r="G117" s="281" t="s">
        <v>144</v>
      </c>
      <c r="H117" s="282">
        <v>15</v>
      </c>
      <c r="I117" s="283"/>
      <c r="J117" s="284">
        <f>ROUND(I117*H117,2)</f>
        <v>0</v>
      </c>
      <c r="K117" s="280" t="s">
        <v>19</v>
      </c>
      <c r="L117" s="285"/>
      <c r="M117" s="286" t="s">
        <v>19</v>
      </c>
      <c r="N117" s="287" t="s">
        <v>43</v>
      </c>
      <c r="O117" s="87"/>
      <c r="P117" s="224">
        <f>O117*H117</f>
        <v>0</v>
      </c>
      <c r="Q117" s="224">
        <v>0</v>
      </c>
      <c r="R117" s="224">
        <f>Q117*H117</f>
        <v>0</v>
      </c>
      <c r="S117" s="224">
        <v>0</v>
      </c>
      <c r="T117" s="225">
        <f>S117*H117</f>
        <v>0</v>
      </c>
      <c r="U117" s="41"/>
      <c r="V117" s="41"/>
      <c r="W117" s="41"/>
      <c r="X117" s="41"/>
      <c r="Y117" s="41"/>
      <c r="Z117" s="41"/>
      <c r="AA117" s="41"/>
      <c r="AB117" s="41"/>
      <c r="AC117" s="41"/>
      <c r="AD117" s="41"/>
      <c r="AE117" s="41"/>
      <c r="AR117" s="226" t="s">
        <v>220</v>
      </c>
      <c r="AT117" s="226" t="s">
        <v>239</v>
      </c>
      <c r="AU117" s="226" t="s">
        <v>78</v>
      </c>
      <c r="AY117" s="20" t="s">
        <v>139</v>
      </c>
      <c r="BE117" s="227">
        <f>IF(N117="základní",J117,0)</f>
        <v>0</v>
      </c>
      <c r="BF117" s="227">
        <f>IF(N117="snížená",J117,0)</f>
        <v>0</v>
      </c>
      <c r="BG117" s="227">
        <f>IF(N117="zákl. přenesená",J117,0)</f>
        <v>0</v>
      </c>
      <c r="BH117" s="227">
        <f>IF(N117="sníž. přenesená",J117,0)</f>
        <v>0</v>
      </c>
      <c r="BI117" s="227">
        <f>IF(N117="nulová",J117,0)</f>
        <v>0</v>
      </c>
      <c r="BJ117" s="20" t="s">
        <v>83</v>
      </c>
      <c r="BK117" s="227">
        <f>ROUND(I117*H117,2)</f>
        <v>0</v>
      </c>
      <c r="BL117" s="20" t="s">
        <v>90</v>
      </c>
      <c r="BM117" s="226" t="s">
        <v>528</v>
      </c>
    </row>
    <row r="118" s="2" customFormat="1" ht="16.5" customHeight="1">
      <c r="A118" s="41"/>
      <c r="B118" s="42"/>
      <c r="C118" s="278" t="s">
        <v>267</v>
      </c>
      <c r="D118" s="278" t="s">
        <v>239</v>
      </c>
      <c r="E118" s="279" t="s">
        <v>1512</v>
      </c>
      <c r="F118" s="280" t="s">
        <v>1513</v>
      </c>
      <c r="G118" s="281" t="s">
        <v>144</v>
      </c>
      <c r="H118" s="282">
        <v>1</v>
      </c>
      <c r="I118" s="283"/>
      <c r="J118" s="284">
        <f>ROUND(I118*H118,2)</f>
        <v>0</v>
      </c>
      <c r="K118" s="280" t="s">
        <v>19</v>
      </c>
      <c r="L118" s="285"/>
      <c r="M118" s="286" t="s">
        <v>19</v>
      </c>
      <c r="N118" s="287" t="s">
        <v>43</v>
      </c>
      <c r="O118" s="87"/>
      <c r="P118" s="224">
        <f>O118*H118</f>
        <v>0</v>
      </c>
      <c r="Q118" s="224">
        <v>0</v>
      </c>
      <c r="R118" s="224">
        <f>Q118*H118</f>
        <v>0</v>
      </c>
      <c r="S118" s="224">
        <v>0</v>
      </c>
      <c r="T118" s="225">
        <f>S118*H118</f>
        <v>0</v>
      </c>
      <c r="U118" s="41"/>
      <c r="V118" s="41"/>
      <c r="W118" s="41"/>
      <c r="X118" s="41"/>
      <c r="Y118" s="41"/>
      <c r="Z118" s="41"/>
      <c r="AA118" s="41"/>
      <c r="AB118" s="41"/>
      <c r="AC118" s="41"/>
      <c r="AD118" s="41"/>
      <c r="AE118" s="41"/>
      <c r="AR118" s="226" t="s">
        <v>220</v>
      </c>
      <c r="AT118" s="226" t="s">
        <v>239</v>
      </c>
      <c r="AU118" s="226" t="s">
        <v>78</v>
      </c>
      <c r="AY118" s="20" t="s">
        <v>139</v>
      </c>
      <c r="BE118" s="227">
        <f>IF(N118="základní",J118,0)</f>
        <v>0</v>
      </c>
      <c r="BF118" s="227">
        <f>IF(N118="snížená",J118,0)</f>
        <v>0</v>
      </c>
      <c r="BG118" s="227">
        <f>IF(N118="zákl. přenesená",J118,0)</f>
        <v>0</v>
      </c>
      <c r="BH118" s="227">
        <f>IF(N118="sníž. přenesená",J118,0)</f>
        <v>0</v>
      </c>
      <c r="BI118" s="227">
        <f>IF(N118="nulová",J118,0)</f>
        <v>0</v>
      </c>
      <c r="BJ118" s="20" t="s">
        <v>83</v>
      </c>
      <c r="BK118" s="227">
        <f>ROUND(I118*H118,2)</f>
        <v>0</v>
      </c>
      <c r="BL118" s="20" t="s">
        <v>90</v>
      </c>
      <c r="BM118" s="226" t="s">
        <v>359</v>
      </c>
    </row>
    <row r="119" s="2" customFormat="1" ht="16.5" customHeight="1">
      <c r="A119" s="41"/>
      <c r="B119" s="42"/>
      <c r="C119" s="278" t="s">
        <v>313</v>
      </c>
      <c r="D119" s="278" t="s">
        <v>239</v>
      </c>
      <c r="E119" s="279" t="s">
        <v>1514</v>
      </c>
      <c r="F119" s="280" t="s">
        <v>1515</v>
      </c>
      <c r="G119" s="281" t="s">
        <v>144</v>
      </c>
      <c r="H119" s="282">
        <v>3</v>
      </c>
      <c r="I119" s="283"/>
      <c r="J119" s="284">
        <f>ROUND(I119*H119,2)</f>
        <v>0</v>
      </c>
      <c r="K119" s="280" t="s">
        <v>19</v>
      </c>
      <c r="L119" s="285"/>
      <c r="M119" s="286" t="s">
        <v>19</v>
      </c>
      <c r="N119" s="287" t="s">
        <v>43</v>
      </c>
      <c r="O119" s="87"/>
      <c r="P119" s="224">
        <f>O119*H119</f>
        <v>0</v>
      </c>
      <c r="Q119" s="224">
        <v>0</v>
      </c>
      <c r="R119" s="224">
        <f>Q119*H119</f>
        <v>0</v>
      </c>
      <c r="S119" s="224">
        <v>0</v>
      </c>
      <c r="T119" s="225">
        <f>S119*H119</f>
        <v>0</v>
      </c>
      <c r="U119" s="41"/>
      <c r="V119" s="41"/>
      <c r="W119" s="41"/>
      <c r="X119" s="41"/>
      <c r="Y119" s="41"/>
      <c r="Z119" s="41"/>
      <c r="AA119" s="41"/>
      <c r="AB119" s="41"/>
      <c r="AC119" s="41"/>
      <c r="AD119" s="41"/>
      <c r="AE119" s="41"/>
      <c r="AR119" s="226" t="s">
        <v>220</v>
      </c>
      <c r="AT119" s="226" t="s">
        <v>239</v>
      </c>
      <c r="AU119" s="226" t="s">
        <v>78</v>
      </c>
      <c r="AY119" s="20" t="s">
        <v>139</v>
      </c>
      <c r="BE119" s="227">
        <f>IF(N119="základní",J119,0)</f>
        <v>0</v>
      </c>
      <c r="BF119" s="227">
        <f>IF(N119="snížená",J119,0)</f>
        <v>0</v>
      </c>
      <c r="BG119" s="227">
        <f>IF(N119="zákl. přenesená",J119,0)</f>
        <v>0</v>
      </c>
      <c r="BH119" s="227">
        <f>IF(N119="sníž. přenesená",J119,0)</f>
        <v>0</v>
      </c>
      <c r="BI119" s="227">
        <f>IF(N119="nulová",J119,0)</f>
        <v>0</v>
      </c>
      <c r="BJ119" s="20" t="s">
        <v>83</v>
      </c>
      <c r="BK119" s="227">
        <f>ROUND(I119*H119,2)</f>
        <v>0</v>
      </c>
      <c r="BL119" s="20" t="s">
        <v>90</v>
      </c>
      <c r="BM119" s="226" t="s">
        <v>546</v>
      </c>
    </row>
    <row r="120" s="12" customFormat="1" ht="25.92" customHeight="1">
      <c r="A120" s="12"/>
      <c r="B120" s="199"/>
      <c r="C120" s="200"/>
      <c r="D120" s="201" t="s">
        <v>70</v>
      </c>
      <c r="E120" s="202" t="s">
        <v>1516</v>
      </c>
      <c r="F120" s="202" t="s">
        <v>1517</v>
      </c>
      <c r="G120" s="200"/>
      <c r="H120" s="200"/>
      <c r="I120" s="203"/>
      <c r="J120" s="204">
        <f>BK120</f>
        <v>0</v>
      </c>
      <c r="K120" s="200"/>
      <c r="L120" s="205"/>
      <c r="M120" s="206"/>
      <c r="N120" s="207"/>
      <c r="O120" s="207"/>
      <c r="P120" s="208">
        <f>SUM(P121:P122)</f>
        <v>0</v>
      </c>
      <c r="Q120" s="207"/>
      <c r="R120" s="208">
        <f>SUM(R121:R122)</f>
        <v>0</v>
      </c>
      <c r="S120" s="207"/>
      <c r="T120" s="209">
        <f>SUM(T121:T122)</f>
        <v>0</v>
      </c>
      <c r="U120" s="12"/>
      <c r="V120" s="12"/>
      <c r="W120" s="12"/>
      <c r="X120" s="12"/>
      <c r="Y120" s="12"/>
      <c r="Z120" s="12"/>
      <c r="AA120" s="12"/>
      <c r="AB120" s="12"/>
      <c r="AC120" s="12"/>
      <c r="AD120" s="12"/>
      <c r="AE120" s="12"/>
      <c r="AR120" s="210" t="s">
        <v>78</v>
      </c>
      <c r="AT120" s="211" t="s">
        <v>70</v>
      </c>
      <c r="AU120" s="211" t="s">
        <v>71</v>
      </c>
      <c r="AY120" s="210" t="s">
        <v>139</v>
      </c>
      <c r="BK120" s="212">
        <f>SUM(BK121:BK122)</f>
        <v>0</v>
      </c>
    </row>
    <row r="121" s="2" customFormat="1" ht="16.5" customHeight="1">
      <c r="A121" s="41"/>
      <c r="B121" s="42"/>
      <c r="C121" s="278" t="s">
        <v>274</v>
      </c>
      <c r="D121" s="278" t="s">
        <v>239</v>
      </c>
      <c r="E121" s="279" t="s">
        <v>1518</v>
      </c>
      <c r="F121" s="280" t="s">
        <v>1519</v>
      </c>
      <c r="G121" s="281" t="s">
        <v>144</v>
      </c>
      <c r="H121" s="282">
        <v>1</v>
      </c>
      <c r="I121" s="283"/>
      <c r="J121" s="284">
        <f>ROUND(I121*H121,2)</f>
        <v>0</v>
      </c>
      <c r="K121" s="280" t="s">
        <v>19</v>
      </c>
      <c r="L121" s="285"/>
      <c r="M121" s="286" t="s">
        <v>19</v>
      </c>
      <c r="N121" s="287" t="s">
        <v>43</v>
      </c>
      <c r="O121" s="87"/>
      <c r="P121" s="224">
        <f>O121*H121</f>
        <v>0</v>
      </c>
      <c r="Q121" s="224">
        <v>0</v>
      </c>
      <c r="R121" s="224">
        <f>Q121*H121</f>
        <v>0</v>
      </c>
      <c r="S121" s="224">
        <v>0</v>
      </c>
      <c r="T121" s="225">
        <f>S121*H121</f>
        <v>0</v>
      </c>
      <c r="U121" s="41"/>
      <c r="V121" s="41"/>
      <c r="W121" s="41"/>
      <c r="X121" s="41"/>
      <c r="Y121" s="41"/>
      <c r="Z121" s="41"/>
      <c r="AA121" s="41"/>
      <c r="AB121" s="41"/>
      <c r="AC121" s="41"/>
      <c r="AD121" s="41"/>
      <c r="AE121" s="41"/>
      <c r="AR121" s="226" t="s">
        <v>220</v>
      </c>
      <c r="AT121" s="226" t="s">
        <v>239</v>
      </c>
      <c r="AU121" s="226" t="s">
        <v>78</v>
      </c>
      <c r="AY121" s="20" t="s">
        <v>139</v>
      </c>
      <c r="BE121" s="227">
        <f>IF(N121="základní",J121,0)</f>
        <v>0</v>
      </c>
      <c r="BF121" s="227">
        <f>IF(N121="snížená",J121,0)</f>
        <v>0</v>
      </c>
      <c r="BG121" s="227">
        <f>IF(N121="zákl. přenesená",J121,0)</f>
        <v>0</v>
      </c>
      <c r="BH121" s="227">
        <f>IF(N121="sníž. přenesená",J121,0)</f>
        <v>0</v>
      </c>
      <c r="BI121" s="227">
        <f>IF(N121="nulová",J121,0)</f>
        <v>0</v>
      </c>
      <c r="BJ121" s="20" t="s">
        <v>83</v>
      </c>
      <c r="BK121" s="227">
        <f>ROUND(I121*H121,2)</f>
        <v>0</v>
      </c>
      <c r="BL121" s="20" t="s">
        <v>90</v>
      </c>
      <c r="BM121" s="226" t="s">
        <v>377</v>
      </c>
    </row>
    <row r="122" s="2" customFormat="1" ht="16.5" customHeight="1">
      <c r="A122" s="41"/>
      <c r="B122" s="42"/>
      <c r="C122" s="278" t="s">
        <v>324</v>
      </c>
      <c r="D122" s="278" t="s">
        <v>239</v>
      </c>
      <c r="E122" s="279" t="s">
        <v>1520</v>
      </c>
      <c r="F122" s="280" t="s">
        <v>1521</v>
      </c>
      <c r="G122" s="281" t="s">
        <v>144</v>
      </c>
      <c r="H122" s="282">
        <v>1</v>
      </c>
      <c r="I122" s="283"/>
      <c r="J122" s="284">
        <f>ROUND(I122*H122,2)</f>
        <v>0</v>
      </c>
      <c r="K122" s="280" t="s">
        <v>19</v>
      </c>
      <c r="L122" s="285"/>
      <c r="M122" s="286" t="s">
        <v>19</v>
      </c>
      <c r="N122" s="287" t="s">
        <v>43</v>
      </c>
      <c r="O122" s="87"/>
      <c r="P122" s="224">
        <f>O122*H122</f>
        <v>0</v>
      </c>
      <c r="Q122" s="224">
        <v>0</v>
      </c>
      <c r="R122" s="224">
        <f>Q122*H122</f>
        <v>0</v>
      </c>
      <c r="S122" s="224">
        <v>0</v>
      </c>
      <c r="T122" s="225">
        <f>S122*H122</f>
        <v>0</v>
      </c>
      <c r="U122" s="41"/>
      <c r="V122" s="41"/>
      <c r="W122" s="41"/>
      <c r="X122" s="41"/>
      <c r="Y122" s="41"/>
      <c r="Z122" s="41"/>
      <c r="AA122" s="41"/>
      <c r="AB122" s="41"/>
      <c r="AC122" s="41"/>
      <c r="AD122" s="41"/>
      <c r="AE122" s="41"/>
      <c r="AR122" s="226" t="s">
        <v>220</v>
      </c>
      <c r="AT122" s="226" t="s">
        <v>239</v>
      </c>
      <c r="AU122" s="226" t="s">
        <v>78</v>
      </c>
      <c r="AY122" s="20" t="s">
        <v>139</v>
      </c>
      <c r="BE122" s="227">
        <f>IF(N122="základní",J122,0)</f>
        <v>0</v>
      </c>
      <c r="BF122" s="227">
        <f>IF(N122="snížená",J122,0)</f>
        <v>0</v>
      </c>
      <c r="BG122" s="227">
        <f>IF(N122="zákl. přenesená",J122,0)</f>
        <v>0</v>
      </c>
      <c r="BH122" s="227">
        <f>IF(N122="sníž. přenesená",J122,0)</f>
        <v>0</v>
      </c>
      <c r="BI122" s="227">
        <f>IF(N122="nulová",J122,0)</f>
        <v>0</v>
      </c>
      <c r="BJ122" s="20" t="s">
        <v>83</v>
      </c>
      <c r="BK122" s="227">
        <f>ROUND(I122*H122,2)</f>
        <v>0</v>
      </c>
      <c r="BL122" s="20" t="s">
        <v>90</v>
      </c>
      <c r="BM122" s="226" t="s">
        <v>392</v>
      </c>
    </row>
    <row r="123" s="12" customFormat="1" ht="25.92" customHeight="1">
      <c r="A123" s="12"/>
      <c r="B123" s="199"/>
      <c r="C123" s="200"/>
      <c r="D123" s="201" t="s">
        <v>70</v>
      </c>
      <c r="E123" s="202" t="s">
        <v>1522</v>
      </c>
      <c r="F123" s="202" t="s">
        <v>1523</v>
      </c>
      <c r="G123" s="200"/>
      <c r="H123" s="200"/>
      <c r="I123" s="203"/>
      <c r="J123" s="204">
        <f>BK123</f>
        <v>0</v>
      </c>
      <c r="K123" s="200"/>
      <c r="L123" s="205"/>
      <c r="M123" s="206"/>
      <c r="N123" s="207"/>
      <c r="O123" s="207"/>
      <c r="P123" s="208">
        <f>SUM(P124:P125)</f>
        <v>0</v>
      </c>
      <c r="Q123" s="207"/>
      <c r="R123" s="208">
        <f>SUM(R124:R125)</f>
        <v>0.00020000000000000001</v>
      </c>
      <c r="S123" s="207"/>
      <c r="T123" s="209">
        <f>SUM(T124:T125)</f>
        <v>0</v>
      </c>
      <c r="U123" s="12"/>
      <c r="V123" s="12"/>
      <c r="W123" s="12"/>
      <c r="X123" s="12"/>
      <c r="Y123" s="12"/>
      <c r="Z123" s="12"/>
      <c r="AA123" s="12"/>
      <c r="AB123" s="12"/>
      <c r="AC123" s="12"/>
      <c r="AD123" s="12"/>
      <c r="AE123" s="12"/>
      <c r="AR123" s="210" t="s">
        <v>78</v>
      </c>
      <c r="AT123" s="211" t="s">
        <v>70</v>
      </c>
      <c r="AU123" s="211" t="s">
        <v>71</v>
      </c>
      <c r="AY123" s="210" t="s">
        <v>139</v>
      </c>
      <c r="BK123" s="212">
        <f>SUM(BK124:BK125)</f>
        <v>0</v>
      </c>
    </row>
    <row r="124" s="2" customFormat="1" ht="16.5" customHeight="1">
      <c r="A124" s="41"/>
      <c r="B124" s="42"/>
      <c r="C124" s="278" t="s">
        <v>279</v>
      </c>
      <c r="D124" s="278" t="s">
        <v>239</v>
      </c>
      <c r="E124" s="279" t="s">
        <v>1524</v>
      </c>
      <c r="F124" s="280" t="s">
        <v>1525</v>
      </c>
      <c r="G124" s="281" t="s">
        <v>144</v>
      </c>
      <c r="H124" s="282">
        <v>1</v>
      </c>
      <c r="I124" s="283"/>
      <c r="J124" s="284">
        <f>ROUND(I124*H124,2)</f>
        <v>0</v>
      </c>
      <c r="K124" s="280" t="s">
        <v>19</v>
      </c>
      <c r="L124" s="285"/>
      <c r="M124" s="286" t="s">
        <v>19</v>
      </c>
      <c r="N124" s="287" t="s">
        <v>43</v>
      </c>
      <c r="O124" s="87"/>
      <c r="P124" s="224">
        <f>O124*H124</f>
        <v>0</v>
      </c>
      <c r="Q124" s="224">
        <v>0.00020000000000000001</v>
      </c>
      <c r="R124" s="224">
        <f>Q124*H124</f>
        <v>0.00020000000000000001</v>
      </c>
      <c r="S124" s="224">
        <v>0</v>
      </c>
      <c r="T124" s="225">
        <f>S124*H124</f>
        <v>0</v>
      </c>
      <c r="U124" s="41"/>
      <c r="V124" s="41"/>
      <c r="W124" s="41"/>
      <c r="X124" s="41"/>
      <c r="Y124" s="41"/>
      <c r="Z124" s="41"/>
      <c r="AA124" s="41"/>
      <c r="AB124" s="41"/>
      <c r="AC124" s="41"/>
      <c r="AD124" s="41"/>
      <c r="AE124" s="41"/>
      <c r="AR124" s="226" t="s">
        <v>220</v>
      </c>
      <c r="AT124" s="226" t="s">
        <v>239</v>
      </c>
      <c r="AU124" s="226" t="s">
        <v>78</v>
      </c>
      <c r="AY124" s="20" t="s">
        <v>139</v>
      </c>
      <c r="BE124" s="227">
        <f>IF(N124="základní",J124,0)</f>
        <v>0</v>
      </c>
      <c r="BF124" s="227">
        <f>IF(N124="snížená",J124,0)</f>
        <v>0</v>
      </c>
      <c r="BG124" s="227">
        <f>IF(N124="zákl. přenesená",J124,0)</f>
        <v>0</v>
      </c>
      <c r="BH124" s="227">
        <f>IF(N124="sníž. přenesená",J124,0)</f>
        <v>0</v>
      </c>
      <c r="BI124" s="227">
        <f>IF(N124="nulová",J124,0)</f>
        <v>0</v>
      </c>
      <c r="BJ124" s="20" t="s">
        <v>83</v>
      </c>
      <c r="BK124" s="227">
        <f>ROUND(I124*H124,2)</f>
        <v>0</v>
      </c>
      <c r="BL124" s="20" t="s">
        <v>90</v>
      </c>
      <c r="BM124" s="226" t="s">
        <v>608</v>
      </c>
    </row>
    <row r="125" s="2" customFormat="1" ht="16.5" customHeight="1">
      <c r="A125" s="41"/>
      <c r="B125" s="42"/>
      <c r="C125" s="278" t="s">
        <v>334</v>
      </c>
      <c r="D125" s="278" t="s">
        <v>239</v>
      </c>
      <c r="E125" s="279" t="s">
        <v>1526</v>
      </c>
      <c r="F125" s="280" t="s">
        <v>1527</v>
      </c>
      <c r="G125" s="281" t="s">
        <v>144</v>
      </c>
      <c r="H125" s="282">
        <v>1</v>
      </c>
      <c r="I125" s="283"/>
      <c r="J125" s="284">
        <f>ROUND(I125*H125,2)</f>
        <v>0</v>
      </c>
      <c r="K125" s="280" t="s">
        <v>19</v>
      </c>
      <c r="L125" s="285"/>
      <c r="M125" s="286" t="s">
        <v>19</v>
      </c>
      <c r="N125" s="287" t="s">
        <v>43</v>
      </c>
      <c r="O125" s="87"/>
      <c r="P125" s="224">
        <f>O125*H125</f>
        <v>0</v>
      </c>
      <c r="Q125" s="224">
        <v>0</v>
      </c>
      <c r="R125" s="224">
        <f>Q125*H125</f>
        <v>0</v>
      </c>
      <c r="S125" s="224">
        <v>0</v>
      </c>
      <c r="T125" s="225">
        <f>S125*H125</f>
        <v>0</v>
      </c>
      <c r="U125" s="41"/>
      <c r="V125" s="41"/>
      <c r="W125" s="41"/>
      <c r="X125" s="41"/>
      <c r="Y125" s="41"/>
      <c r="Z125" s="41"/>
      <c r="AA125" s="41"/>
      <c r="AB125" s="41"/>
      <c r="AC125" s="41"/>
      <c r="AD125" s="41"/>
      <c r="AE125" s="41"/>
      <c r="AR125" s="226" t="s">
        <v>220</v>
      </c>
      <c r="AT125" s="226" t="s">
        <v>239</v>
      </c>
      <c r="AU125" s="226" t="s">
        <v>78</v>
      </c>
      <c r="AY125" s="20" t="s">
        <v>139</v>
      </c>
      <c r="BE125" s="227">
        <f>IF(N125="základní",J125,0)</f>
        <v>0</v>
      </c>
      <c r="BF125" s="227">
        <f>IF(N125="snížená",J125,0)</f>
        <v>0</v>
      </c>
      <c r="BG125" s="227">
        <f>IF(N125="zákl. přenesená",J125,0)</f>
        <v>0</v>
      </c>
      <c r="BH125" s="227">
        <f>IF(N125="sníž. přenesená",J125,0)</f>
        <v>0</v>
      </c>
      <c r="BI125" s="227">
        <f>IF(N125="nulová",J125,0)</f>
        <v>0</v>
      </c>
      <c r="BJ125" s="20" t="s">
        <v>83</v>
      </c>
      <c r="BK125" s="227">
        <f>ROUND(I125*H125,2)</f>
        <v>0</v>
      </c>
      <c r="BL125" s="20" t="s">
        <v>90</v>
      </c>
      <c r="BM125" s="226" t="s">
        <v>404</v>
      </c>
    </row>
    <row r="126" s="12" customFormat="1" ht="25.92" customHeight="1">
      <c r="A126" s="12"/>
      <c r="B126" s="199"/>
      <c r="C126" s="200"/>
      <c r="D126" s="201" t="s">
        <v>70</v>
      </c>
      <c r="E126" s="202" t="s">
        <v>1528</v>
      </c>
      <c r="F126" s="202" t="s">
        <v>1529</v>
      </c>
      <c r="G126" s="200"/>
      <c r="H126" s="200"/>
      <c r="I126" s="203"/>
      <c r="J126" s="204">
        <f>BK126</f>
        <v>0</v>
      </c>
      <c r="K126" s="200"/>
      <c r="L126" s="205"/>
      <c r="M126" s="206"/>
      <c r="N126" s="207"/>
      <c r="O126" s="207"/>
      <c r="P126" s="208">
        <f>P127</f>
        <v>0</v>
      </c>
      <c r="Q126" s="207"/>
      <c r="R126" s="208">
        <f>R127</f>
        <v>0</v>
      </c>
      <c r="S126" s="207"/>
      <c r="T126" s="209">
        <f>T127</f>
        <v>0</v>
      </c>
      <c r="U126" s="12"/>
      <c r="V126" s="12"/>
      <c r="W126" s="12"/>
      <c r="X126" s="12"/>
      <c r="Y126" s="12"/>
      <c r="Z126" s="12"/>
      <c r="AA126" s="12"/>
      <c r="AB126" s="12"/>
      <c r="AC126" s="12"/>
      <c r="AD126" s="12"/>
      <c r="AE126" s="12"/>
      <c r="AR126" s="210" t="s">
        <v>78</v>
      </c>
      <c r="AT126" s="211" t="s">
        <v>70</v>
      </c>
      <c r="AU126" s="211" t="s">
        <v>71</v>
      </c>
      <c r="AY126" s="210" t="s">
        <v>139</v>
      </c>
      <c r="BK126" s="212">
        <f>BK127</f>
        <v>0</v>
      </c>
    </row>
    <row r="127" s="2" customFormat="1" ht="37.8" customHeight="1">
      <c r="A127" s="41"/>
      <c r="B127" s="42"/>
      <c r="C127" s="278" t="s">
        <v>287</v>
      </c>
      <c r="D127" s="278" t="s">
        <v>239</v>
      </c>
      <c r="E127" s="279" t="s">
        <v>1530</v>
      </c>
      <c r="F127" s="280" t="s">
        <v>1531</v>
      </c>
      <c r="G127" s="281" t="s">
        <v>144</v>
      </c>
      <c r="H127" s="282">
        <v>1</v>
      </c>
      <c r="I127" s="283"/>
      <c r="J127" s="284">
        <f>ROUND(I127*H127,2)</f>
        <v>0</v>
      </c>
      <c r="K127" s="280" t="s">
        <v>19</v>
      </c>
      <c r="L127" s="285"/>
      <c r="M127" s="294" t="s">
        <v>19</v>
      </c>
      <c r="N127" s="295" t="s">
        <v>43</v>
      </c>
      <c r="O127" s="296"/>
      <c r="P127" s="297">
        <f>O127*H127</f>
        <v>0</v>
      </c>
      <c r="Q127" s="297">
        <v>0</v>
      </c>
      <c r="R127" s="297">
        <f>Q127*H127</f>
        <v>0</v>
      </c>
      <c r="S127" s="297">
        <v>0</v>
      </c>
      <c r="T127" s="298">
        <f>S127*H127</f>
        <v>0</v>
      </c>
      <c r="U127" s="41"/>
      <c r="V127" s="41"/>
      <c r="W127" s="41"/>
      <c r="X127" s="41"/>
      <c r="Y127" s="41"/>
      <c r="Z127" s="41"/>
      <c r="AA127" s="41"/>
      <c r="AB127" s="41"/>
      <c r="AC127" s="41"/>
      <c r="AD127" s="41"/>
      <c r="AE127" s="41"/>
      <c r="AR127" s="226" t="s">
        <v>220</v>
      </c>
      <c r="AT127" s="226" t="s">
        <v>239</v>
      </c>
      <c r="AU127" s="226" t="s">
        <v>78</v>
      </c>
      <c r="AY127" s="20" t="s">
        <v>139</v>
      </c>
      <c r="BE127" s="227">
        <f>IF(N127="základní",J127,0)</f>
        <v>0</v>
      </c>
      <c r="BF127" s="227">
        <f>IF(N127="snížená",J127,0)</f>
        <v>0</v>
      </c>
      <c r="BG127" s="227">
        <f>IF(N127="zákl. přenesená",J127,0)</f>
        <v>0</v>
      </c>
      <c r="BH127" s="227">
        <f>IF(N127="sníž. přenesená",J127,0)</f>
        <v>0</v>
      </c>
      <c r="BI127" s="227">
        <f>IF(N127="nulová",J127,0)</f>
        <v>0</v>
      </c>
      <c r="BJ127" s="20" t="s">
        <v>83</v>
      </c>
      <c r="BK127" s="227">
        <f>ROUND(I127*H127,2)</f>
        <v>0</v>
      </c>
      <c r="BL127" s="20" t="s">
        <v>90</v>
      </c>
      <c r="BM127" s="226" t="s">
        <v>421</v>
      </c>
    </row>
    <row r="128" s="2" customFormat="1" ht="6.96" customHeight="1">
      <c r="A128" s="41"/>
      <c r="B128" s="62"/>
      <c r="C128" s="63"/>
      <c r="D128" s="63"/>
      <c r="E128" s="63"/>
      <c r="F128" s="63"/>
      <c r="G128" s="63"/>
      <c r="H128" s="63"/>
      <c r="I128" s="63"/>
      <c r="J128" s="63"/>
      <c r="K128" s="63"/>
      <c r="L128" s="47"/>
      <c r="M128" s="41"/>
      <c r="O128" s="41"/>
      <c r="P128" s="41"/>
      <c r="Q128" s="41"/>
      <c r="R128" s="41"/>
      <c r="S128" s="41"/>
      <c r="T128" s="41"/>
      <c r="U128" s="41"/>
      <c r="V128" s="41"/>
      <c r="W128" s="41"/>
      <c r="X128" s="41"/>
      <c r="Y128" s="41"/>
      <c r="Z128" s="41"/>
      <c r="AA128" s="41"/>
      <c r="AB128" s="41"/>
      <c r="AC128" s="41"/>
      <c r="AD128" s="41"/>
      <c r="AE128" s="41"/>
    </row>
  </sheetData>
  <sheetProtection sheet="1" autoFilter="0" formatColumns="0" formatRows="0" objects="1" scenarios="1" spinCount="100000" saltValue="CoHqVicxgNvsryaDhJgE+Q2ilTJ5rqLXgFWOhIkUejJRmLhFEgE/NIcJ5ox50tbYqkvk1OQTC3T6yoF3oqYOoQ==" hashValue="+SeGif53TJ2PM4zzAdrp8qzNSceYioEKulcsYduMuLSSVUvnDbSzUYtDbMIQFEMgyvnl2Bd242hBk8fMij8/bg==" algorithmName="SHA-512" password="80EB"/>
  <autoFilter ref="C91:K127"/>
  <mergeCells count="12">
    <mergeCell ref="E7:H7"/>
    <mergeCell ref="E9:H9"/>
    <mergeCell ref="E11:H11"/>
    <mergeCell ref="E20:H20"/>
    <mergeCell ref="E29:H29"/>
    <mergeCell ref="E50:H50"/>
    <mergeCell ref="E52:H52"/>
    <mergeCell ref="E54:H54"/>
    <mergeCell ref="E80:H80"/>
    <mergeCell ref="E82:H82"/>
    <mergeCell ref="E84:H84"/>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92</v>
      </c>
    </row>
    <row r="3" s="1" customFormat="1" ht="6.96" customHeight="1">
      <c r="B3" s="141"/>
      <c r="C3" s="142"/>
      <c r="D3" s="142"/>
      <c r="E3" s="142"/>
      <c r="F3" s="142"/>
      <c r="G3" s="142"/>
      <c r="H3" s="142"/>
      <c r="I3" s="142"/>
      <c r="J3" s="142"/>
      <c r="K3" s="142"/>
      <c r="L3" s="23"/>
      <c r="AT3" s="20" t="s">
        <v>78</v>
      </c>
    </row>
    <row r="4" s="1" customFormat="1" ht="24.96" customHeight="1">
      <c r="B4" s="23"/>
      <c r="D4" s="143" t="s">
        <v>96</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 xml:space="preserve">Zateplení bytových domů 1421-1428  Na náměstí Budovatelů,Sokolov - I. etapa - Čelní fasáda</v>
      </c>
      <c r="F7" s="145"/>
      <c r="G7" s="145"/>
      <c r="H7" s="145"/>
      <c r="L7" s="23"/>
    </row>
    <row r="8" s="1" customFormat="1" ht="12" customHeight="1">
      <c r="B8" s="23"/>
      <c r="D8" s="145" t="s">
        <v>97</v>
      </c>
      <c r="L8" s="23"/>
    </row>
    <row r="9" s="2" customFormat="1" ht="16.5" customHeight="1">
      <c r="A9" s="41"/>
      <c r="B9" s="47"/>
      <c r="C9" s="41"/>
      <c r="D9" s="41"/>
      <c r="E9" s="146" t="s">
        <v>98</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99</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1532</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34</v>
      </c>
      <c r="G14" s="41"/>
      <c r="H14" s="41"/>
      <c r="I14" s="145" t="s">
        <v>23</v>
      </c>
      <c r="J14" s="149" t="str">
        <f>'Rekapitulace stavby'!AN8</f>
        <v>23. 7. 2025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Město Sokolov</v>
      </c>
      <c r="F17" s="41"/>
      <c r="G17" s="41"/>
      <c r="H17" s="41"/>
      <c r="I17" s="145" t="s">
        <v>27</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28</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27</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30</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Ing.Řezníčková</v>
      </c>
      <c r="F23" s="41"/>
      <c r="G23" s="41"/>
      <c r="H23" s="41"/>
      <c r="I23" s="145" t="s">
        <v>27</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33</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27</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23.25" customHeight="1">
      <c r="A29" s="150"/>
      <c r="B29" s="151"/>
      <c r="C29" s="150"/>
      <c r="D29" s="150"/>
      <c r="E29" s="152" t="s">
        <v>101</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ROUND(J93,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ROUND((SUM(BE93:BE166)),  2)</f>
        <v>0</v>
      </c>
      <c r="G35" s="41"/>
      <c r="H35" s="41"/>
      <c r="I35" s="160">
        <v>0.20999999999999999</v>
      </c>
      <c r="J35" s="159">
        <f>ROUND(((SUM(BE93:BE166))*I35),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ROUND((SUM(BF93:BF166)),  2)</f>
        <v>0</v>
      </c>
      <c r="G36" s="41"/>
      <c r="H36" s="41"/>
      <c r="I36" s="160">
        <v>0.12</v>
      </c>
      <c r="J36" s="159">
        <f>ROUND(((SUM(BF93:BF166))*I36),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ROUND((SUM(BG93:BG166)),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ROUND((SUM(BH93:BH166)),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ROUND((SUM(BI93:BI166)),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102</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 xml:space="preserve">Zateplení bytových domů 1421-1428  Na náměstí Budovatelů,Sokolov - I. etapa - Čelní fasáda</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97</v>
      </c>
      <c r="D51" s="25"/>
      <c r="E51" s="25"/>
      <c r="F51" s="25"/>
      <c r="G51" s="25"/>
      <c r="H51" s="25"/>
      <c r="I51" s="25"/>
      <c r="J51" s="25"/>
      <c r="K51" s="25"/>
      <c r="L51" s="23"/>
    </row>
    <row r="52" s="2" customFormat="1" ht="16.5" customHeight="1">
      <c r="A52" s="41"/>
      <c r="B52" s="42"/>
      <c r="C52" s="43"/>
      <c r="D52" s="43"/>
      <c r="E52" s="172" t="s">
        <v>98</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99</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4 - Elektro montáž</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23. 7. 2025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Sokolov</v>
      </c>
      <c r="G58" s="43"/>
      <c r="H58" s="43"/>
      <c r="I58" s="35" t="s">
        <v>30</v>
      </c>
      <c r="J58" s="39" t="str">
        <f>E23</f>
        <v>Ing.Řezníčková</v>
      </c>
      <c r="K58" s="43"/>
      <c r="L58" s="147"/>
      <c r="S58" s="41"/>
      <c r="T58" s="41"/>
      <c r="U58" s="41"/>
      <c r="V58" s="41"/>
      <c r="W58" s="41"/>
      <c r="X58" s="41"/>
      <c r="Y58" s="41"/>
      <c r="Z58" s="41"/>
      <c r="AA58" s="41"/>
      <c r="AB58" s="41"/>
      <c r="AC58" s="41"/>
      <c r="AD58" s="41"/>
      <c r="AE58" s="41"/>
    </row>
    <row r="59" s="2" customFormat="1" ht="15.15" customHeight="1">
      <c r="A59" s="41"/>
      <c r="B59" s="42"/>
      <c r="C59" s="35" t="s">
        <v>28</v>
      </c>
      <c r="D59" s="43"/>
      <c r="E59" s="43"/>
      <c r="F59" s="30" t="str">
        <f>IF(E20="","",E20)</f>
        <v>Vyplň údaj</v>
      </c>
      <c r="G59" s="43"/>
      <c r="H59" s="43"/>
      <c r="I59" s="35" t="s">
        <v>33</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103</v>
      </c>
      <c r="D61" s="174"/>
      <c r="E61" s="174"/>
      <c r="F61" s="174"/>
      <c r="G61" s="174"/>
      <c r="H61" s="174"/>
      <c r="I61" s="174"/>
      <c r="J61" s="175" t="s">
        <v>104</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J93</f>
        <v>0</v>
      </c>
      <c r="K63" s="43"/>
      <c r="L63" s="147"/>
      <c r="S63" s="41"/>
      <c r="T63" s="41"/>
      <c r="U63" s="41"/>
      <c r="V63" s="41"/>
      <c r="W63" s="41"/>
      <c r="X63" s="41"/>
      <c r="Y63" s="41"/>
      <c r="Z63" s="41"/>
      <c r="AA63" s="41"/>
      <c r="AB63" s="41"/>
      <c r="AC63" s="41"/>
      <c r="AD63" s="41"/>
      <c r="AE63" s="41"/>
      <c r="AU63" s="20" t="s">
        <v>105</v>
      </c>
    </row>
    <row r="64" s="9" customFormat="1" ht="24.96" customHeight="1">
      <c r="A64" s="9"/>
      <c r="B64" s="177"/>
      <c r="C64" s="178"/>
      <c r="D64" s="179" t="s">
        <v>1533</v>
      </c>
      <c r="E64" s="180"/>
      <c r="F64" s="180"/>
      <c r="G64" s="180"/>
      <c r="H64" s="180"/>
      <c r="I64" s="180"/>
      <c r="J64" s="181">
        <f>J94</f>
        <v>0</v>
      </c>
      <c r="K64" s="178"/>
      <c r="L64" s="182"/>
      <c r="S64" s="9"/>
      <c r="T64" s="9"/>
      <c r="U64" s="9"/>
      <c r="V64" s="9"/>
      <c r="W64" s="9"/>
      <c r="X64" s="9"/>
      <c r="Y64" s="9"/>
      <c r="Z64" s="9"/>
      <c r="AA64" s="9"/>
      <c r="AB64" s="9"/>
      <c r="AC64" s="9"/>
      <c r="AD64" s="9"/>
      <c r="AE64" s="9"/>
    </row>
    <row r="65" s="9" customFormat="1" ht="24.96" customHeight="1">
      <c r="A65" s="9"/>
      <c r="B65" s="177"/>
      <c r="C65" s="178"/>
      <c r="D65" s="179" t="s">
        <v>1534</v>
      </c>
      <c r="E65" s="180"/>
      <c r="F65" s="180"/>
      <c r="G65" s="180"/>
      <c r="H65" s="180"/>
      <c r="I65" s="180"/>
      <c r="J65" s="181">
        <f>J111</f>
        <v>0</v>
      </c>
      <c r="K65" s="178"/>
      <c r="L65" s="182"/>
      <c r="S65" s="9"/>
      <c r="T65" s="9"/>
      <c r="U65" s="9"/>
      <c r="V65" s="9"/>
      <c r="W65" s="9"/>
      <c r="X65" s="9"/>
      <c r="Y65" s="9"/>
      <c r="Z65" s="9"/>
      <c r="AA65" s="9"/>
      <c r="AB65" s="9"/>
      <c r="AC65" s="9"/>
      <c r="AD65" s="9"/>
      <c r="AE65" s="9"/>
    </row>
    <row r="66" s="9" customFormat="1" ht="24.96" customHeight="1">
      <c r="A66" s="9"/>
      <c r="B66" s="177"/>
      <c r="C66" s="178"/>
      <c r="D66" s="179" t="s">
        <v>1535</v>
      </c>
      <c r="E66" s="180"/>
      <c r="F66" s="180"/>
      <c r="G66" s="180"/>
      <c r="H66" s="180"/>
      <c r="I66" s="180"/>
      <c r="J66" s="181">
        <f>J116</f>
        <v>0</v>
      </c>
      <c r="K66" s="178"/>
      <c r="L66" s="182"/>
      <c r="S66" s="9"/>
      <c r="T66" s="9"/>
      <c r="U66" s="9"/>
      <c r="V66" s="9"/>
      <c r="W66" s="9"/>
      <c r="X66" s="9"/>
      <c r="Y66" s="9"/>
      <c r="Z66" s="9"/>
      <c r="AA66" s="9"/>
      <c r="AB66" s="9"/>
      <c r="AC66" s="9"/>
      <c r="AD66" s="9"/>
      <c r="AE66" s="9"/>
    </row>
    <row r="67" s="9" customFormat="1" ht="24.96" customHeight="1">
      <c r="A67" s="9"/>
      <c r="B67" s="177"/>
      <c r="C67" s="178"/>
      <c r="D67" s="179" t="s">
        <v>1536</v>
      </c>
      <c r="E67" s="180"/>
      <c r="F67" s="180"/>
      <c r="G67" s="180"/>
      <c r="H67" s="180"/>
      <c r="I67" s="180"/>
      <c r="J67" s="181">
        <f>J125</f>
        <v>0</v>
      </c>
      <c r="K67" s="178"/>
      <c r="L67" s="182"/>
      <c r="S67" s="9"/>
      <c r="T67" s="9"/>
      <c r="U67" s="9"/>
      <c r="V67" s="9"/>
      <c r="W67" s="9"/>
      <c r="X67" s="9"/>
      <c r="Y67" s="9"/>
      <c r="Z67" s="9"/>
      <c r="AA67" s="9"/>
      <c r="AB67" s="9"/>
      <c r="AC67" s="9"/>
      <c r="AD67" s="9"/>
      <c r="AE67" s="9"/>
    </row>
    <row r="68" s="9" customFormat="1" ht="24.96" customHeight="1">
      <c r="A68" s="9"/>
      <c r="B68" s="177"/>
      <c r="C68" s="178"/>
      <c r="D68" s="179" t="s">
        <v>1537</v>
      </c>
      <c r="E68" s="180"/>
      <c r="F68" s="180"/>
      <c r="G68" s="180"/>
      <c r="H68" s="180"/>
      <c r="I68" s="180"/>
      <c r="J68" s="181">
        <f>J133</f>
        <v>0</v>
      </c>
      <c r="K68" s="178"/>
      <c r="L68" s="182"/>
      <c r="S68" s="9"/>
      <c r="T68" s="9"/>
      <c r="U68" s="9"/>
      <c r="V68" s="9"/>
      <c r="W68" s="9"/>
      <c r="X68" s="9"/>
      <c r="Y68" s="9"/>
      <c r="Z68" s="9"/>
      <c r="AA68" s="9"/>
      <c r="AB68" s="9"/>
      <c r="AC68" s="9"/>
      <c r="AD68" s="9"/>
      <c r="AE68" s="9"/>
    </row>
    <row r="69" s="9" customFormat="1" ht="24.96" customHeight="1">
      <c r="A69" s="9"/>
      <c r="B69" s="177"/>
      <c r="C69" s="178"/>
      <c r="D69" s="179" t="s">
        <v>1538</v>
      </c>
      <c r="E69" s="180"/>
      <c r="F69" s="180"/>
      <c r="G69" s="180"/>
      <c r="H69" s="180"/>
      <c r="I69" s="180"/>
      <c r="J69" s="181">
        <f>J147</f>
        <v>0</v>
      </c>
      <c r="K69" s="178"/>
      <c r="L69" s="182"/>
      <c r="S69" s="9"/>
      <c r="T69" s="9"/>
      <c r="U69" s="9"/>
      <c r="V69" s="9"/>
      <c r="W69" s="9"/>
      <c r="X69" s="9"/>
      <c r="Y69" s="9"/>
      <c r="Z69" s="9"/>
      <c r="AA69" s="9"/>
      <c r="AB69" s="9"/>
      <c r="AC69" s="9"/>
      <c r="AD69" s="9"/>
      <c r="AE69" s="9"/>
    </row>
    <row r="70" s="9" customFormat="1" ht="24.96" customHeight="1">
      <c r="A70" s="9"/>
      <c r="B70" s="177"/>
      <c r="C70" s="178"/>
      <c r="D70" s="179" t="s">
        <v>1539</v>
      </c>
      <c r="E70" s="180"/>
      <c r="F70" s="180"/>
      <c r="G70" s="180"/>
      <c r="H70" s="180"/>
      <c r="I70" s="180"/>
      <c r="J70" s="181">
        <f>J151</f>
        <v>0</v>
      </c>
      <c r="K70" s="178"/>
      <c r="L70" s="182"/>
      <c r="S70" s="9"/>
      <c r="T70" s="9"/>
      <c r="U70" s="9"/>
      <c r="V70" s="9"/>
      <c r="W70" s="9"/>
      <c r="X70" s="9"/>
      <c r="Y70" s="9"/>
      <c r="Z70" s="9"/>
      <c r="AA70" s="9"/>
      <c r="AB70" s="9"/>
      <c r="AC70" s="9"/>
      <c r="AD70" s="9"/>
      <c r="AE70" s="9"/>
    </row>
    <row r="71" s="9" customFormat="1" ht="24.96" customHeight="1">
      <c r="A71" s="9"/>
      <c r="B71" s="177"/>
      <c r="C71" s="178"/>
      <c r="D71" s="179" t="s">
        <v>1540</v>
      </c>
      <c r="E71" s="180"/>
      <c r="F71" s="180"/>
      <c r="G71" s="180"/>
      <c r="H71" s="180"/>
      <c r="I71" s="180"/>
      <c r="J71" s="181">
        <f>J153</f>
        <v>0</v>
      </c>
      <c r="K71" s="178"/>
      <c r="L71" s="182"/>
      <c r="S71" s="9"/>
      <c r="T71" s="9"/>
      <c r="U71" s="9"/>
      <c r="V71" s="9"/>
      <c r="W71" s="9"/>
      <c r="X71" s="9"/>
      <c r="Y71" s="9"/>
      <c r="Z71" s="9"/>
      <c r="AA71" s="9"/>
      <c r="AB71" s="9"/>
      <c r="AC71" s="9"/>
      <c r="AD71" s="9"/>
      <c r="AE71" s="9"/>
    </row>
    <row r="72" s="2" customFormat="1" ht="21.84" customHeight="1">
      <c r="A72" s="41"/>
      <c r="B72" s="42"/>
      <c r="C72" s="43"/>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62"/>
      <c r="C73" s="63"/>
      <c r="D73" s="63"/>
      <c r="E73" s="63"/>
      <c r="F73" s="63"/>
      <c r="G73" s="63"/>
      <c r="H73" s="63"/>
      <c r="I73" s="63"/>
      <c r="J73" s="63"/>
      <c r="K73" s="63"/>
      <c r="L73" s="147"/>
      <c r="S73" s="41"/>
      <c r="T73" s="41"/>
      <c r="U73" s="41"/>
      <c r="V73" s="41"/>
      <c r="W73" s="41"/>
      <c r="X73" s="41"/>
      <c r="Y73" s="41"/>
      <c r="Z73" s="41"/>
      <c r="AA73" s="41"/>
      <c r="AB73" s="41"/>
      <c r="AC73" s="41"/>
      <c r="AD73" s="41"/>
      <c r="AE73" s="41"/>
    </row>
    <row r="77" s="2" customFormat="1" ht="6.96" customHeight="1">
      <c r="A77" s="41"/>
      <c r="B77" s="64"/>
      <c r="C77" s="65"/>
      <c r="D77" s="65"/>
      <c r="E77" s="65"/>
      <c r="F77" s="65"/>
      <c r="G77" s="65"/>
      <c r="H77" s="65"/>
      <c r="I77" s="65"/>
      <c r="J77" s="65"/>
      <c r="K77" s="65"/>
      <c r="L77" s="147"/>
      <c r="S77" s="41"/>
      <c r="T77" s="41"/>
      <c r="U77" s="41"/>
      <c r="V77" s="41"/>
      <c r="W77" s="41"/>
      <c r="X77" s="41"/>
      <c r="Y77" s="41"/>
      <c r="Z77" s="41"/>
      <c r="AA77" s="41"/>
      <c r="AB77" s="41"/>
      <c r="AC77" s="41"/>
      <c r="AD77" s="41"/>
      <c r="AE77" s="41"/>
    </row>
    <row r="78" s="2" customFormat="1" ht="24.96" customHeight="1">
      <c r="A78" s="41"/>
      <c r="B78" s="42"/>
      <c r="C78" s="26" t="s">
        <v>124</v>
      </c>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47"/>
      <c r="S79" s="41"/>
      <c r="T79" s="41"/>
      <c r="U79" s="41"/>
      <c r="V79" s="41"/>
      <c r="W79" s="41"/>
      <c r="X79" s="41"/>
      <c r="Y79" s="41"/>
      <c r="Z79" s="41"/>
      <c r="AA79" s="41"/>
      <c r="AB79" s="41"/>
      <c r="AC79" s="41"/>
      <c r="AD79" s="41"/>
      <c r="AE79" s="41"/>
    </row>
    <row r="80" s="2" customFormat="1" ht="12" customHeight="1">
      <c r="A80" s="41"/>
      <c r="B80" s="42"/>
      <c r="C80" s="35" t="s">
        <v>16</v>
      </c>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6.5" customHeight="1">
      <c r="A81" s="41"/>
      <c r="B81" s="42"/>
      <c r="C81" s="43"/>
      <c r="D81" s="43"/>
      <c r="E81" s="172" t="str">
        <f>E7</f>
        <v xml:space="preserve">Zateplení bytových domů 1421-1428  Na náměstí Budovatelů,Sokolov - I. etapa - Čelní fasáda</v>
      </c>
      <c r="F81" s="35"/>
      <c r="G81" s="35"/>
      <c r="H81" s="35"/>
      <c r="I81" s="43"/>
      <c r="J81" s="43"/>
      <c r="K81" s="43"/>
      <c r="L81" s="147"/>
      <c r="S81" s="41"/>
      <c r="T81" s="41"/>
      <c r="U81" s="41"/>
      <c r="V81" s="41"/>
      <c r="W81" s="41"/>
      <c r="X81" s="41"/>
      <c r="Y81" s="41"/>
      <c r="Z81" s="41"/>
      <c r="AA81" s="41"/>
      <c r="AB81" s="41"/>
      <c r="AC81" s="41"/>
      <c r="AD81" s="41"/>
      <c r="AE81" s="41"/>
    </row>
    <row r="82" s="1" customFormat="1" ht="12" customHeight="1">
      <c r="B82" s="24"/>
      <c r="C82" s="35" t="s">
        <v>97</v>
      </c>
      <c r="D82" s="25"/>
      <c r="E82" s="25"/>
      <c r="F82" s="25"/>
      <c r="G82" s="25"/>
      <c r="H82" s="25"/>
      <c r="I82" s="25"/>
      <c r="J82" s="25"/>
      <c r="K82" s="25"/>
      <c r="L82" s="23"/>
    </row>
    <row r="83" s="2" customFormat="1" ht="16.5" customHeight="1">
      <c r="A83" s="41"/>
      <c r="B83" s="42"/>
      <c r="C83" s="43"/>
      <c r="D83" s="43"/>
      <c r="E83" s="172" t="s">
        <v>98</v>
      </c>
      <c r="F83" s="43"/>
      <c r="G83" s="43"/>
      <c r="H83" s="43"/>
      <c r="I83" s="43"/>
      <c r="J83" s="43"/>
      <c r="K83" s="43"/>
      <c r="L83" s="147"/>
      <c r="S83" s="41"/>
      <c r="T83" s="41"/>
      <c r="U83" s="41"/>
      <c r="V83" s="41"/>
      <c r="W83" s="41"/>
      <c r="X83" s="41"/>
      <c r="Y83" s="41"/>
      <c r="Z83" s="41"/>
      <c r="AA83" s="41"/>
      <c r="AB83" s="41"/>
      <c r="AC83" s="41"/>
      <c r="AD83" s="41"/>
      <c r="AE83" s="41"/>
    </row>
    <row r="84" s="2" customFormat="1" ht="12" customHeight="1">
      <c r="A84" s="41"/>
      <c r="B84" s="42"/>
      <c r="C84" s="35" t="s">
        <v>99</v>
      </c>
      <c r="D84" s="43"/>
      <c r="E84" s="43"/>
      <c r="F84" s="43"/>
      <c r="G84" s="43"/>
      <c r="H84" s="43"/>
      <c r="I84" s="43"/>
      <c r="J84" s="43"/>
      <c r="K84" s="43"/>
      <c r="L84" s="147"/>
      <c r="S84" s="41"/>
      <c r="T84" s="41"/>
      <c r="U84" s="41"/>
      <c r="V84" s="41"/>
      <c r="W84" s="41"/>
      <c r="X84" s="41"/>
      <c r="Y84" s="41"/>
      <c r="Z84" s="41"/>
      <c r="AA84" s="41"/>
      <c r="AB84" s="41"/>
      <c r="AC84" s="41"/>
      <c r="AD84" s="41"/>
      <c r="AE84" s="41"/>
    </row>
    <row r="85" s="2" customFormat="1" ht="16.5" customHeight="1">
      <c r="A85" s="41"/>
      <c r="B85" s="42"/>
      <c r="C85" s="43"/>
      <c r="D85" s="43"/>
      <c r="E85" s="72" t="str">
        <f>E11</f>
        <v>4 - Elektro montáž</v>
      </c>
      <c r="F85" s="43"/>
      <c r="G85" s="43"/>
      <c r="H85" s="43"/>
      <c r="I85" s="43"/>
      <c r="J85" s="43"/>
      <c r="K85" s="43"/>
      <c r="L85" s="147"/>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7"/>
      <c r="S86" s="41"/>
      <c r="T86" s="41"/>
      <c r="U86" s="41"/>
      <c r="V86" s="41"/>
      <c r="W86" s="41"/>
      <c r="X86" s="41"/>
      <c r="Y86" s="41"/>
      <c r="Z86" s="41"/>
      <c r="AA86" s="41"/>
      <c r="AB86" s="41"/>
      <c r="AC86" s="41"/>
      <c r="AD86" s="41"/>
      <c r="AE86" s="41"/>
    </row>
    <row r="87" s="2" customFormat="1" ht="12" customHeight="1">
      <c r="A87" s="41"/>
      <c r="B87" s="42"/>
      <c r="C87" s="35" t="s">
        <v>21</v>
      </c>
      <c r="D87" s="43"/>
      <c r="E87" s="43"/>
      <c r="F87" s="30" t="str">
        <f>F14</f>
        <v xml:space="preserve"> </v>
      </c>
      <c r="G87" s="43"/>
      <c r="H87" s="43"/>
      <c r="I87" s="35" t="s">
        <v>23</v>
      </c>
      <c r="J87" s="75" t="str">
        <f>IF(J14="","",J14)</f>
        <v>23. 7. 2025</v>
      </c>
      <c r="K87" s="43"/>
      <c r="L87" s="147"/>
      <c r="S87" s="41"/>
      <c r="T87" s="41"/>
      <c r="U87" s="41"/>
      <c r="V87" s="41"/>
      <c r="W87" s="41"/>
      <c r="X87" s="41"/>
      <c r="Y87" s="41"/>
      <c r="Z87" s="41"/>
      <c r="AA87" s="41"/>
      <c r="AB87" s="41"/>
      <c r="AC87" s="41"/>
      <c r="AD87" s="41"/>
      <c r="AE87" s="41"/>
    </row>
    <row r="88" s="2" customFormat="1" ht="6.96" customHeight="1">
      <c r="A88" s="41"/>
      <c r="B88" s="42"/>
      <c r="C88" s="43"/>
      <c r="D88" s="43"/>
      <c r="E88" s="43"/>
      <c r="F88" s="43"/>
      <c r="G88" s="43"/>
      <c r="H88" s="43"/>
      <c r="I88" s="43"/>
      <c r="J88" s="43"/>
      <c r="K88" s="43"/>
      <c r="L88" s="147"/>
      <c r="S88" s="41"/>
      <c r="T88" s="41"/>
      <c r="U88" s="41"/>
      <c r="V88" s="41"/>
      <c r="W88" s="41"/>
      <c r="X88" s="41"/>
      <c r="Y88" s="41"/>
      <c r="Z88" s="41"/>
      <c r="AA88" s="41"/>
      <c r="AB88" s="41"/>
      <c r="AC88" s="41"/>
      <c r="AD88" s="41"/>
      <c r="AE88" s="41"/>
    </row>
    <row r="89" s="2" customFormat="1" ht="15.15" customHeight="1">
      <c r="A89" s="41"/>
      <c r="B89" s="42"/>
      <c r="C89" s="35" t="s">
        <v>25</v>
      </c>
      <c r="D89" s="43"/>
      <c r="E89" s="43"/>
      <c r="F89" s="30" t="str">
        <f>E17</f>
        <v>Město Sokolov</v>
      </c>
      <c r="G89" s="43"/>
      <c r="H89" s="43"/>
      <c r="I89" s="35" t="s">
        <v>30</v>
      </c>
      <c r="J89" s="39" t="str">
        <f>E23</f>
        <v>Ing.Řezníčková</v>
      </c>
      <c r="K89" s="43"/>
      <c r="L89" s="147"/>
      <c r="S89" s="41"/>
      <c r="T89" s="41"/>
      <c r="U89" s="41"/>
      <c r="V89" s="41"/>
      <c r="W89" s="41"/>
      <c r="X89" s="41"/>
      <c r="Y89" s="41"/>
      <c r="Z89" s="41"/>
      <c r="AA89" s="41"/>
      <c r="AB89" s="41"/>
      <c r="AC89" s="41"/>
      <c r="AD89" s="41"/>
      <c r="AE89" s="41"/>
    </row>
    <row r="90" s="2" customFormat="1" ht="15.15" customHeight="1">
      <c r="A90" s="41"/>
      <c r="B90" s="42"/>
      <c r="C90" s="35" t="s">
        <v>28</v>
      </c>
      <c r="D90" s="43"/>
      <c r="E90" s="43"/>
      <c r="F90" s="30" t="str">
        <f>IF(E20="","",E20)</f>
        <v>Vyplň údaj</v>
      </c>
      <c r="G90" s="43"/>
      <c r="H90" s="43"/>
      <c r="I90" s="35" t="s">
        <v>33</v>
      </c>
      <c r="J90" s="39" t="str">
        <f>E26</f>
        <v xml:space="preserve"> </v>
      </c>
      <c r="K90" s="43"/>
      <c r="L90" s="147"/>
      <c r="S90" s="41"/>
      <c r="T90" s="41"/>
      <c r="U90" s="41"/>
      <c r="V90" s="41"/>
      <c r="W90" s="41"/>
      <c r="X90" s="41"/>
      <c r="Y90" s="41"/>
      <c r="Z90" s="41"/>
      <c r="AA90" s="41"/>
      <c r="AB90" s="41"/>
      <c r="AC90" s="41"/>
      <c r="AD90" s="41"/>
      <c r="AE90" s="41"/>
    </row>
    <row r="91" s="2" customFormat="1" ht="10.32" customHeight="1">
      <c r="A91" s="41"/>
      <c r="B91" s="42"/>
      <c r="C91" s="43"/>
      <c r="D91" s="43"/>
      <c r="E91" s="43"/>
      <c r="F91" s="43"/>
      <c r="G91" s="43"/>
      <c r="H91" s="43"/>
      <c r="I91" s="43"/>
      <c r="J91" s="43"/>
      <c r="K91" s="43"/>
      <c r="L91" s="147"/>
      <c r="S91" s="41"/>
      <c r="T91" s="41"/>
      <c r="U91" s="41"/>
      <c r="V91" s="41"/>
      <c r="W91" s="41"/>
      <c r="X91" s="41"/>
      <c r="Y91" s="41"/>
      <c r="Z91" s="41"/>
      <c r="AA91" s="41"/>
      <c r="AB91" s="41"/>
      <c r="AC91" s="41"/>
      <c r="AD91" s="41"/>
      <c r="AE91" s="41"/>
    </row>
    <row r="92" s="11" customFormat="1" ht="29.28" customHeight="1">
      <c r="A92" s="188"/>
      <c r="B92" s="189"/>
      <c r="C92" s="190" t="s">
        <v>125</v>
      </c>
      <c r="D92" s="191" t="s">
        <v>56</v>
      </c>
      <c r="E92" s="191" t="s">
        <v>52</v>
      </c>
      <c r="F92" s="191" t="s">
        <v>53</v>
      </c>
      <c r="G92" s="191" t="s">
        <v>126</v>
      </c>
      <c r="H92" s="191" t="s">
        <v>127</v>
      </c>
      <c r="I92" s="191" t="s">
        <v>128</v>
      </c>
      <c r="J92" s="191" t="s">
        <v>104</v>
      </c>
      <c r="K92" s="192" t="s">
        <v>129</v>
      </c>
      <c r="L92" s="193"/>
      <c r="M92" s="95" t="s">
        <v>19</v>
      </c>
      <c r="N92" s="96" t="s">
        <v>41</v>
      </c>
      <c r="O92" s="96" t="s">
        <v>130</v>
      </c>
      <c r="P92" s="96" t="s">
        <v>131</v>
      </c>
      <c r="Q92" s="96" t="s">
        <v>132</v>
      </c>
      <c r="R92" s="96" t="s">
        <v>133</v>
      </c>
      <c r="S92" s="96" t="s">
        <v>134</v>
      </c>
      <c r="T92" s="97" t="s">
        <v>135</v>
      </c>
      <c r="U92" s="188"/>
      <c r="V92" s="188"/>
      <c r="W92" s="188"/>
      <c r="X92" s="188"/>
      <c r="Y92" s="188"/>
      <c r="Z92" s="188"/>
      <c r="AA92" s="188"/>
      <c r="AB92" s="188"/>
      <c r="AC92" s="188"/>
      <c r="AD92" s="188"/>
      <c r="AE92" s="188"/>
    </row>
    <row r="93" s="2" customFormat="1" ht="22.8" customHeight="1">
      <c r="A93" s="41"/>
      <c r="B93" s="42"/>
      <c r="C93" s="102" t="s">
        <v>136</v>
      </c>
      <c r="D93" s="43"/>
      <c r="E93" s="43"/>
      <c r="F93" s="43"/>
      <c r="G93" s="43"/>
      <c r="H93" s="43"/>
      <c r="I93" s="43"/>
      <c r="J93" s="194">
        <f>BK93</f>
        <v>0</v>
      </c>
      <c r="K93" s="43"/>
      <c r="L93" s="47"/>
      <c r="M93" s="98"/>
      <c r="N93" s="195"/>
      <c r="O93" s="99"/>
      <c r="P93" s="196">
        <f>P94+P111+P116+P125+P133+P147+P151+P153</f>
        <v>0</v>
      </c>
      <c r="Q93" s="99"/>
      <c r="R93" s="196">
        <f>R94+R111+R116+R125+R133+R147+R151+R153</f>
        <v>0</v>
      </c>
      <c r="S93" s="99"/>
      <c r="T93" s="197">
        <f>T94+T111+T116+T125+T133+T147+T151+T153</f>
        <v>0</v>
      </c>
      <c r="U93" s="41"/>
      <c r="V93" s="41"/>
      <c r="W93" s="41"/>
      <c r="X93" s="41"/>
      <c r="Y93" s="41"/>
      <c r="Z93" s="41"/>
      <c r="AA93" s="41"/>
      <c r="AB93" s="41"/>
      <c r="AC93" s="41"/>
      <c r="AD93" s="41"/>
      <c r="AE93" s="41"/>
      <c r="AT93" s="20" t="s">
        <v>70</v>
      </c>
      <c r="AU93" s="20" t="s">
        <v>105</v>
      </c>
      <c r="BK93" s="198">
        <f>BK94+BK111+BK116+BK125+BK133+BK147+BK151+BK153</f>
        <v>0</v>
      </c>
    </row>
    <row r="94" s="12" customFormat="1" ht="25.92" customHeight="1">
      <c r="A94" s="12"/>
      <c r="B94" s="199"/>
      <c r="C94" s="200"/>
      <c r="D94" s="201" t="s">
        <v>70</v>
      </c>
      <c r="E94" s="202" t="s">
        <v>1541</v>
      </c>
      <c r="F94" s="202" t="s">
        <v>1462</v>
      </c>
      <c r="G94" s="200"/>
      <c r="H94" s="200"/>
      <c r="I94" s="203"/>
      <c r="J94" s="204">
        <f>BK94</f>
        <v>0</v>
      </c>
      <c r="K94" s="200"/>
      <c r="L94" s="205"/>
      <c r="M94" s="206"/>
      <c r="N94" s="207"/>
      <c r="O94" s="207"/>
      <c r="P94" s="208">
        <f>SUM(P95:P110)</f>
        <v>0</v>
      </c>
      <c r="Q94" s="207"/>
      <c r="R94" s="208">
        <f>SUM(R95:R110)</f>
        <v>0</v>
      </c>
      <c r="S94" s="207"/>
      <c r="T94" s="209">
        <f>SUM(T95:T110)</f>
        <v>0</v>
      </c>
      <c r="U94" s="12"/>
      <c r="V94" s="12"/>
      <c r="W94" s="12"/>
      <c r="X94" s="12"/>
      <c r="Y94" s="12"/>
      <c r="Z94" s="12"/>
      <c r="AA94" s="12"/>
      <c r="AB94" s="12"/>
      <c r="AC94" s="12"/>
      <c r="AD94" s="12"/>
      <c r="AE94" s="12"/>
      <c r="AR94" s="210" t="s">
        <v>78</v>
      </c>
      <c r="AT94" s="211" t="s">
        <v>70</v>
      </c>
      <c r="AU94" s="211" t="s">
        <v>71</v>
      </c>
      <c r="AY94" s="210" t="s">
        <v>139</v>
      </c>
      <c r="BK94" s="212">
        <f>SUM(BK95:BK110)</f>
        <v>0</v>
      </c>
    </row>
    <row r="95" s="2" customFormat="1" ht="16.5" customHeight="1">
      <c r="A95" s="41"/>
      <c r="B95" s="42"/>
      <c r="C95" s="215" t="s">
        <v>78</v>
      </c>
      <c r="D95" s="215" t="s">
        <v>141</v>
      </c>
      <c r="E95" s="216" t="s">
        <v>1542</v>
      </c>
      <c r="F95" s="217" t="s">
        <v>1543</v>
      </c>
      <c r="G95" s="218" t="s">
        <v>228</v>
      </c>
      <c r="H95" s="219">
        <v>125</v>
      </c>
      <c r="I95" s="220"/>
      <c r="J95" s="221">
        <f>ROUND(I95*H95,2)</f>
        <v>0</v>
      </c>
      <c r="K95" s="217" t="s">
        <v>145</v>
      </c>
      <c r="L95" s="47"/>
      <c r="M95" s="222" t="s">
        <v>19</v>
      </c>
      <c r="N95" s="223" t="s">
        <v>43</v>
      </c>
      <c r="O95" s="87"/>
      <c r="P95" s="224">
        <f>O95*H95</f>
        <v>0</v>
      </c>
      <c r="Q95" s="224">
        <v>0</v>
      </c>
      <c r="R95" s="224">
        <f>Q95*H95</f>
        <v>0</v>
      </c>
      <c r="S95" s="224">
        <v>0</v>
      </c>
      <c r="T95" s="225">
        <f>S95*H95</f>
        <v>0</v>
      </c>
      <c r="U95" s="41"/>
      <c r="V95" s="41"/>
      <c r="W95" s="41"/>
      <c r="X95" s="41"/>
      <c r="Y95" s="41"/>
      <c r="Z95" s="41"/>
      <c r="AA95" s="41"/>
      <c r="AB95" s="41"/>
      <c r="AC95" s="41"/>
      <c r="AD95" s="41"/>
      <c r="AE95" s="41"/>
      <c r="AR95" s="226" t="s">
        <v>90</v>
      </c>
      <c r="AT95" s="226" t="s">
        <v>141</v>
      </c>
      <c r="AU95" s="226" t="s">
        <v>78</v>
      </c>
      <c r="AY95" s="20" t="s">
        <v>139</v>
      </c>
      <c r="BE95" s="227">
        <f>IF(N95="základní",J95,0)</f>
        <v>0</v>
      </c>
      <c r="BF95" s="227">
        <f>IF(N95="snížená",J95,0)</f>
        <v>0</v>
      </c>
      <c r="BG95" s="227">
        <f>IF(N95="zákl. přenesená",J95,0)</f>
        <v>0</v>
      </c>
      <c r="BH95" s="227">
        <f>IF(N95="sníž. přenesená",J95,0)</f>
        <v>0</v>
      </c>
      <c r="BI95" s="227">
        <f>IF(N95="nulová",J95,0)</f>
        <v>0</v>
      </c>
      <c r="BJ95" s="20" t="s">
        <v>83</v>
      </c>
      <c r="BK95" s="227">
        <f>ROUND(I95*H95,2)</f>
        <v>0</v>
      </c>
      <c r="BL95" s="20" t="s">
        <v>90</v>
      </c>
      <c r="BM95" s="226" t="s">
        <v>83</v>
      </c>
    </row>
    <row r="96" s="2" customFormat="1">
      <c r="A96" s="41"/>
      <c r="B96" s="42"/>
      <c r="C96" s="43"/>
      <c r="D96" s="228" t="s">
        <v>146</v>
      </c>
      <c r="E96" s="43"/>
      <c r="F96" s="229" t="s">
        <v>1544</v>
      </c>
      <c r="G96" s="43"/>
      <c r="H96" s="43"/>
      <c r="I96" s="230"/>
      <c r="J96" s="43"/>
      <c r="K96" s="43"/>
      <c r="L96" s="47"/>
      <c r="M96" s="231"/>
      <c r="N96" s="232"/>
      <c r="O96" s="87"/>
      <c r="P96" s="87"/>
      <c r="Q96" s="87"/>
      <c r="R96" s="87"/>
      <c r="S96" s="87"/>
      <c r="T96" s="88"/>
      <c r="U96" s="41"/>
      <c r="V96" s="41"/>
      <c r="W96" s="41"/>
      <c r="X96" s="41"/>
      <c r="Y96" s="41"/>
      <c r="Z96" s="41"/>
      <c r="AA96" s="41"/>
      <c r="AB96" s="41"/>
      <c r="AC96" s="41"/>
      <c r="AD96" s="41"/>
      <c r="AE96" s="41"/>
      <c r="AT96" s="20" t="s">
        <v>146</v>
      </c>
      <c r="AU96" s="20" t="s">
        <v>78</v>
      </c>
    </row>
    <row r="97" s="2" customFormat="1" ht="16.5" customHeight="1">
      <c r="A97" s="41"/>
      <c r="B97" s="42"/>
      <c r="C97" s="215" t="s">
        <v>83</v>
      </c>
      <c r="D97" s="215" t="s">
        <v>141</v>
      </c>
      <c r="E97" s="216" t="s">
        <v>1545</v>
      </c>
      <c r="F97" s="217" t="s">
        <v>1546</v>
      </c>
      <c r="G97" s="218" t="s">
        <v>228</v>
      </c>
      <c r="H97" s="219">
        <v>40</v>
      </c>
      <c r="I97" s="220"/>
      <c r="J97" s="221">
        <f>ROUND(I97*H97,2)</f>
        <v>0</v>
      </c>
      <c r="K97" s="217" t="s">
        <v>145</v>
      </c>
      <c r="L97" s="47"/>
      <c r="M97" s="222" t="s">
        <v>19</v>
      </c>
      <c r="N97" s="223" t="s">
        <v>43</v>
      </c>
      <c r="O97" s="87"/>
      <c r="P97" s="224">
        <f>O97*H97</f>
        <v>0</v>
      </c>
      <c r="Q97" s="224">
        <v>0</v>
      </c>
      <c r="R97" s="224">
        <f>Q97*H97</f>
        <v>0</v>
      </c>
      <c r="S97" s="224">
        <v>0</v>
      </c>
      <c r="T97" s="225">
        <f>S97*H97</f>
        <v>0</v>
      </c>
      <c r="U97" s="41"/>
      <c r="V97" s="41"/>
      <c r="W97" s="41"/>
      <c r="X97" s="41"/>
      <c r="Y97" s="41"/>
      <c r="Z97" s="41"/>
      <c r="AA97" s="41"/>
      <c r="AB97" s="41"/>
      <c r="AC97" s="41"/>
      <c r="AD97" s="41"/>
      <c r="AE97" s="41"/>
      <c r="AR97" s="226" t="s">
        <v>90</v>
      </c>
      <c r="AT97" s="226" t="s">
        <v>141</v>
      </c>
      <c r="AU97" s="226" t="s">
        <v>78</v>
      </c>
      <c r="AY97" s="20" t="s">
        <v>139</v>
      </c>
      <c r="BE97" s="227">
        <f>IF(N97="základní",J97,0)</f>
        <v>0</v>
      </c>
      <c r="BF97" s="227">
        <f>IF(N97="snížená",J97,0)</f>
        <v>0</v>
      </c>
      <c r="BG97" s="227">
        <f>IF(N97="zákl. přenesená",J97,0)</f>
        <v>0</v>
      </c>
      <c r="BH97" s="227">
        <f>IF(N97="sníž. přenesená",J97,0)</f>
        <v>0</v>
      </c>
      <c r="BI97" s="227">
        <f>IF(N97="nulová",J97,0)</f>
        <v>0</v>
      </c>
      <c r="BJ97" s="20" t="s">
        <v>83</v>
      </c>
      <c r="BK97" s="227">
        <f>ROUND(I97*H97,2)</f>
        <v>0</v>
      </c>
      <c r="BL97" s="20" t="s">
        <v>90</v>
      </c>
      <c r="BM97" s="226" t="s">
        <v>90</v>
      </c>
    </row>
    <row r="98" s="2" customFormat="1">
      <c r="A98" s="41"/>
      <c r="B98" s="42"/>
      <c r="C98" s="43"/>
      <c r="D98" s="228" t="s">
        <v>146</v>
      </c>
      <c r="E98" s="43"/>
      <c r="F98" s="229" t="s">
        <v>1547</v>
      </c>
      <c r="G98" s="43"/>
      <c r="H98" s="43"/>
      <c r="I98" s="230"/>
      <c r="J98" s="43"/>
      <c r="K98" s="43"/>
      <c r="L98" s="47"/>
      <c r="M98" s="231"/>
      <c r="N98" s="232"/>
      <c r="O98" s="87"/>
      <c r="P98" s="87"/>
      <c r="Q98" s="87"/>
      <c r="R98" s="87"/>
      <c r="S98" s="87"/>
      <c r="T98" s="88"/>
      <c r="U98" s="41"/>
      <c r="V98" s="41"/>
      <c r="W98" s="41"/>
      <c r="X98" s="41"/>
      <c r="Y98" s="41"/>
      <c r="Z98" s="41"/>
      <c r="AA98" s="41"/>
      <c r="AB98" s="41"/>
      <c r="AC98" s="41"/>
      <c r="AD98" s="41"/>
      <c r="AE98" s="41"/>
      <c r="AT98" s="20" t="s">
        <v>146</v>
      </c>
      <c r="AU98" s="20" t="s">
        <v>78</v>
      </c>
    </row>
    <row r="99" s="2" customFormat="1" ht="16.5" customHeight="1">
      <c r="A99" s="41"/>
      <c r="B99" s="42"/>
      <c r="C99" s="215" t="s">
        <v>87</v>
      </c>
      <c r="D99" s="215" t="s">
        <v>141</v>
      </c>
      <c r="E99" s="216" t="s">
        <v>1306</v>
      </c>
      <c r="F99" s="217" t="s">
        <v>1548</v>
      </c>
      <c r="G99" s="218" t="s">
        <v>1311</v>
      </c>
      <c r="H99" s="219">
        <v>14</v>
      </c>
      <c r="I99" s="220"/>
      <c r="J99" s="221">
        <f>ROUND(I99*H99,2)</f>
        <v>0</v>
      </c>
      <c r="K99" s="217" t="s">
        <v>19</v>
      </c>
      <c r="L99" s="47"/>
      <c r="M99" s="222" t="s">
        <v>19</v>
      </c>
      <c r="N99" s="223" t="s">
        <v>43</v>
      </c>
      <c r="O99" s="87"/>
      <c r="P99" s="224">
        <f>O99*H99</f>
        <v>0</v>
      </c>
      <c r="Q99" s="224">
        <v>0</v>
      </c>
      <c r="R99" s="224">
        <f>Q99*H99</f>
        <v>0</v>
      </c>
      <c r="S99" s="224">
        <v>0</v>
      </c>
      <c r="T99" s="225">
        <f>S99*H99</f>
        <v>0</v>
      </c>
      <c r="U99" s="41"/>
      <c r="V99" s="41"/>
      <c r="W99" s="41"/>
      <c r="X99" s="41"/>
      <c r="Y99" s="41"/>
      <c r="Z99" s="41"/>
      <c r="AA99" s="41"/>
      <c r="AB99" s="41"/>
      <c r="AC99" s="41"/>
      <c r="AD99" s="41"/>
      <c r="AE99" s="41"/>
      <c r="AR99" s="226" t="s">
        <v>90</v>
      </c>
      <c r="AT99" s="226" t="s">
        <v>141</v>
      </c>
      <c r="AU99" s="226" t="s">
        <v>78</v>
      </c>
      <c r="AY99" s="20" t="s">
        <v>139</v>
      </c>
      <c r="BE99" s="227">
        <f>IF(N99="základní",J99,0)</f>
        <v>0</v>
      </c>
      <c r="BF99" s="227">
        <f>IF(N99="snížená",J99,0)</f>
        <v>0</v>
      </c>
      <c r="BG99" s="227">
        <f>IF(N99="zákl. přenesená",J99,0)</f>
        <v>0</v>
      </c>
      <c r="BH99" s="227">
        <f>IF(N99="sníž. přenesená",J99,0)</f>
        <v>0</v>
      </c>
      <c r="BI99" s="227">
        <f>IF(N99="nulová",J99,0)</f>
        <v>0</v>
      </c>
      <c r="BJ99" s="20" t="s">
        <v>83</v>
      </c>
      <c r="BK99" s="227">
        <f>ROUND(I99*H99,2)</f>
        <v>0</v>
      </c>
      <c r="BL99" s="20" t="s">
        <v>90</v>
      </c>
      <c r="BM99" s="226" t="s">
        <v>157</v>
      </c>
    </row>
    <row r="100" s="2" customFormat="1" ht="16.5" customHeight="1">
      <c r="A100" s="41"/>
      <c r="B100" s="42"/>
      <c r="C100" s="215" t="s">
        <v>90</v>
      </c>
      <c r="D100" s="215" t="s">
        <v>141</v>
      </c>
      <c r="E100" s="216" t="s">
        <v>1549</v>
      </c>
      <c r="F100" s="217" t="s">
        <v>1550</v>
      </c>
      <c r="G100" s="218" t="s">
        <v>144</v>
      </c>
      <c r="H100" s="219">
        <v>5</v>
      </c>
      <c r="I100" s="220"/>
      <c r="J100" s="221">
        <f>ROUND(I100*H100,2)</f>
        <v>0</v>
      </c>
      <c r="K100" s="217" t="s">
        <v>145</v>
      </c>
      <c r="L100" s="47"/>
      <c r="M100" s="222" t="s">
        <v>19</v>
      </c>
      <c r="N100" s="223" t="s">
        <v>43</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90</v>
      </c>
      <c r="AT100" s="226" t="s">
        <v>141</v>
      </c>
      <c r="AU100" s="226" t="s">
        <v>78</v>
      </c>
      <c r="AY100" s="20" t="s">
        <v>139</v>
      </c>
      <c r="BE100" s="227">
        <f>IF(N100="základní",J100,0)</f>
        <v>0</v>
      </c>
      <c r="BF100" s="227">
        <f>IF(N100="snížená",J100,0)</f>
        <v>0</v>
      </c>
      <c r="BG100" s="227">
        <f>IF(N100="zákl. přenesená",J100,0)</f>
        <v>0</v>
      </c>
      <c r="BH100" s="227">
        <f>IF(N100="sníž. přenesená",J100,0)</f>
        <v>0</v>
      </c>
      <c r="BI100" s="227">
        <f>IF(N100="nulová",J100,0)</f>
        <v>0</v>
      </c>
      <c r="BJ100" s="20" t="s">
        <v>83</v>
      </c>
      <c r="BK100" s="227">
        <f>ROUND(I100*H100,2)</f>
        <v>0</v>
      </c>
      <c r="BL100" s="20" t="s">
        <v>90</v>
      </c>
      <c r="BM100" s="226" t="s">
        <v>220</v>
      </c>
    </row>
    <row r="101" s="2" customFormat="1">
      <c r="A101" s="41"/>
      <c r="B101" s="42"/>
      <c r="C101" s="43"/>
      <c r="D101" s="228" t="s">
        <v>146</v>
      </c>
      <c r="E101" s="43"/>
      <c r="F101" s="229" t="s">
        <v>1551</v>
      </c>
      <c r="G101" s="43"/>
      <c r="H101" s="43"/>
      <c r="I101" s="230"/>
      <c r="J101" s="43"/>
      <c r="K101" s="43"/>
      <c r="L101" s="47"/>
      <c r="M101" s="231"/>
      <c r="N101" s="232"/>
      <c r="O101" s="87"/>
      <c r="P101" s="87"/>
      <c r="Q101" s="87"/>
      <c r="R101" s="87"/>
      <c r="S101" s="87"/>
      <c r="T101" s="88"/>
      <c r="U101" s="41"/>
      <c r="V101" s="41"/>
      <c r="W101" s="41"/>
      <c r="X101" s="41"/>
      <c r="Y101" s="41"/>
      <c r="Z101" s="41"/>
      <c r="AA101" s="41"/>
      <c r="AB101" s="41"/>
      <c r="AC101" s="41"/>
      <c r="AD101" s="41"/>
      <c r="AE101" s="41"/>
      <c r="AT101" s="20" t="s">
        <v>146</v>
      </c>
      <c r="AU101" s="20" t="s">
        <v>78</v>
      </c>
    </row>
    <row r="102" s="2" customFormat="1" ht="16.5" customHeight="1">
      <c r="A102" s="41"/>
      <c r="B102" s="42"/>
      <c r="C102" s="215" t="s">
        <v>93</v>
      </c>
      <c r="D102" s="215" t="s">
        <v>141</v>
      </c>
      <c r="E102" s="216" t="s">
        <v>1552</v>
      </c>
      <c r="F102" s="217" t="s">
        <v>1553</v>
      </c>
      <c r="G102" s="218" t="s">
        <v>144</v>
      </c>
      <c r="H102" s="219">
        <v>5</v>
      </c>
      <c r="I102" s="220"/>
      <c r="J102" s="221">
        <f>ROUND(I102*H102,2)</f>
        <v>0</v>
      </c>
      <c r="K102" s="217" t="s">
        <v>145</v>
      </c>
      <c r="L102" s="47"/>
      <c r="M102" s="222" t="s">
        <v>19</v>
      </c>
      <c r="N102" s="223" t="s">
        <v>43</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90</v>
      </c>
      <c r="AT102" s="226" t="s">
        <v>141</v>
      </c>
      <c r="AU102" s="226" t="s">
        <v>78</v>
      </c>
      <c r="AY102" s="20" t="s">
        <v>139</v>
      </c>
      <c r="BE102" s="227">
        <f>IF(N102="základní",J102,0)</f>
        <v>0</v>
      </c>
      <c r="BF102" s="227">
        <f>IF(N102="snížená",J102,0)</f>
        <v>0</v>
      </c>
      <c r="BG102" s="227">
        <f>IF(N102="zákl. přenesená",J102,0)</f>
        <v>0</v>
      </c>
      <c r="BH102" s="227">
        <f>IF(N102="sníž. přenesená",J102,0)</f>
        <v>0</v>
      </c>
      <c r="BI102" s="227">
        <f>IF(N102="nulová",J102,0)</f>
        <v>0</v>
      </c>
      <c r="BJ102" s="20" t="s">
        <v>83</v>
      </c>
      <c r="BK102" s="227">
        <f>ROUND(I102*H102,2)</f>
        <v>0</v>
      </c>
      <c r="BL102" s="20" t="s">
        <v>90</v>
      </c>
      <c r="BM102" s="226" t="s">
        <v>8</v>
      </c>
    </row>
    <row r="103" s="2" customFormat="1">
      <c r="A103" s="41"/>
      <c r="B103" s="42"/>
      <c r="C103" s="43"/>
      <c r="D103" s="228" t="s">
        <v>146</v>
      </c>
      <c r="E103" s="43"/>
      <c r="F103" s="229" t="s">
        <v>1554</v>
      </c>
      <c r="G103" s="43"/>
      <c r="H103" s="43"/>
      <c r="I103" s="230"/>
      <c r="J103" s="43"/>
      <c r="K103" s="43"/>
      <c r="L103" s="47"/>
      <c r="M103" s="231"/>
      <c r="N103" s="232"/>
      <c r="O103" s="87"/>
      <c r="P103" s="87"/>
      <c r="Q103" s="87"/>
      <c r="R103" s="87"/>
      <c r="S103" s="87"/>
      <c r="T103" s="88"/>
      <c r="U103" s="41"/>
      <c r="V103" s="41"/>
      <c r="W103" s="41"/>
      <c r="X103" s="41"/>
      <c r="Y103" s="41"/>
      <c r="Z103" s="41"/>
      <c r="AA103" s="41"/>
      <c r="AB103" s="41"/>
      <c r="AC103" s="41"/>
      <c r="AD103" s="41"/>
      <c r="AE103" s="41"/>
      <c r="AT103" s="20" t="s">
        <v>146</v>
      </c>
      <c r="AU103" s="20" t="s">
        <v>78</v>
      </c>
    </row>
    <row r="104" s="2" customFormat="1" ht="16.5" customHeight="1">
      <c r="A104" s="41"/>
      <c r="B104" s="42"/>
      <c r="C104" s="215" t="s">
        <v>157</v>
      </c>
      <c r="D104" s="215" t="s">
        <v>141</v>
      </c>
      <c r="E104" s="216" t="s">
        <v>1555</v>
      </c>
      <c r="F104" s="217" t="s">
        <v>1556</v>
      </c>
      <c r="G104" s="218" t="s">
        <v>144</v>
      </c>
      <c r="H104" s="219">
        <v>5</v>
      </c>
      <c r="I104" s="220"/>
      <c r="J104" s="221">
        <f>ROUND(I104*H104,2)</f>
        <v>0</v>
      </c>
      <c r="K104" s="217" t="s">
        <v>145</v>
      </c>
      <c r="L104" s="47"/>
      <c r="M104" s="222" t="s">
        <v>19</v>
      </c>
      <c r="N104" s="223" t="s">
        <v>43</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90</v>
      </c>
      <c r="AT104" s="226" t="s">
        <v>141</v>
      </c>
      <c r="AU104" s="226" t="s">
        <v>78</v>
      </c>
      <c r="AY104" s="20" t="s">
        <v>139</v>
      </c>
      <c r="BE104" s="227">
        <f>IF(N104="základní",J104,0)</f>
        <v>0</v>
      </c>
      <c r="BF104" s="227">
        <f>IF(N104="snížená",J104,0)</f>
        <v>0</v>
      </c>
      <c r="BG104" s="227">
        <f>IF(N104="zákl. přenesená",J104,0)</f>
        <v>0</v>
      </c>
      <c r="BH104" s="227">
        <f>IF(N104="sníž. přenesená",J104,0)</f>
        <v>0</v>
      </c>
      <c r="BI104" s="227">
        <f>IF(N104="nulová",J104,0)</f>
        <v>0</v>
      </c>
      <c r="BJ104" s="20" t="s">
        <v>83</v>
      </c>
      <c r="BK104" s="227">
        <f>ROUND(I104*H104,2)</f>
        <v>0</v>
      </c>
      <c r="BL104" s="20" t="s">
        <v>90</v>
      </c>
      <c r="BM104" s="226" t="s">
        <v>257</v>
      </c>
    </row>
    <row r="105" s="2" customFormat="1">
      <c r="A105" s="41"/>
      <c r="B105" s="42"/>
      <c r="C105" s="43"/>
      <c r="D105" s="228" t="s">
        <v>146</v>
      </c>
      <c r="E105" s="43"/>
      <c r="F105" s="229" t="s">
        <v>1557</v>
      </c>
      <c r="G105" s="43"/>
      <c r="H105" s="43"/>
      <c r="I105" s="230"/>
      <c r="J105" s="43"/>
      <c r="K105" s="43"/>
      <c r="L105" s="47"/>
      <c r="M105" s="231"/>
      <c r="N105" s="232"/>
      <c r="O105" s="87"/>
      <c r="P105" s="87"/>
      <c r="Q105" s="87"/>
      <c r="R105" s="87"/>
      <c r="S105" s="87"/>
      <c r="T105" s="88"/>
      <c r="U105" s="41"/>
      <c r="V105" s="41"/>
      <c r="W105" s="41"/>
      <c r="X105" s="41"/>
      <c r="Y105" s="41"/>
      <c r="Z105" s="41"/>
      <c r="AA105" s="41"/>
      <c r="AB105" s="41"/>
      <c r="AC105" s="41"/>
      <c r="AD105" s="41"/>
      <c r="AE105" s="41"/>
      <c r="AT105" s="20" t="s">
        <v>146</v>
      </c>
      <c r="AU105" s="20" t="s">
        <v>78</v>
      </c>
    </row>
    <row r="106" s="2" customFormat="1" ht="16.5" customHeight="1">
      <c r="A106" s="41"/>
      <c r="B106" s="42"/>
      <c r="C106" s="215" t="s">
        <v>212</v>
      </c>
      <c r="D106" s="215" t="s">
        <v>141</v>
      </c>
      <c r="E106" s="216" t="s">
        <v>1558</v>
      </c>
      <c r="F106" s="217" t="s">
        <v>1559</v>
      </c>
      <c r="G106" s="218" t="s">
        <v>1311</v>
      </c>
      <c r="H106" s="219">
        <v>3</v>
      </c>
      <c r="I106" s="220"/>
      <c r="J106" s="221">
        <f>ROUND(I106*H106,2)</f>
        <v>0</v>
      </c>
      <c r="K106" s="217" t="s">
        <v>19</v>
      </c>
      <c r="L106" s="47"/>
      <c r="M106" s="222" t="s">
        <v>19</v>
      </c>
      <c r="N106" s="223" t="s">
        <v>43</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90</v>
      </c>
      <c r="AT106" s="226" t="s">
        <v>141</v>
      </c>
      <c r="AU106" s="226" t="s">
        <v>78</v>
      </c>
      <c r="AY106" s="20" t="s">
        <v>139</v>
      </c>
      <c r="BE106" s="227">
        <f>IF(N106="základní",J106,0)</f>
        <v>0</v>
      </c>
      <c r="BF106" s="227">
        <f>IF(N106="snížená",J106,0)</f>
        <v>0</v>
      </c>
      <c r="BG106" s="227">
        <f>IF(N106="zákl. přenesená",J106,0)</f>
        <v>0</v>
      </c>
      <c r="BH106" s="227">
        <f>IF(N106="sníž. přenesená",J106,0)</f>
        <v>0</v>
      </c>
      <c r="BI106" s="227">
        <f>IF(N106="nulová",J106,0)</f>
        <v>0</v>
      </c>
      <c r="BJ106" s="20" t="s">
        <v>83</v>
      </c>
      <c r="BK106" s="227">
        <f>ROUND(I106*H106,2)</f>
        <v>0</v>
      </c>
      <c r="BL106" s="20" t="s">
        <v>90</v>
      </c>
      <c r="BM106" s="226" t="s">
        <v>260</v>
      </c>
    </row>
    <row r="107" s="2" customFormat="1" ht="16.5" customHeight="1">
      <c r="A107" s="41"/>
      <c r="B107" s="42"/>
      <c r="C107" s="215" t="s">
        <v>220</v>
      </c>
      <c r="D107" s="215" t="s">
        <v>141</v>
      </c>
      <c r="E107" s="216" t="s">
        <v>1560</v>
      </c>
      <c r="F107" s="217" t="s">
        <v>1561</v>
      </c>
      <c r="G107" s="218" t="s">
        <v>144</v>
      </c>
      <c r="H107" s="219">
        <v>5</v>
      </c>
      <c r="I107" s="220"/>
      <c r="J107" s="221">
        <f>ROUND(I107*H107,2)</f>
        <v>0</v>
      </c>
      <c r="K107" s="217" t="s">
        <v>145</v>
      </c>
      <c r="L107" s="47"/>
      <c r="M107" s="222" t="s">
        <v>19</v>
      </c>
      <c r="N107" s="223" t="s">
        <v>43</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90</v>
      </c>
      <c r="AT107" s="226" t="s">
        <v>141</v>
      </c>
      <c r="AU107" s="226" t="s">
        <v>78</v>
      </c>
      <c r="AY107" s="20" t="s">
        <v>139</v>
      </c>
      <c r="BE107" s="227">
        <f>IF(N107="základní",J107,0)</f>
        <v>0</v>
      </c>
      <c r="BF107" s="227">
        <f>IF(N107="snížená",J107,0)</f>
        <v>0</v>
      </c>
      <c r="BG107" s="227">
        <f>IF(N107="zákl. přenesená",J107,0)</f>
        <v>0</v>
      </c>
      <c r="BH107" s="227">
        <f>IF(N107="sníž. přenesená",J107,0)</f>
        <v>0</v>
      </c>
      <c r="BI107" s="227">
        <f>IF(N107="nulová",J107,0)</f>
        <v>0</v>
      </c>
      <c r="BJ107" s="20" t="s">
        <v>83</v>
      </c>
      <c r="BK107" s="227">
        <f>ROUND(I107*H107,2)</f>
        <v>0</v>
      </c>
      <c r="BL107" s="20" t="s">
        <v>90</v>
      </c>
      <c r="BM107" s="226" t="s">
        <v>284</v>
      </c>
    </row>
    <row r="108" s="2" customFormat="1">
      <c r="A108" s="41"/>
      <c r="B108" s="42"/>
      <c r="C108" s="43"/>
      <c r="D108" s="228" t="s">
        <v>146</v>
      </c>
      <c r="E108" s="43"/>
      <c r="F108" s="229" t="s">
        <v>1562</v>
      </c>
      <c r="G108" s="43"/>
      <c r="H108" s="43"/>
      <c r="I108" s="230"/>
      <c r="J108" s="43"/>
      <c r="K108" s="43"/>
      <c r="L108" s="47"/>
      <c r="M108" s="231"/>
      <c r="N108" s="232"/>
      <c r="O108" s="87"/>
      <c r="P108" s="87"/>
      <c r="Q108" s="87"/>
      <c r="R108" s="87"/>
      <c r="S108" s="87"/>
      <c r="T108" s="88"/>
      <c r="U108" s="41"/>
      <c r="V108" s="41"/>
      <c r="W108" s="41"/>
      <c r="X108" s="41"/>
      <c r="Y108" s="41"/>
      <c r="Z108" s="41"/>
      <c r="AA108" s="41"/>
      <c r="AB108" s="41"/>
      <c r="AC108" s="41"/>
      <c r="AD108" s="41"/>
      <c r="AE108" s="41"/>
      <c r="AT108" s="20" t="s">
        <v>146</v>
      </c>
      <c r="AU108" s="20" t="s">
        <v>78</v>
      </c>
    </row>
    <row r="109" s="2" customFormat="1" ht="24.15" customHeight="1">
      <c r="A109" s="41"/>
      <c r="B109" s="42"/>
      <c r="C109" s="215" t="s">
        <v>225</v>
      </c>
      <c r="D109" s="215" t="s">
        <v>141</v>
      </c>
      <c r="E109" s="216" t="s">
        <v>1563</v>
      </c>
      <c r="F109" s="217" t="s">
        <v>1564</v>
      </c>
      <c r="G109" s="218" t="s">
        <v>144</v>
      </c>
      <c r="H109" s="219">
        <v>6</v>
      </c>
      <c r="I109" s="220"/>
      <c r="J109" s="221">
        <f>ROUND(I109*H109,2)</f>
        <v>0</v>
      </c>
      <c r="K109" s="217" t="s">
        <v>145</v>
      </c>
      <c r="L109" s="47"/>
      <c r="M109" s="222" t="s">
        <v>19</v>
      </c>
      <c r="N109" s="223" t="s">
        <v>43</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90</v>
      </c>
      <c r="AT109" s="226" t="s">
        <v>141</v>
      </c>
      <c r="AU109" s="226" t="s">
        <v>78</v>
      </c>
      <c r="AY109" s="20" t="s">
        <v>139</v>
      </c>
      <c r="BE109" s="227">
        <f>IF(N109="základní",J109,0)</f>
        <v>0</v>
      </c>
      <c r="BF109" s="227">
        <f>IF(N109="snížená",J109,0)</f>
        <v>0</v>
      </c>
      <c r="BG109" s="227">
        <f>IF(N109="zákl. přenesená",J109,0)</f>
        <v>0</v>
      </c>
      <c r="BH109" s="227">
        <f>IF(N109="sníž. přenesená",J109,0)</f>
        <v>0</v>
      </c>
      <c r="BI109" s="227">
        <f>IF(N109="nulová",J109,0)</f>
        <v>0</v>
      </c>
      <c r="BJ109" s="20" t="s">
        <v>83</v>
      </c>
      <c r="BK109" s="227">
        <f>ROUND(I109*H109,2)</f>
        <v>0</v>
      </c>
      <c r="BL109" s="20" t="s">
        <v>90</v>
      </c>
      <c r="BM109" s="226" t="s">
        <v>297</v>
      </c>
    </row>
    <row r="110" s="2" customFormat="1">
      <c r="A110" s="41"/>
      <c r="B110" s="42"/>
      <c r="C110" s="43"/>
      <c r="D110" s="228" t="s">
        <v>146</v>
      </c>
      <c r="E110" s="43"/>
      <c r="F110" s="229" t="s">
        <v>1565</v>
      </c>
      <c r="G110" s="43"/>
      <c r="H110" s="43"/>
      <c r="I110" s="230"/>
      <c r="J110" s="43"/>
      <c r="K110" s="43"/>
      <c r="L110" s="47"/>
      <c r="M110" s="231"/>
      <c r="N110" s="232"/>
      <c r="O110" s="87"/>
      <c r="P110" s="87"/>
      <c r="Q110" s="87"/>
      <c r="R110" s="87"/>
      <c r="S110" s="87"/>
      <c r="T110" s="88"/>
      <c r="U110" s="41"/>
      <c r="V110" s="41"/>
      <c r="W110" s="41"/>
      <c r="X110" s="41"/>
      <c r="Y110" s="41"/>
      <c r="Z110" s="41"/>
      <c r="AA110" s="41"/>
      <c r="AB110" s="41"/>
      <c r="AC110" s="41"/>
      <c r="AD110" s="41"/>
      <c r="AE110" s="41"/>
      <c r="AT110" s="20" t="s">
        <v>146</v>
      </c>
      <c r="AU110" s="20" t="s">
        <v>78</v>
      </c>
    </row>
    <row r="111" s="12" customFormat="1" ht="25.92" customHeight="1">
      <c r="A111" s="12"/>
      <c r="B111" s="199"/>
      <c r="C111" s="200"/>
      <c r="D111" s="201" t="s">
        <v>70</v>
      </c>
      <c r="E111" s="202" t="s">
        <v>1566</v>
      </c>
      <c r="F111" s="202" t="s">
        <v>1481</v>
      </c>
      <c r="G111" s="200"/>
      <c r="H111" s="200"/>
      <c r="I111" s="203"/>
      <c r="J111" s="204">
        <f>BK111</f>
        <v>0</v>
      </c>
      <c r="K111" s="200"/>
      <c r="L111" s="205"/>
      <c r="M111" s="206"/>
      <c r="N111" s="207"/>
      <c r="O111" s="207"/>
      <c r="P111" s="208">
        <f>SUM(P112:P115)</f>
        <v>0</v>
      </c>
      <c r="Q111" s="207"/>
      <c r="R111" s="208">
        <f>SUM(R112:R115)</f>
        <v>0</v>
      </c>
      <c r="S111" s="207"/>
      <c r="T111" s="209">
        <f>SUM(T112:T115)</f>
        <v>0</v>
      </c>
      <c r="U111" s="12"/>
      <c r="V111" s="12"/>
      <c r="W111" s="12"/>
      <c r="X111" s="12"/>
      <c r="Y111" s="12"/>
      <c r="Z111" s="12"/>
      <c r="AA111" s="12"/>
      <c r="AB111" s="12"/>
      <c r="AC111" s="12"/>
      <c r="AD111" s="12"/>
      <c r="AE111" s="12"/>
      <c r="AR111" s="210" t="s">
        <v>78</v>
      </c>
      <c r="AT111" s="211" t="s">
        <v>70</v>
      </c>
      <c r="AU111" s="211" t="s">
        <v>71</v>
      </c>
      <c r="AY111" s="210" t="s">
        <v>139</v>
      </c>
      <c r="BK111" s="212">
        <f>SUM(BK112:BK115)</f>
        <v>0</v>
      </c>
    </row>
    <row r="112" s="2" customFormat="1" ht="16.5" customHeight="1">
      <c r="A112" s="41"/>
      <c r="B112" s="42"/>
      <c r="C112" s="215" t="s">
        <v>238</v>
      </c>
      <c r="D112" s="215" t="s">
        <v>141</v>
      </c>
      <c r="E112" s="216" t="s">
        <v>1567</v>
      </c>
      <c r="F112" s="217" t="s">
        <v>1568</v>
      </c>
      <c r="G112" s="218" t="s">
        <v>144</v>
      </c>
      <c r="H112" s="219">
        <v>1</v>
      </c>
      <c r="I112" s="220"/>
      <c r="J112" s="221">
        <f>ROUND(I112*H112,2)</f>
        <v>0</v>
      </c>
      <c r="K112" s="217" t="s">
        <v>145</v>
      </c>
      <c r="L112" s="47"/>
      <c r="M112" s="222" t="s">
        <v>19</v>
      </c>
      <c r="N112" s="223" t="s">
        <v>43</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90</v>
      </c>
      <c r="AT112" s="226" t="s">
        <v>141</v>
      </c>
      <c r="AU112" s="226" t="s">
        <v>78</v>
      </c>
      <c r="AY112" s="20" t="s">
        <v>139</v>
      </c>
      <c r="BE112" s="227">
        <f>IF(N112="základní",J112,0)</f>
        <v>0</v>
      </c>
      <c r="BF112" s="227">
        <f>IF(N112="snížená",J112,0)</f>
        <v>0</v>
      </c>
      <c r="BG112" s="227">
        <f>IF(N112="zákl. přenesená",J112,0)</f>
        <v>0</v>
      </c>
      <c r="BH112" s="227">
        <f>IF(N112="sníž. přenesená",J112,0)</f>
        <v>0</v>
      </c>
      <c r="BI112" s="227">
        <f>IF(N112="nulová",J112,0)</f>
        <v>0</v>
      </c>
      <c r="BJ112" s="20" t="s">
        <v>83</v>
      </c>
      <c r="BK112" s="227">
        <f>ROUND(I112*H112,2)</f>
        <v>0</v>
      </c>
      <c r="BL112" s="20" t="s">
        <v>90</v>
      </c>
      <c r="BM112" s="226" t="s">
        <v>267</v>
      </c>
    </row>
    <row r="113" s="2" customFormat="1">
      <c r="A113" s="41"/>
      <c r="B113" s="42"/>
      <c r="C113" s="43"/>
      <c r="D113" s="228" t="s">
        <v>146</v>
      </c>
      <c r="E113" s="43"/>
      <c r="F113" s="229" t="s">
        <v>1569</v>
      </c>
      <c r="G113" s="43"/>
      <c r="H113" s="43"/>
      <c r="I113" s="230"/>
      <c r="J113" s="43"/>
      <c r="K113" s="43"/>
      <c r="L113" s="47"/>
      <c r="M113" s="231"/>
      <c r="N113" s="232"/>
      <c r="O113" s="87"/>
      <c r="P113" s="87"/>
      <c r="Q113" s="87"/>
      <c r="R113" s="87"/>
      <c r="S113" s="87"/>
      <c r="T113" s="88"/>
      <c r="U113" s="41"/>
      <c r="V113" s="41"/>
      <c r="W113" s="41"/>
      <c r="X113" s="41"/>
      <c r="Y113" s="41"/>
      <c r="Z113" s="41"/>
      <c r="AA113" s="41"/>
      <c r="AB113" s="41"/>
      <c r="AC113" s="41"/>
      <c r="AD113" s="41"/>
      <c r="AE113" s="41"/>
      <c r="AT113" s="20" t="s">
        <v>146</v>
      </c>
      <c r="AU113" s="20" t="s">
        <v>78</v>
      </c>
    </row>
    <row r="114" s="2" customFormat="1" ht="21.75" customHeight="1">
      <c r="A114" s="41"/>
      <c r="B114" s="42"/>
      <c r="C114" s="215" t="s">
        <v>244</v>
      </c>
      <c r="D114" s="215" t="s">
        <v>141</v>
      </c>
      <c r="E114" s="216" t="s">
        <v>1570</v>
      </c>
      <c r="F114" s="217" t="s">
        <v>1571</v>
      </c>
      <c r="G114" s="218" t="s">
        <v>144</v>
      </c>
      <c r="H114" s="219">
        <v>1</v>
      </c>
      <c r="I114" s="220"/>
      <c r="J114" s="221">
        <f>ROUND(I114*H114,2)</f>
        <v>0</v>
      </c>
      <c r="K114" s="217" t="s">
        <v>145</v>
      </c>
      <c r="L114" s="47"/>
      <c r="M114" s="222" t="s">
        <v>19</v>
      </c>
      <c r="N114" s="223" t="s">
        <v>43</v>
      </c>
      <c r="O114" s="87"/>
      <c r="P114" s="224">
        <f>O114*H114</f>
        <v>0</v>
      </c>
      <c r="Q114" s="224">
        <v>0</v>
      </c>
      <c r="R114" s="224">
        <f>Q114*H114</f>
        <v>0</v>
      </c>
      <c r="S114" s="224">
        <v>0</v>
      </c>
      <c r="T114" s="225">
        <f>S114*H114</f>
        <v>0</v>
      </c>
      <c r="U114" s="41"/>
      <c r="V114" s="41"/>
      <c r="W114" s="41"/>
      <c r="X114" s="41"/>
      <c r="Y114" s="41"/>
      <c r="Z114" s="41"/>
      <c r="AA114" s="41"/>
      <c r="AB114" s="41"/>
      <c r="AC114" s="41"/>
      <c r="AD114" s="41"/>
      <c r="AE114" s="41"/>
      <c r="AR114" s="226" t="s">
        <v>90</v>
      </c>
      <c r="AT114" s="226" t="s">
        <v>141</v>
      </c>
      <c r="AU114" s="226" t="s">
        <v>78</v>
      </c>
      <c r="AY114" s="20" t="s">
        <v>139</v>
      </c>
      <c r="BE114" s="227">
        <f>IF(N114="základní",J114,0)</f>
        <v>0</v>
      </c>
      <c r="BF114" s="227">
        <f>IF(N114="snížená",J114,0)</f>
        <v>0</v>
      </c>
      <c r="BG114" s="227">
        <f>IF(N114="zákl. přenesená",J114,0)</f>
        <v>0</v>
      </c>
      <c r="BH114" s="227">
        <f>IF(N114="sníž. přenesená",J114,0)</f>
        <v>0</v>
      </c>
      <c r="BI114" s="227">
        <f>IF(N114="nulová",J114,0)</f>
        <v>0</v>
      </c>
      <c r="BJ114" s="20" t="s">
        <v>83</v>
      </c>
      <c r="BK114" s="227">
        <f>ROUND(I114*H114,2)</f>
        <v>0</v>
      </c>
      <c r="BL114" s="20" t="s">
        <v>90</v>
      </c>
      <c r="BM114" s="226" t="s">
        <v>274</v>
      </c>
    </row>
    <row r="115" s="2" customFormat="1">
      <c r="A115" s="41"/>
      <c r="B115" s="42"/>
      <c r="C115" s="43"/>
      <c r="D115" s="228" t="s">
        <v>146</v>
      </c>
      <c r="E115" s="43"/>
      <c r="F115" s="229" t="s">
        <v>1572</v>
      </c>
      <c r="G115" s="43"/>
      <c r="H115" s="43"/>
      <c r="I115" s="230"/>
      <c r="J115" s="43"/>
      <c r="K115" s="43"/>
      <c r="L115" s="47"/>
      <c r="M115" s="231"/>
      <c r="N115" s="232"/>
      <c r="O115" s="87"/>
      <c r="P115" s="87"/>
      <c r="Q115" s="87"/>
      <c r="R115" s="87"/>
      <c r="S115" s="87"/>
      <c r="T115" s="88"/>
      <c r="U115" s="41"/>
      <c r="V115" s="41"/>
      <c r="W115" s="41"/>
      <c r="X115" s="41"/>
      <c r="Y115" s="41"/>
      <c r="Z115" s="41"/>
      <c r="AA115" s="41"/>
      <c r="AB115" s="41"/>
      <c r="AC115" s="41"/>
      <c r="AD115" s="41"/>
      <c r="AE115" s="41"/>
      <c r="AT115" s="20" t="s">
        <v>146</v>
      </c>
      <c r="AU115" s="20" t="s">
        <v>78</v>
      </c>
    </row>
    <row r="116" s="12" customFormat="1" ht="25.92" customHeight="1">
      <c r="A116" s="12"/>
      <c r="B116" s="199"/>
      <c r="C116" s="200"/>
      <c r="D116" s="201" t="s">
        <v>70</v>
      </c>
      <c r="E116" s="202" t="s">
        <v>1573</v>
      </c>
      <c r="F116" s="202" t="s">
        <v>1487</v>
      </c>
      <c r="G116" s="200"/>
      <c r="H116" s="200"/>
      <c r="I116" s="203"/>
      <c r="J116" s="204">
        <f>BK116</f>
        <v>0</v>
      </c>
      <c r="K116" s="200"/>
      <c r="L116" s="205"/>
      <c r="M116" s="206"/>
      <c r="N116" s="207"/>
      <c r="O116" s="207"/>
      <c r="P116" s="208">
        <f>SUM(P117:P124)</f>
        <v>0</v>
      </c>
      <c r="Q116" s="207"/>
      <c r="R116" s="208">
        <f>SUM(R117:R124)</f>
        <v>0</v>
      </c>
      <c r="S116" s="207"/>
      <c r="T116" s="209">
        <f>SUM(T117:T124)</f>
        <v>0</v>
      </c>
      <c r="U116" s="12"/>
      <c r="V116" s="12"/>
      <c r="W116" s="12"/>
      <c r="X116" s="12"/>
      <c r="Y116" s="12"/>
      <c r="Z116" s="12"/>
      <c r="AA116" s="12"/>
      <c r="AB116" s="12"/>
      <c r="AC116" s="12"/>
      <c r="AD116" s="12"/>
      <c r="AE116" s="12"/>
      <c r="AR116" s="210" t="s">
        <v>78</v>
      </c>
      <c r="AT116" s="211" t="s">
        <v>70</v>
      </c>
      <c r="AU116" s="211" t="s">
        <v>71</v>
      </c>
      <c r="AY116" s="210" t="s">
        <v>139</v>
      </c>
      <c r="BK116" s="212">
        <f>SUM(BK117:BK124)</f>
        <v>0</v>
      </c>
    </row>
    <row r="117" s="2" customFormat="1" ht="24.15" customHeight="1">
      <c r="A117" s="41"/>
      <c r="B117" s="42"/>
      <c r="C117" s="215" t="s">
        <v>8</v>
      </c>
      <c r="D117" s="215" t="s">
        <v>141</v>
      </c>
      <c r="E117" s="216" t="s">
        <v>1574</v>
      </c>
      <c r="F117" s="217" t="s">
        <v>1575</v>
      </c>
      <c r="G117" s="218" t="s">
        <v>228</v>
      </c>
      <c r="H117" s="219">
        <v>35</v>
      </c>
      <c r="I117" s="220"/>
      <c r="J117" s="221">
        <f>ROUND(I117*H117,2)</f>
        <v>0</v>
      </c>
      <c r="K117" s="217" t="s">
        <v>145</v>
      </c>
      <c r="L117" s="47"/>
      <c r="M117" s="222" t="s">
        <v>19</v>
      </c>
      <c r="N117" s="223" t="s">
        <v>43</v>
      </c>
      <c r="O117" s="87"/>
      <c r="P117" s="224">
        <f>O117*H117</f>
        <v>0</v>
      </c>
      <c r="Q117" s="224">
        <v>0</v>
      </c>
      <c r="R117" s="224">
        <f>Q117*H117</f>
        <v>0</v>
      </c>
      <c r="S117" s="224">
        <v>0</v>
      </c>
      <c r="T117" s="225">
        <f>S117*H117</f>
        <v>0</v>
      </c>
      <c r="U117" s="41"/>
      <c r="V117" s="41"/>
      <c r="W117" s="41"/>
      <c r="X117" s="41"/>
      <c r="Y117" s="41"/>
      <c r="Z117" s="41"/>
      <c r="AA117" s="41"/>
      <c r="AB117" s="41"/>
      <c r="AC117" s="41"/>
      <c r="AD117" s="41"/>
      <c r="AE117" s="41"/>
      <c r="AR117" s="226" t="s">
        <v>90</v>
      </c>
      <c r="AT117" s="226" t="s">
        <v>141</v>
      </c>
      <c r="AU117" s="226" t="s">
        <v>78</v>
      </c>
      <c r="AY117" s="20" t="s">
        <v>139</v>
      </c>
      <c r="BE117" s="227">
        <f>IF(N117="základní",J117,0)</f>
        <v>0</v>
      </c>
      <c r="BF117" s="227">
        <f>IF(N117="snížená",J117,0)</f>
        <v>0</v>
      </c>
      <c r="BG117" s="227">
        <f>IF(N117="zákl. přenesená",J117,0)</f>
        <v>0</v>
      </c>
      <c r="BH117" s="227">
        <f>IF(N117="sníž. přenesená",J117,0)</f>
        <v>0</v>
      </c>
      <c r="BI117" s="227">
        <f>IF(N117="nulová",J117,0)</f>
        <v>0</v>
      </c>
      <c r="BJ117" s="20" t="s">
        <v>83</v>
      </c>
      <c r="BK117" s="227">
        <f>ROUND(I117*H117,2)</f>
        <v>0</v>
      </c>
      <c r="BL117" s="20" t="s">
        <v>90</v>
      </c>
      <c r="BM117" s="226" t="s">
        <v>279</v>
      </c>
    </row>
    <row r="118" s="2" customFormat="1">
      <c r="A118" s="41"/>
      <c r="B118" s="42"/>
      <c r="C118" s="43"/>
      <c r="D118" s="228" t="s">
        <v>146</v>
      </c>
      <c r="E118" s="43"/>
      <c r="F118" s="229" t="s">
        <v>1576</v>
      </c>
      <c r="G118" s="43"/>
      <c r="H118" s="43"/>
      <c r="I118" s="230"/>
      <c r="J118" s="43"/>
      <c r="K118" s="43"/>
      <c r="L118" s="47"/>
      <c r="M118" s="231"/>
      <c r="N118" s="232"/>
      <c r="O118" s="87"/>
      <c r="P118" s="87"/>
      <c r="Q118" s="87"/>
      <c r="R118" s="87"/>
      <c r="S118" s="87"/>
      <c r="T118" s="88"/>
      <c r="U118" s="41"/>
      <c r="V118" s="41"/>
      <c r="W118" s="41"/>
      <c r="X118" s="41"/>
      <c r="Y118" s="41"/>
      <c r="Z118" s="41"/>
      <c r="AA118" s="41"/>
      <c r="AB118" s="41"/>
      <c r="AC118" s="41"/>
      <c r="AD118" s="41"/>
      <c r="AE118" s="41"/>
      <c r="AT118" s="20" t="s">
        <v>146</v>
      </c>
      <c r="AU118" s="20" t="s">
        <v>78</v>
      </c>
    </row>
    <row r="119" s="2" customFormat="1" ht="24.15" customHeight="1">
      <c r="A119" s="41"/>
      <c r="B119" s="42"/>
      <c r="C119" s="215" t="s">
        <v>252</v>
      </c>
      <c r="D119" s="215" t="s">
        <v>141</v>
      </c>
      <c r="E119" s="216" t="s">
        <v>1577</v>
      </c>
      <c r="F119" s="217" t="s">
        <v>1578</v>
      </c>
      <c r="G119" s="218" t="s">
        <v>228</v>
      </c>
      <c r="H119" s="219">
        <v>10</v>
      </c>
      <c r="I119" s="220"/>
      <c r="J119" s="221">
        <f>ROUND(I119*H119,2)</f>
        <v>0</v>
      </c>
      <c r="K119" s="217" t="s">
        <v>145</v>
      </c>
      <c r="L119" s="47"/>
      <c r="M119" s="222" t="s">
        <v>19</v>
      </c>
      <c r="N119" s="223" t="s">
        <v>43</v>
      </c>
      <c r="O119" s="87"/>
      <c r="P119" s="224">
        <f>O119*H119</f>
        <v>0</v>
      </c>
      <c r="Q119" s="224">
        <v>0</v>
      </c>
      <c r="R119" s="224">
        <f>Q119*H119</f>
        <v>0</v>
      </c>
      <c r="S119" s="224">
        <v>0</v>
      </c>
      <c r="T119" s="225">
        <f>S119*H119</f>
        <v>0</v>
      </c>
      <c r="U119" s="41"/>
      <c r="V119" s="41"/>
      <c r="W119" s="41"/>
      <c r="X119" s="41"/>
      <c r="Y119" s="41"/>
      <c r="Z119" s="41"/>
      <c r="AA119" s="41"/>
      <c r="AB119" s="41"/>
      <c r="AC119" s="41"/>
      <c r="AD119" s="41"/>
      <c r="AE119" s="41"/>
      <c r="AR119" s="226" t="s">
        <v>90</v>
      </c>
      <c r="AT119" s="226" t="s">
        <v>141</v>
      </c>
      <c r="AU119" s="226" t="s">
        <v>78</v>
      </c>
      <c r="AY119" s="20" t="s">
        <v>139</v>
      </c>
      <c r="BE119" s="227">
        <f>IF(N119="základní",J119,0)</f>
        <v>0</v>
      </c>
      <c r="BF119" s="227">
        <f>IF(N119="snížená",J119,0)</f>
        <v>0</v>
      </c>
      <c r="BG119" s="227">
        <f>IF(N119="zákl. přenesená",J119,0)</f>
        <v>0</v>
      </c>
      <c r="BH119" s="227">
        <f>IF(N119="sníž. přenesená",J119,0)</f>
        <v>0</v>
      </c>
      <c r="BI119" s="227">
        <f>IF(N119="nulová",J119,0)</f>
        <v>0</v>
      </c>
      <c r="BJ119" s="20" t="s">
        <v>83</v>
      </c>
      <c r="BK119" s="227">
        <f>ROUND(I119*H119,2)</f>
        <v>0</v>
      </c>
      <c r="BL119" s="20" t="s">
        <v>90</v>
      </c>
      <c r="BM119" s="226" t="s">
        <v>287</v>
      </c>
    </row>
    <row r="120" s="2" customFormat="1">
      <c r="A120" s="41"/>
      <c r="B120" s="42"/>
      <c r="C120" s="43"/>
      <c r="D120" s="228" t="s">
        <v>146</v>
      </c>
      <c r="E120" s="43"/>
      <c r="F120" s="229" t="s">
        <v>1579</v>
      </c>
      <c r="G120" s="43"/>
      <c r="H120" s="43"/>
      <c r="I120" s="230"/>
      <c r="J120" s="43"/>
      <c r="K120" s="43"/>
      <c r="L120" s="47"/>
      <c r="M120" s="231"/>
      <c r="N120" s="232"/>
      <c r="O120" s="87"/>
      <c r="P120" s="87"/>
      <c r="Q120" s="87"/>
      <c r="R120" s="87"/>
      <c r="S120" s="87"/>
      <c r="T120" s="88"/>
      <c r="U120" s="41"/>
      <c r="V120" s="41"/>
      <c r="W120" s="41"/>
      <c r="X120" s="41"/>
      <c r="Y120" s="41"/>
      <c r="Z120" s="41"/>
      <c r="AA120" s="41"/>
      <c r="AB120" s="41"/>
      <c r="AC120" s="41"/>
      <c r="AD120" s="41"/>
      <c r="AE120" s="41"/>
      <c r="AT120" s="20" t="s">
        <v>146</v>
      </c>
      <c r="AU120" s="20" t="s">
        <v>78</v>
      </c>
    </row>
    <row r="121" s="2" customFormat="1" ht="24.15" customHeight="1">
      <c r="A121" s="41"/>
      <c r="B121" s="42"/>
      <c r="C121" s="215" t="s">
        <v>257</v>
      </c>
      <c r="D121" s="215" t="s">
        <v>141</v>
      </c>
      <c r="E121" s="216" t="s">
        <v>1580</v>
      </c>
      <c r="F121" s="217" t="s">
        <v>1581</v>
      </c>
      <c r="G121" s="218" t="s">
        <v>228</v>
      </c>
      <c r="H121" s="219">
        <v>10</v>
      </c>
      <c r="I121" s="220"/>
      <c r="J121" s="221">
        <f>ROUND(I121*H121,2)</f>
        <v>0</v>
      </c>
      <c r="K121" s="217" t="s">
        <v>145</v>
      </c>
      <c r="L121" s="47"/>
      <c r="M121" s="222" t="s">
        <v>19</v>
      </c>
      <c r="N121" s="223" t="s">
        <v>43</v>
      </c>
      <c r="O121" s="87"/>
      <c r="P121" s="224">
        <f>O121*H121</f>
        <v>0</v>
      </c>
      <c r="Q121" s="224">
        <v>0</v>
      </c>
      <c r="R121" s="224">
        <f>Q121*H121</f>
        <v>0</v>
      </c>
      <c r="S121" s="224">
        <v>0</v>
      </c>
      <c r="T121" s="225">
        <f>S121*H121</f>
        <v>0</v>
      </c>
      <c r="U121" s="41"/>
      <c r="V121" s="41"/>
      <c r="W121" s="41"/>
      <c r="X121" s="41"/>
      <c r="Y121" s="41"/>
      <c r="Z121" s="41"/>
      <c r="AA121" s="41"/>
      <c r="AB121" s="41"/>
      <c r="AC121" s="41"/>
      <c r="AD121" s="41"/>
      <c r="AE121" s="41"/>
      <c r="AR121" s="226" t="s">
        <v>90</v>
      </c>
      <c r="AT121" s="226" t="s">
        <v>141</v>
      </c>
      <c r="AU121" s="226" t="s">
        <v>78</v>
      </c>
      <c r="AY121" s="20" t="s">
        <v>139</v>
      </c>
      <c r="BE121" s="227">
        <f>IF(N121="základní",J121,0)</f>
        <v>0</v>
      </c>
      <c r="BF121" s="227">
        <f>IF(N121="snížená",J121,0)</f>
        <v>0</v>
      </c>
      <c r="BG121" s="227">
        <f>IF(N121="zákl. přenesená",J121,0)</f>
        <v>0</v>
      </c>
      <c r="BH121" s="227">
        <f>IF(N121="sníž. přenesená",J121,0)</f>
        <v>0</v>
      </c>
      <c r="BI121" s="227">
        <f>IF(N121="nulová",J121,0)</f>
        <v>0</v>
      </c>
      <c r="BJ121" s="20" t="s">
        <v>83</v>
      </c>
      <c r="BK121" s="227">
        <f>ROUND(I121*H121,2)</f>
        <v>0</v>
      </c>
      <c r="BL121" s="20" t="s">
        <v>90</v>
      </c>
      <c r="BM121" s="226" t="s">
        <v>292</v>
      </c>
    </row>
    <row r="122" s="2" customFormat="1">
      <c r="A122" s="41"/>
      <c r="B122" s="42"/>
      <c r="C122" s="43"/>
      <c r="D122" s="228" t="s">
        <v>146</v>
      </c>
      <c r="E122" s="43"/>
      <c r="F122" s="229" t="s">
        <v>1582</v>
      </c>
      <c r="G122" s="43"/>
      <c r="H122" s="43"/>
      <c r="I122" s="230"/>
      <c r="J122" s="43"/>
      <c r="K122" s="43"/>
      <c r="L122" s="47"/>
      <c r="M122" s="231"/>
      <c r="N122" s="232"/>
      <c r="O122" s="87"/>
      <c r="P122" s="87"/>
      <c r="Q122" s="87"/>
      <c r="R122" s="87"/>
      <c r="S122" s="87"/>
      <c r="T122" s="88"/>
      <c r="U122" s="41"/>
      <c r="V122" s="41"/>
      <c r="W122" s="41"/>
      <c r="X122" s="41"/>
      <c r="Y122" s="41"/>
      <c r="Z122" s="41"/>
      <c r="AA122" s="41"/>
      <c r="AB122" s="41"/>
      <c r="AC122" s="41"/>
      <c r="AD122" s="41"/>
      <c r="AE122" s="41"/>
      <c r="AT122" s="20" t="s">
        <v>146</v>
      </c>
      <c r="AU122" s="20" t="s">
        <v>78</v>
      </c>
    </row>
    <row r="123" s="2" customFormat="1" ht="24.15" customHeight="1">
      <c r="A123" s="41"/>
      <c r="B123" s="42"/>
      <c r="C123" s="215" t="s">
        <v>264</v>
      </c>
      <c r="D123" s="215" t="s">
        <v>141</v>
      </c>
      <c r="E123" s="216" t="s">
        <v>1583</v>
      </c>
      <c r="F123" s="217" t="s">
        <v>1584</v>
      </c>
      <c r="G123" s="218" t="s">
        <v>228</v>
      </c>
      <c r="H123" s="219">
        <v>20</v>
      </c>
      <c r="I123" s="220"/>
      <c r="J123" s="221">
        <f>ROUND(I123*H123,2)</f>
        <v>0</v>
      </c>
      <c r="K123" s="217" t="s">
        <v>145</v>
      </c>
      <c r="L123" s="47"/>
      <c r="M123" s="222" t="s">
        <v>19</v>
      </c>
      <c r="N123" s="223" t="s">
        <v>43</v>
      </c>
      <c r="O123" s="87"/>
      <c r="P123" s="224">
        <f>O123*H123</f>
        <v>0</v>
      </c>
      <c r="Q123" s="224">
        <v>0</v>
      </c>
      <c r="R123" s="224">
        <f>Q123*H123</f>
        <v>0</v>
      </c>
      <c r="S123" s="224">
        <v>0</v>
      </c>
      <c r="T123" s="225">
        <f>S123*H123</f>
        <v>0</v>
      </c>
      <c r="U123" s="41"/>
      <c r="V123" s="41"/>
      <c r="W123" s="41"/>
      <c r="X123" s="41"/>
      <c r="Y123" s="41"/>
      <c r="Z123" s="41"/>
      <c r="AA123" s="41"/>
      <c r="AB123" s="41"/>
      <c r="AC123" s="41"/>
      <c r="AD123" s="41"/>
      <c r="AE123" s="41"/>
      <c r="AR123" s="226" t="s">
        <v>90</v>
      </c>
      <c r="AT123" s="226" t="s">
        <v>141</v>
      </c>
      <c r="AU123" s="226" t="s">
        <v>78</v>
      </c>
      <c r="AY123" s="20" t="s">
        <v>139</v>
      </c>
      <c r="BE123" s="227">
        <f>IF(N123="základní",J123,0)</f>
        <v>0</v>
      </c>
      <c r="BF123" s="227">
        <f>IF(N123="snížená",J123,0)</f>
        <v>0</v>
      </c>
      <c r="BG123" s="227">
        <f>IF(N123="zákl. přenesená",J123,0)</f>
        <v>0</v>
      </c>
      <c r="BH123" s="227">
        <f>IF(N123="sníž. přenesená",J123,0)</f>
        <v>0</v>
      </c>
      <c r="BI123" s="227">
        <f>IF(N123="nulová",J123,0)</f>
        <v>0</v>
      </c>
      <c r="BJ123" s="20" t="s">
        <v>83</v>
      </c>
      <c r="BK123" s="227">
        <f>ROUND(I123*H123,2)</f>
        <v>0</v>
      </c>
      <c r="BL123" s="20" t="s">
        <v>90</v>
      </c>
      <c r="BM123" s="226" t="s">
        <v>300</v>
      </c>
    </row>
    <row r="124" s="2" customFormat="1">
      <c r="A124" s="41"/>
      <c r="B124" s="42"/>
      <c r="C124" s="43"/>
      <c r="D124" s="228" t="s">
        <v>146</v>
      </c>
      <c r="E124" s="43"/>
      <c r="F124" s="229" t="s">
        <v>1585</v>
      </c>
      <c r="G124" s="43"/>
      <c r="H124" s="43"/>
      <c r="I124" s="230"/>
      <c r="J124" s="43"/>
      <c r="K124" s="43"/>
      <c r="L124" s="47"/>
      <c r="M124" s="231"/>
      <c r="N124" s="232"/>
      <c r="O124" s="87"/>
      <c r="P124" s="87"/>
      <c r="Q124" s="87"/>
      <c r="R124" s="87"/>
      <c r="S124" s="87"/>
      <c r="T124" s="88"/>
      <c r="U124" s="41"/>
      <c r="V124" s="41"/>
      <c r="W124" s="41"/>
      <c r="X124" s="41"/>
      <c r="Y124" s="41"/>
      <c r="Z124" s="41"/>
      <c r="AA124" s="41"/>
      <c r="AB124" s="41"/>
      <c r="AC124" s="41"/>
      <c r="AD124" s="41"/>
      <c r="AE124" s="41"/>
      <c r="AT124" s="20" t="s">
        <v>146</v>
      </c>
      <c r="AU124" s="20" t="s">
        <v>78</v>
      </c>
    </row>
    <row r="125" s="12" customFormat="1" ht="25.92" customHeight="1">
      <c r="A125" s="12"/>
      <c r="B125" s="199"/>
      <c r="C125" s="200"/>
      <c r="D125" s="201" t="s">
        <v>70</v>
      </c>
      <c r="E125" s="202" t="s">
        <v>1586</v>
      </c>
      <c r="F125" s="202" t="s">
        <v>1587</v>
      </c>
      <c r="G125" s="200"/>
      <c r="H125" s="200"/>
      <c r="I125" s="203"/>
      <c r="J125" s="204">
        <f>BK125</f>
        <v>0</v>
      </c>
      <c r="K125" s="200"/>
      <c r="L125" s="205"/>
      <c r="M125" s="206"/>
      <c r="N125" s="207"/>
      <c r="O125" s="207"/>
      <c r="P125" s="208">
        <f>SUM(P126:P132)</f>
        <v>0</v>
      </c>
      <c r="Q125" s="207"/>
      <c r="R125" s="208">
        <f>SUM(R126:R132)</f>
        <v>0</v>
      </c>
      <c r="S125" s="207"/>
      <c r="T125" s="209">
        <f>SUM(T126:T132)</f>
        <v>0</v>
      </c>
      <c r="U125" s="12"/>
      <c r="V125" s="12"/>
      <c r="W125" s="12"/>
      <c r="X125" s="12"/>
      <c r="Y125" s="12"/>
      <c r="Z125" s="12"/>
      <c r="AA125" s="12"/>
      <c r="AB125" s="12"/>
      <c r="AC125" s="12"/>
      <c r="AD125" s="12"/>
      <c r="AE125" s="12"/>
      <c r="AR125" s="210" t="s">
        <v>78</v>
      </c>
      <c r="AT125" s="211" t="s">
        <v>70</v>
      </c>
      <c r="AU125" s="211" t="s">
        <v>71</v>
      </c>
      <c r="AY125" s="210" t="s">
        <v>139</v>
      </c>
      <c r="BK125" s="212">
        <f>SUM(BK126:BK132)</f>
        <v>0</v>
      </c>
    </row>
    <row r="126" s="2" customFormat="1" ht="24.15" customHeight="1">
      <c r="A126" s="41"/>
      <c r="B126" s="42"/>
      <c r="C126" s="215" t="s">
        <v>260</v>
      </c>
      <c r="D126" s="215" t="s">
        <v>141</v>
      </c>
      <c r="E126" s="216" t="s">
        <v>1588</v>
      </c>
      <c r="F126" s="217" t="s">
        <v>1589</v>
      </c>
      <c r="G126" s="218" t="s">
        <v>144</v>
      </c>
      <c r="H126" s="219">
        <v>2</v>
      </c>
      <c r="I126" s="220"/>
      <c r="J126" s="221">
        <f>ROUND(I126*H126,2)</f>
        <v>0</v>
      </c>
      <c r="K126" s="217" t="s">
        <v>145</v>
      </c>
      <c r="L126" s="47"/>
      <c r="M126" s="222" t="s">
        <v>19</v>
      </c>
      <c r="N126" s="223" t="s">
        <v>43</v>
      </c>
      <c r="O126" s="87"/>
      <c r="P126" s="224">
        <f>O126*H126</f>
        <v>0</v>
      </c>
      <c r="Q126" s="224">
        <v>0</v>
      </c>
      <c r="R126" s="224">
        <f>Q126*H126</f>
        <v>0</v>
      </c>
      <c r="S126" s="224">
        <v>0</v>
      </c>
      <c r="T126" s="225">
        <f>S126*H126</f>
        <v>0</v>
      </c>
      <c r="U126" s="41"/>
      <c r="V126" s="41"/>
      <c r="W126" s="41"/>
      <c r="X126" s="41"/>
      <c r="Y126" s="41"/>
      <c r="Z126" s="41"/>
      <c r="AA126" s="41"/>
      <c r="AB126" s="41"/>
      <c r="AC126" s="41"/>
      <c r="AD126" s="41"/>
      <c r="AE126" s="41"/>
      <c r="AR126" s="226" t="s">
        <v>90</v>
      </c>
      <c r="AT126" s="226" t="s">
        <v>141</v>
      </c>
      <c r="AU126" s="226" t="s">
        <v>78</v>
      </c>
      <c r="AY126" s="20" t="s">
        <v>139</v>
      </c>
      <c r="BE126" s="227">
        <f>IF(N126="základní",J126,0)</f>
        <v>0</v>
      </c>
      <c r="BF126" s="227">
        <f>IF(N126="snížená",J126,0)</f>
        <v>0</v>
      </c>
      <c r="BG126" s="227">
        <f>IF(N126="zákl. přenesená",J126,0)</f>
        <v>0</v>
      </c>
      <c r="BH126" s="227">
        <f>IF(N126="sníž. přenesená",J126,0)</f>
        <v>0</v>
      </c>
      <c r="BI126" s="227">
        <f>IF(N126="nulová",J126,0)</f>
        <v>0</v>
      </c>
      <c r="BJ126" s="20" t="s">
        <v>83</v>
      </c>
      <c r="BK126" s="227">
        <f>ROUND(I126*H126,2)</f>
        <v>0</v>
      </c>
      <c r="BL126" s="20" t="s">
        <v>90</v>
      </c>
      <c r="BM126" s="226" t="s">
        <v>316</v>
      </c>
    </row>
    <row r="127" s="2" customFormat="1">
      <c r="A127" s="41"/>
      <c r="B127" s="42"/>
      <c r="C127" s="43"/>
      <c r="D127" s="228" t="s">
        <v>146</v>
      </c>
      <c r="E127" s="43"/>
      <c r="F127" s="229" t="s">
        <v>1590</v>
      </c>
      <c r="G127" s="43"/>
      <c r="H127" s="43"/>
      <c r="I127" s="230"/>
      <c r="J127" s="43"/>
      <c r="K127" s="43"/>
      <c r="L127" s="47"/>
      <c r="M127" s="231"/>
      <c r="N127" s="232"/>
      <c r="O127" s="87"/>
      <c r="P127" s="87"/>
      <c r="Q127" s="87"/>
      <c r="R127" s="87"/>
      <c r="S127" s="87"/>
      <c r="T127" s="88"/>
      <c r="U127" s="41"/>
      <c r="V127" s="41"/>
      <c r="W127" s="41"/>
      <c r="X127" s="41"/>
      <c r="Y127" s="41"/>
      <c r="Z127" s="41"/>
      <c r="AA127" s="41"/>
      <c r="AB127" s="41"/>
      <c r="AC127" s="41"/>
      <c r="AD127" s="41"/>
      <c r="AE127" s="41"/>
      <c r="AT127" s="20" t="s">
        <v>146</v>
      </c>
      <c r="AU127" s="20" t="s">
        <v>78</v>
      </c>
    </row>
    <row r="128" s="2" customFormat="1" ht="24.15" customHeight="1">
      <c r="A128" s="41"/>
      <c r="B128" s="42"/>
      <c r="C128" s="215" t="s">
        <v>276</v>
      </c>
      <c r="D128" s="215" t="s">
        <v>141</v>
      </c>
      <c r="E128" s="216" t="s">
        <v>1591</v>
      </c>
      <c r="F128" s="217" t="s">
        <v>1592</v>
      </c>
      <c r="G128" s="218" t="s">
        <v>144</v>
      </c>
      <c r="H128" s="219">
        <v>2</v>
      </c>
      <c r="I128" s="220"/>
      <c r="J128" s="221">
        <f>ROUND(I128*H128,2)</f>
        <v>0</v>
      </c>
      <c r="K128" s="217" t="s">
        <v>145</v>
      </c>
      <c r="L128" s="47"/>
      <c r="M128" s="222" t="s">
        <v>19</v>
      </c>
      <c r="N128" s="223" t="s">
        <v>43</v>
      </c>
      <c r="O128" s="87"/>
      <c r="P128" s="224">
        <f>O128*H128</f>
        <v>0</v>
      </c>
      <c r="Q128" s="224">
        <v>0</v>
      </c>
      <c r="R128" s="224">
        <f>Q128*H128</f>
        <v>0</v>
      </c>
      <c r="S128" s="224">
        <v>0</v>
      </c>
      <c r="T128" s="225">
        <f>S128*H128</f>
        <v>0</v>
      </c>
      <c r="U128" s="41"/>
      <c r="V128" s="41"/>
      <c r="W128" s="41"/>
      <c r="X128" s="41"/>
      <c r="Y128" s="41"/>
      <c r="Z128" s="41"/>
      <c r="AA128" s="41"/>
      <c r="AB128" s="41"/>
      <c r="AC128" s="41"/>
      <c r="AD128" s="41"/>
      <c r="AE128" s="41"/>
      <c r="AR128" s="226" t="s">
        <v>90</v>
      </c>
      <c r="AT128" s="226" t="s">
        <v>141</v>
      </c>
      <c r="AU128" s="226" t="s">
        <v>78</v>
      </c>
      <c r="AY128" s="20" t="s">
        <v>139</v>
      </c>
      <c r="BE128" s="227">
        <f>IF(N128="základní",J128,0)</f>
        <v>0</v>
      </c>
      <c r="BF128" s="227">
        <f>IF(N128="snížená",J128,0)</f>
        <v>0</v>
      </c>
      <c r="BG128" s="227">
        <f>IF(N128="zákl. přenesená",J128,0)</f>
        <v>0</v>
      </c>
      <c r="BH128" s="227">
        <f>IF(N128="sníž. přenesená",J128,0)</f>
        <v>0</v>
      </c>
      <c r="BI128" s="227">
        <f>IF(N128="nulová",J128,0)</f>
        <v>0</v>
      </c>
      <c r="BJ128" s="20" t="s">
        <v>83</v>
      </c>
      <c r="BK128" s="227">
        <f>ROUND(I128*H128,2)</f>
        <v>0</v>
      </c>
      <c r="BL128" s="20" t="s">
        <v>90</v>
      </c>
      <c r="BM128" s="226" t="s">
        <v>395</v>
      </c>
    </row>
    <row r="129" s="2" customFormat="1">
      <c r="A129" s="41"/>
      <c r="B129" s="42"/>
      <c r="C129" s="43"/>
      <c r="D129" s="228" t="s">
        <v>146</v>
      </c>
      <c r="E129" s="43"/>
      <c r="F129" s="229" t="s">
        <v>1593</v>
      </c>
      <c r="G129" s="43"/>
      <c r="H129" s="43"/>
      <c r="I129" s="230"/>
      <c r="J129" s="43"/>
      <c r="K129" s="43"/>
      <c r="L129" s="47"/>
      <c r="M129" s="231"/>
      <c r="N129" s="232"/>
      <c r="O129" s="87"/>
      <c r="P129" s="87"/>
      <c r="Q129" s="87"/>
      <c r="R129" s="87"/>
      <c r="S129" s="87"/>
      <c r="T129" s="88"/>
      <c r="U129" s="41"/>
      <c r="V129" s="41"/>
      <c r="W129" s="41"/>
      <c r="X129" s="41"/>
      <c r="Y129" s="41"/>
      <c r="Z129" s="41"/>
      <c r="AA129" s="41"/>
      <c r="AB129" s="41"/>
      <c r="AC129" s="41"/>
      <c r="AD129" s="41"/>
      <c r="AE129" s="41"/>
      <c r="AT129" s="20" t="s">
        <v>146</v>
      </c>
      <c r="AU129" s="20" t="s">
        <v>78</v>
      </c>
    </row>
    <row r="130" s="2" customFormat="1" ht="24.15" customHeight="1">
      <c r="A130" s="41"/>
      <c r="B130" s="42"/>
      <c r="C130" s="215" t="s">
        <v>284</v>
      </c>
      <c r="D130" s="215" t="s">
        <v>141</v>
      </c>
      <c r="E130" s="216" t="s">
        <v>1594</v>
      </c>
      <c r="F130" s="217" t="s">
        <v>1595</v>
      </c>
      <c r="G130" s="218" t="s">
        <v>144</v>
      </c>
      <c r="H130" s="219">
        <v>4</v>
      </c>
      <c r="I130" s="220"/>
      <c r="J130" s="221">
        <f>ROUND(I130*H130,2)</f>
        <v>0</v>
      </c>
      <c r="K130" s="217" t="s">
        <v>145</v>
      </c>
      <c r="L130" s="47"/>
      <c r="M130" s="222" t="s">
        <v>19</v>
      </c>
      <c r="N130" s="223" t="s">
        <v>43</v>
      </c>
      <c r="O130" s="87"/>
      <c r="P130" s="224">
        <f>O130*H130</f>
        <v>0</v>
      </c>
      <c r="Q130" s="224">
        <v>0</v>
      </c>
      <c r="R130" s="224">
        <f>Q130*H130</f>
        <v>0</v>
      </c>
      <c r="S130" s="224">
        <v>0</v>
      </c>
      <c r="T130" s="225">
        <f>S130*H130</f>
        <v>0</v>
      </c>
      <c r="U130" s="41"/>
      <c r="V130" s="41"/>
      <c r="W130" s="41"/>
      <c r="X130" s="41"/>
      <c r="Y130" s="41"/>
      <c r="Z130" s="41"/>
      <c r="AA130" s="41"/>
      <c r="AB130" s="41"/>
      <c r="AC130" s="41"/>
      <c r="AD130" s="41"/>
      <c r="AE130" s="41"/>
      <c r="AR130" s="226" t="s">
        <v>90</v>
      </c>
      <c r="AT130" s="226" t="s">
        <v>141</v>
      </c>
      <c r="AU130" s="226" t="s">
        <v>78</v>
      </c>
      <c r="AY130" s="20" t="s">
        <v>139</v>
      </c>
      <c r="BE130" s="227">
        <f>IF(N130="základní",J130,0)</f>
        <v>0</v>
      </c>
      <c r="BF130" s="227">
        <f>IF(N130="snížená",J130,0)</f>
        <v>0</v>
      </c>
      <c r="BG130" s="227">
        <f>IF(N130="zákl. přenesená",J130,0)</f>
        <v>0</v>
      </c>
      <c r="BH130" s="227">
        <f>IF(N130="sníž. přenesená",J130,0)</f>
        <v>0</v>
      </c>
      <c r="BI130" s="227">
        <f>IF(N130="nulová",J130,0)</f>
        <v>0</v>
      </c>
      <c r="BJ130" s="20" t="s">
        <v>83</v>
      </c>
      <c r="BK130" s="227">
        <f>ROUND(I130*H130,2)</f>
        <v>0</v>
      </c>
      <c r="BL130" s="20" t="s">
        <v>90</v>
      </c>
      <c r="BM130" s="226" t="s">
        <v>321</v>
      </c>
    </row>
    <row r="131" s="2" customFormat="1">
      <c r="A131" s="41"/>
      <c r="B131" s="42"/>
      <c r="C131" s="43"/>
      <c r="D131" s="228" t="s">
        <v>146</v>
      </c>
      <c r="E131" s="43"/>
      <c r="F131" s="229" t="s">
        <v>1596</v>
      </c>
      <c r="G131" s="43"/>
      <c r="H131" s="43"/>
      <c r="I131" s="230"/>
      <c r="J131" s="43"/>
      <c r="K131" s="43"/>
      <c r="L131" s="47"/>
      <c r="M131" s="231"/>
      <c r="N131" s="232"/>
      <c r="O131" s="87"/>
      <c r="P131" s="87"/>
      <c r="Q131" s="87"/>
      <c r="R131" s="87"/>
      <c r="S131" s="87"/>
      <c r="T131" s="88"/>
      <c r="U131" s="41"/>
      <c r="V131" s="41"/>
      <c r="W131" s="41"/>
      <c r="X131" s="41"/>
      <c r="Y131" s="41"/>
      <c r="Z131" s="41"/>
      <c r="AA131" s="41"/>
      <c r="AB131" s="41"/>
      <c r="AC131" s="41"/>
      <c r="AD131" s="41"/>
      <c r="AE131" s="41"/>
      <c r="AT131" s="20" t="s">
        <v>146</v>
      </c>
      <c r="AU131" s="20" t="s">
        <v>78</v>
      </c>
    </row>
    <row r="132" s="2" customFormat="1" ht="16.5" customHeight="1">
      <c r="A132" s="41"/>
      <c r="B132" s="42"/>
      <c r="C132" s="215" t="s">
        <v>289</v>
      </c>
      <c r="D132" s="215" t="s">
        <v>141</v>
      </c>
      <c r="E132" s="216" t="s">
        <v>1597</v>
      </c>
      <c r="F132" s="217" t="s">
        <v>1598</v>
      </c>
      <c r="G132" s="218" t="s">
        <v>1311</v>
      </c>
      <c r="H132" s="219">
        <v>1</v>
      </c>
      <c r="I132" s="220"/>
      <c r="J132" s="221">
        <f>ROUND(I132*H132,2)</f>
        <v>0</v>
      </c>
      <c r="K132" s="217" t="s">
        <v>19</v>
      </c>
      <c r="L132" s="47"/>
      <c r="M132" s="222" t="s">
        <v>19</v>
      </c>
      <c r="N132" s="223" t="s">
        <v>43</v>
      </c>
      <c r="O132" s="87"/>
      <c r="P132" s="224">
        <f>O132*H132</f>
        <v>0</v>
      </c>
      <c r="Q132" s="224">
        <v>0</v>
      </c>
      <c r="R132" s="224">
        <f>Q132*H132</f>
        <v>0</v>
      </c>
      <c r="S132" s="224">
        <v>0</v>
      </c>
      <c r="T132" s="225">
        <f>S132*H132</f>
        <v>0</v>
      </c>
      <c r="U132" s="41"/>
      <c r="V132" s="41"/>
      <c r="W132" s="41"/>
      <c r="X132" s="41"/>
      <c r="Y132" s="41"/>
      <c r="Z132" s="41"/>
      <c r="AA132" s="41"/>
      <c r="AB132" s="41"/>
      <c r="AC132" s="41"/>
      <c r="AD132" s="41"/>
      <c r="AE132" s="41"/>
      <c r="AR132" s="226" t="s">
        <v>90</v>
      </c>
      <c r="AT132" s="226" t="s">
        <v>141</v>
      </c>
      <c r="AU132" s="226" t="s">
        <v>78</v>
      </c>
      <c r="AY132" s="20" t="s">
        <v>139</v>
      </c>
      <c r="BE132" s="227">
        <f>IF(N132="základní",J132,0)</f>
        <v>0</v>
      </c>
      <c r="BF132" s="227">
        <f>IF(N132="snížená",J132,0)</f>
        <v>0</v>
      </c>
      <c r="BG132" s="227">
        <f>IF(N132="zákl. přenesená",J132,0)</f>
        <v>0</v>
      </c>
      <c r="BH132" s="227">
        <f>IF(N132="sníž. přenesená",J132,0)</f>
        <v>0</v>
      </c>
      <c r="BI132" s="227">
        <f>IF(N132="nulová",J132,0)</f>
        <v>0</v>
      </c>
      <c r="BJ132" s="20" t="s">
        <v>83</v>
      </c>
      <c r="BK132" s="227">
        <f>ROUND(I132*H132,2)</f>
        <v>0</v>
      </c>
      <c r="BL132" s="20" t="s">
        <v>90</v>
      </c>
      <c r="BM132" s="226" t="s">
        <v>327</v>
      </c>
    </row>
    <row r="133" s="12" customFormat="1" ht="25.92" customHeight="1">
      <c r="A133" s="12"/>
      <c r="B133" s="199"/>
      <c r="C133" s="200"/>
      <c r="D133" s="201" t="s">
        <v>70</v>
      </c>
      <c r="E133" s="202" t="s">
        <v>1599</v>
      </c>
      <c r="F133" s="202" t="s">
        <v>1499</v>
      </c>
      <c r="G133" s="200"/>
      <c r="H133" s="200"/>
      <c r="I133" s="203"/>
      <c r="J133" s="204">
        <f>BK133</f>
        <v>0</v>
      </c>
      <c r="K133" s="200"/>
      <c r="L133" s="205"/>
      <c r="M133" s="206"/>
      <c r="N133" s="207"/>
      <c r="O133" s="207"/>
      <c r="P133" s="208">
        <f>SUM(P134:P146)</f>
        <v>0</v>
      </c>
      <c r="Q133" s="207"/>
      <c r="R133" s="208">
        <f>SUM(R134:R146)</f>
        <v>0</v>
      </c>
      <c r="S133" s="207"/>
      <c r="T133" s="209">
        <f>SUM(T134:T146)</f>
        <v>0</v>
      </c>
      <c r="U133" s="12"/>
      <c r="V133" s="12"/>
      <c r="W133" s="12"/>
      <c r="X133" s="12"/>
      <c r="Y133" s="12"/>
      <c r="Z133" s="12"/>
      <c r="AA133" s="12"/>
      <c r="AB133" s="12"/>
      <c r="AC133" s="12"/>
      <c r="AD133" s="12"/>
      <c r="AE133" s="12"/>
      <c r="AR133" s="210" t="s">
        <v>78</v>
      </c>
      <c r="AT133" s="211" t="s">
        <v>70</v>
      </c>
      <c r="AU133" s="211" t="s">
        <v>71</v>
      </c>
      <c r="AY133" s="210" t="s">
        <v>139</v>
      </c>
      <c r="BK133" s="212">
        <f>SUM(BK134:BK146)</f>
        <v>0</v>
      </c>
    </row>
    <row r="134" s="2" customFormat="1" ht="21.75" customHeight="1">
      <c r="A134" s="41"/>
      <c r="B134" s="42"/>
      <c r="C134" s="215" t="s">
        <v>297</v>
      </c>
      <c r="D134" s="215" t="s">
        <v>141</v>
      </c>
      <c r="E134" s="216" t="s">
        <v>1600</v>
      </c>
      <c r="F134" s="217" t="s">
        <v>1601</v>
      </c>
      <c r="G134" s="218" t="s">
        <v>228</v>
      </c>
      <c r="H134" s="219">
        <v>15</v>
      </c>
      <c r="I134" s="220"/>
      <c r="J134" s="221">
        <f>ROUND(I134*H134,2)</f>
        <v>0</v>
      </c>
      <c r="K134" s="217" t="s">
        <v>145</v>
      </c>
      <c r="L134" s="47"/>
      <c r="M134" s="222" t="s">
        <v>19</v>
      </c>
      <c r="N134" s="223" t="s">
        <v>43</v>
      </c>
      <c r="O134" s="87"/>
      <c r="P134" s="224">
        <f>O134*H134</f>
        <v>0</v>
      </c>
      <c r="Q134" s="224">
        <v>0</v>
      </c>
      <c r="R134" s="224">
        <f>Q134*H134</f>
        <v>0</v>
      </c>
      <c r="S134" s="224">
        <v>0</v>
      </c>
      <c r="T134" s="225">
        <f>S134*H134</f>
        <v>0</v>
      </c>
      <c r="U134" s="41"/>
      <c r="V134" s="41"/>
      <c r="W134" s="41"/>
      <c r="X134" s="41"/>
      <c r="Y134" s="41"/>
      <c r="Z134" s="41"/>
      <c r="AA134" s="41"/>
      <c r="AB134" s="41"/>
      <c r="AC134" s="41"/>
      <c r="AD134" s="41"/>
      <c r="AE134" s="41"/>
      <c r="AR134" s="226" t="s">
        <v>90</v>
      </c>
      <c r="AT134" s="226" t="s">
        <v>141</v>
      </c>
      <c r="AU134" s="226" t="s">
        <v>78</v>
      </c>
      <c r="AY134" s="20" t="s">
        <v>139</v>
      </c>
      <c r="BE134" s="227">
        <f>IF(N134="základní",J134,0)</f>
        <v>0</v>
      </c>
      <c r="BF134" s="227">
        <f>IF(N134="snížená",J134,0)</f>
        <v>0</v>
      </c>
      <c r="BG134" s="227">
        <f>IF(N134="zákl. přenesená",J134,0)</f>
        <v>0</v>
      </c>
      <c r="BH134" s="227">
        <f>IF(N134="sníž. přenesená",J134,0)</f>
        <v>0</v>
      </c>
      <c r="BI134" s="227">
        <f>IF(N134="nulová",J134,0)</f>
        <v>0</v>
      </c>
      <c r="BJ134" s="20" t="s">
        <v>83</v>
      </c>
      <c r="BK134" s="227">
        <f>ROUND(I134*H134,2)</f>
        <v>0</v>
      </c>
      <c r="BL134" s="20" t="s">
        <v>90</v>
      </c>
      <c r="BM134" s="226" t="s">
        <v>331</v>
      </c>
    </row>
    <row r="135" s="2" customFormat="1">
      <c r="A135" s="41"/>
      <c r="B135" s="42"/>
      <c r="C135" s="43"/>
      <c r="D135" s="228" t="s">
        <v>146</v>
      </c>
      <c r="E135" s="43"/>
      <c r="F135" s="229" t="s">
        <v>1602</v>
      </c>
      <c r="G135" s="43"/>
      <c r="H135" s="43"/>
      <c r="I135" s="230"/>
      <c r="J135" s="43"/>
      <c r="K135" s="43"/>
      <c r="L135" s="47"/>
      <c r="M135" s="231"/>
      <c r="N135" s="232"/>
      <c r="O135" s="87"/>
      <c r="P135" s="87"/>
      <c r="Q135" s="87"/>
      <c r="R135" s="87"/>
      <c r="S135" s="87"/>
      <c r="T135" s="88"/>
      <c r="U135" s="41"/>
      <c r="V135" s="41"/>
      <c r="W135" s="41"/>
      <c r="X135" s="41"/>
      <c r="Y135" s="41"/>
      <c r="Z135" s="41"/>
      <c r="AA135" s="41"/>
      <c r="AB135" s="41"/>
      <c r="AC135" s="41"/>
      <c r="AD135" s="41"/>
      <c r="AE135" s="41"/>
      <c r="AT135" s="20" t="s">
        <v>146</v>
      </c>
      <c r="AU135" s="20" t="s">
        <v>78</v>
      </c>
    </row>
    <row r="136" s="2" customFormat="1" ht="16.5" customHeight="1">
      <c r="A136" s="41"/>
      <c r="B136" s="42"/>
      <c r="C136" s="215" t="s">
        <v>7</v>
      </c>
      <c r="D136" s="215" t="s">
        <v>141</v>
      </c>
      <c r="E136" s="216" t="s">
        <v>1603</v>
      </c>
      <c r="F136" s="217" t="s">
        <v>1604</v>
      </c>
      <c r="G136" s="218" t="s">
        <v>228</v>
      </c>
      <c r="H136" s="219">
        <v>15</v>
      </c>
      <c r="I136" s="220"/>
      <c r="J136" s="221">
        <f>ROUND(I136*H136,2)</f>
        <v>0</v>
      </c>
      <c r="K136" s="217" t="s">
        <v>145</v>
      </c>
      <c r="L136" s="47"/>
      <c r="M136" s="222" t="s">
        <v>19</v>
      </c>
      <c r="N136" s="223" t="s">
        <v>43</v>
      </c>
      <c r="O136" s="87"/>
      <c r="P136" s="224">
        <f>O136*H136</f>
        <v>0</v>
      </c>
      <c r="Q136" s="224">
        <v>0</v>
      </c>
      <c r="R136" s="224">
        <f>Q136*H136</f>
        <v>0</v>
      </c>
      <c r="S136" s="224">
        <v>0</v>
      </c>
      <c r="T136" s="225">
        <f>S136*H136</f>
        <v>0</v>
      </c>
      <c r="U136" s="41"/>
      <c r="V136" s="41"/>
      <c r="W136" s="41"/>
      <c r="X136" s="41"/>
      <c r="Y136" s="41"/>
      <c r="Z136" s="41"/>
      <c r="AA136" s="41"/>
      <c r="AB136" s="41"/>
      <c r="AC136" s="41"/>
      <c r="AD136" s="41"/>
      <c r="AE136" s="41"/>
      <c r="AR136" s="226" t="s">
        <v>90</v>
      </c>
      <c r="AT136" s="226" t="s">
        <v>141</v>
      </c>
      <c r="AU136" s="226" t="s">
        <v>78</v>
      </c>
      <c r="AY136" s="20" t="s">
        <v>139</v>
      </c>
      <c r="BE136" s="227">
        <f>IF(N136="základní",J136,0)</f>
        <v>0</v>
      </c>
      <c r="BF136" s="227">
        <f>IF(N136="snížená",J136,0)</f>
        <v>0</v>
      </c>
      <c r="BG136" s="227">
        <f>IF(N136="zákl. přenesená",J136,0)</f>
        <v>0</v>
      </c>
      <c r="BH136" s="227">
        <f>IF(N136="sníž. přenesená",J136,0)</f>
        <v>0</v>
      </c>
      <c r="BI136" s="227">
        <f>IF(N136="nulová",J136,0)</f>
        <v>0</v>
      </c>
      <c r="BJ136" s="20" t="s">
        <v>83</v>
      </c>
      <c r="BK136" s="227">
        <f>ROUND(I136*H136,2)</f>
        <v>0</v>
      </c>
      <c r="BL136" s="20" t="s">
        <v>90</v>
      </c>
      <c r="BM136" s="226" t="s">
        <v>337</v>
      </c>
    </row>
    <row r="137" s="2" customFormat="1">
      <c r="A137" s="41"/>
      <c r="B137" s="42"/>
      <c r="C137" s="43"/>
      <c r="D137" s="228" t="s">
        <v>146</v>
      </c>
      <c r="E137" s="43"/>
      <c r="F137" s="229" t="s">
        <v>1605</v>
      </c>
      <c r="G137" s="43"/>
      <c r="H137" s="43"/>
      <c r="I137" s="230"/>
      <c r="J137" s="43"/>
      <c r="K137" s="43"/>
      <c r="L137" s="47"/>
      <c r="M137" s="231"/>
      <c r="N137" s="232"/>
      <c r="O137" s="87"/>
      <c r="P137" s="87"/>
      <c r="Q137" s="87"/>
      <c r="R137" s="87"/>
      <c r="S137" s="87"/>
      <c r="T137" s="88"/>
      <c r="U137" s="41"/>
      <c r="V137" s="41"/>
      <c r="W137" s="41"/>
      <c r="X137" s="41"/>
      <c r="Y137" s="41"/>
      <c r="Z137" s="41"/>
      <c r="AA137" s="41"/>
      <c r="AB137" s="41"/>
      <c r="AC137" s="41"/>
      <c r="AD137" s="41"/>
      <c r="AE137" s="41"/>
      <c r="AT137" s="20" t="s">
        <v>146</v>
      </c>
      <c r="AU137" s="20" t="s">
        <v>78</v>
      </c>
    </row>
    <row r="138" s="2" customFormat="1" ht="16.5" customHeight="1">
      <c r="A138" s="41"/>
      <c r="B138" s="42"/>
      <c r="C138" s="215" t="s">
        <v>267</v>
      </c>
      <c r="D138" s="215" t="s">
        <v>141</v>
      </c>
      <c r="E138" s="216" t="s">
        <v>1606</v>
      </c>
      <c r="F138" s="217" t="s">
        <v>1607</v>
      </c>
      <c r="G138" s="218" t="s">
        <v>1311</v>
      </c>
      <c r="H138" s="219">
        <v>2</v>
      </c>
      <c r="I138" s="220"/>
      <c r="J138" s="221">
        <f>ROUND(I138*H138,2)</f>
        <v>0</v>
      </c>
      <c r="K138" s="217" t="s">
        <v>19</v>
      </c>
      <c r="L138" s="47"/>
      <c r="M138" s="222" t="s">
        <v>19</v>
      </c>
      <c r="N138" s="223" t="s">
        <v>43</v>
      </c>
      <c r="O138" s="87"/>
      <c r="P138" s="224">
        <f>O138*H138</f>
        <v>0</v>
      </c>
      <c r="Q138" s="224">
        <v>0</v>
      </c>
      <c r="R138" s="224">
        <f>Q138*H138</f>
        <v>0</v>
      </c>
      <c r="S138" s="224">
        <v>0</v>
      </c>
      <c r="T138" s="225">
        <f>S138*H138</f>
        <v>0</v>
      </c>
      <c r="U138" s="41"/>
      <c r="V138" s="41"/>
      <c r="W138" s="41"/>
      <c r="X138" s="41"/>
      <c r="Y138" s="41"/>
      <c r="Z138" s="41"/>
      <c r="AA138" s="41"/>
      <c r="AB138" s="41"/>
      <c r="AC138" s="41"/>
      <c r="AD138" s="41"/>
      <c r="AE138" s="41"/>
      <c r="AR138" s="226" t="s">
        <v>90</v>
      </c>
      <c r="AT138" s="226" t="s">
        <v>141</v>
      </c>
      <c r="AU138" s="226" t="s">
        <v>78</v>
      </c>
      <c r="AY138" s="20" t="s">
        <v>139</v>
      </c>
      <c r="BE138" s="227">
        <f>IF(N138="základní",J138,0)</f>
        <v>0</v>
      </c>
      <c r="BF138" s="227">
        <f>IF(N138="snížená",J138,0)</f>
        <v>0</v>
      </c>
      <c r="BG138" s="227">
        <f>IF(N138="zákl. přenesená",J138,0)</f>
        <v>0</v>
      </c>
      <c r="BH138" s="227">
        <f>IF(N138="sníž. přenesená",J138,0)</f>
        <v>0</v>
      </c>
      <c r="BI138" s="227">
        <f>IF(N138="nulová",J138,0)</f>
        <v>0</v>
      </c>
      <c r="BJ138" s="20" t="s">
        <v>83</v>
      </c>
      <c r="BK138" s="227">
        <f>ROUND(I138*H138,2)</f>
        <v>0</v>
      </c>
      <c r="BL138" s="20" t="s">
        <v>90</v>
      </c>
      <c r="BM138" s="226" t="s">
        <v>453</v>
      </c>
    </row>
    <row r="139" s="2" customFormat="1" ht="24.15" customHeight="1">
      <c r="A139" s="41"/>
      <c r="B139" s="42"/>
      <c r="C139" s="215" t="s">
        <v>313</v>
      </c>
      <c r="D139" s="215" t="s">
        <v>141</v>
      </c>
      <c r="E139" s="216" t="s">
        <v>1608</v>
      </c>
      <c r="F139" s="217" t="s">
        <v>1609</v>
      </c>
      <c r="G139" s="218" t="s">
        <v>1479</v>
      </c>
      <c r="H139" s="219">
        <v>1.8</v>
      </c>
      <c r="I139" s="220"/>
      <c r="J139" s="221">
        <f>ROUND(I139*H139,2)</f>
        <v>0</v>
      </c>
      <c r="K139" s="217" t="s">
        <v>145</v>
      </c>
      <c r="L139" s="47"/>
      <c r="M139" s="222" t="s">
        <v>19</v>
      </c>
      <c r="N139" s="223" t="s">
        <v>43</v>
      </c>
      <c r="O139" s="87"/>
      <c r="P139" s="224">
        <f>O139*H139</f>
        <v>0</v>
      </c>
      <c r="Q139" s="224">
        <v>0</v>
      </c>
      <c r="R139" s="224">
        <f>Q139*H139</f>
        <v>0</v>
      </c>
      <c r="S139" s="224">
        <v>0</v>
      </c>
      <c r="T139" s="225">
        <f>S139*H139</f>
        <v>0</v>
      </c>
      <c r="U139" s="41"/>
      <c r="V139" s="41"/>
      <c r="W139" s="41"/>
      <c r="X139" s="41"/>
      <c r="Y139" s="41"/>
      <c r="Z139" s="41"/>
      <c r="AA139" s="41"/>
      <c r="AB139" s="41"/>
      <c r="AC139" s="41"/>
      <c r="AD139" s="41"/>
      <c r="AE139" s="41"/>
      <c r="AR139" s="226" t="s">
        <v>90</v>
      </c>
      <c r="AT139" s="226" t="s">
        <v>141</v>
      </c>
      <c r="AU139" s="226" t="s">
        <v>78</v>
      </c>
      <c r="AY139" s="20" t="s">
        <v>139</v>
      </c>
      <c r="BE139" s="227">
        <f>IF(N139="základní",J139,0)</f>
        <v>0</v>
      </c>
      <c r="BF139" s="227">
        <f>IF(N139="snížená",J139,0)</f>
        <v>0</v>
      </c>
      <c r="BG139" s="227">
        <f>IF(N139="zákl. přenesená",J139,0)</f>
        <v>0</v>
      </c>
      <c r="BH139" s="227">
        <f>IF(N139="sníž. přenesená",J139,0)</f>
        <v>0</v>
      </c>
      <c r="BI139" s="227">
        <f>IF(N139="nulová",J139,0)</f>
        <v>0</v>
      </c>
      <c r="BJ139" s="20" t="s">
        <v>83</v>
      </c>
      <c r="BK139" s="227">
        <f>ROUND(I139*H139,2)</f>
        <v>0</v>
      </c>
      <c r="BL139" s="20" t="s">
        <v>90</v>
      </c>
      <c r="BM139" s="226" t="s">
        <v>466</v>
      </c>
    </row>
    <row r="140" s="2" customFormat="1">
      <c r="A140" s="41"/>
      <c r="B140" s="42"/>
      <c r="C140" s="43"/>
      <c r="D140" s="228" t="s">
        <v>146</v>
      </c>
      <c r="E140" s="43"/>
      <c r="F140" s="229" t="s">
        <v>1610</v>
      </c>
      <c r="G140" s="43"/>
      <c r="H140" s="43"/>
      <c r="I140" s="230"/>
      <c r="J140" s="43"/>
      <c r="K140" s="43"/>
      <c r="L140" s="47"/>
      <c r="M140" s="231"/>
      <c r="N140" s="232"/>
      <c r="O140" s="87"/>
      <c r="P140" s="87"/>
      <c r="Q140" s="87"/>
      <c r="R140" s="87"/>
      <c r="S140" s="87"/>
      <c r="T140" s="88"/>
      <c r="U140" s="41"/>
      <c r="V140" s="41"/>
      <c r="W140" s="41"/>
      <c r="X140" s="41"/>
      <c r="Y140" s="41"/>
      <c r="Z140" s="41"/>
      <c r="AA140" s="41"/>
      <c r="AB140" s="41"/>
      <c r="AC140" s="41"/>
      <c r="AD140" s="41"/>
      <c r="AE140" s="41"/>
      <c r="AT140" s="20" t="s">
        <v>146</v>
      </c>
      <c r="AU140" s="20" t="s">
        <v>78</v>
      </c>
    </row>
    <row r="141" s="2" customFormat="1" ht="24.15" customHeight="1">
      <c r="A141" s="41"/>
      <c r="B141" s="42"/>
      <c r="C141" s="215" t="s">
        <v>274</v>
      </c>
      <c r="D141" s="215" t="s">
        <v>141</v>
      </c>
      <c r="E141" s="216" t="s">
        <v>1611</v>
      </c>
      <c r="F141" s="217" t="s">
        <v>1612</v>
      </c>
      <c r="G141" s="218" t="s">
        <v>144</v>
      </c>
      <c r="H141" s="219">
        <v>10</v>
      </c>
      <c r="I141" s="220"/>
      <c r="J141" s="221">
        <f>ROUND(I141*H141,2)</f>
        <v>0</v>
      </c>
      <c r="K141" s="217" t="s">
        <v>145</v>
      </c>
      <c r="L141" s="47"/>
      <c r="M141" s="222" t="s">
        <v>19</v>
      </c>
      <c r="N141" s="223" t="s">
        <v>43</v>
      </c>
      <c r="O141" s="87"/>
      <c r="P141" s="224">
        <f>O141*H141</f>
        <v>0</v>
      </c>
      <c r="Q141" s="224">
        <v>0</v>
      </c>
      <c r="R141" s="224">
        <f>Q141*H141</f>
        <v>0</v>
      </c>
      <c r="S141" s="224">
        <v>0</v>
      </c>
      <c r="T141" s="225">
        <f>S141*H141</f>
        <v>0</v>
      </c>
      <c r="U141" s="41"/>
      <c r="V141" s="41"/>
      <c r="W141" s="41"/>
      <c r="X141" s="41"/>
      <c r="Y141" s="41"/>
      <c r="Z141" s="41"/>
      <c r="AA141" s="41"/>
      <c r="AB141" s="41"/>
      <c r="AC141" s="41"/>
      <c r="AD141" s="41"/>
      <c r="AE141" s="41"/>
      <c r="AR141" s="226" t="s">
        <v>90</v>
      </c>
      <c r="AT141" s="226" t="s">
        <v>141</v>
      </c>
      <c r="AU141" s="226" t="s">
        <v>78</v>
      </c>
      <c r="AY141" s="20" t="s">
        <v>139</v>
      </c>
      <c r="BE141" s="227">
        <f>IF(N141="základní",J141,0)</f>
        <v>0</v>
      </c>
      <c r="BF141" s="227">
        <f>IF(N141="snížená",J141,0)</f>
        <v>0</v>
      </c>
      <c r="BG141" s="227">
        <f>IF(N141="zákl. přenesená",J141,0)</f>
        <v>0</v>
      </c>
      <c r="BH141" s="227">
        <f>IF(N141="sníž. přenesená",J141,0)</f>
        <v>0</v>
      </c>
      <c r="BI141" s="227">
        <f>IF(N141="nulová",J141,0)</f>
        <v>0</v>
      </c>
      <c r="BJ141" s="20" t="s">
        <v>83</v>
      </c>
      <c r="BK141" s="227">
        <f>ROUND(I141*H141,2)</f>
        <v>0</v>
      </c>
      <c r="BL141" s="20" t="s">
        <v>90</v>
      </c>
      <c r="BM141" s="226" t="s">
        <v>347</v>
      </c>
    </row>
    <row r="142" s="2" customFormat="1">
      <c r="A142" s="41"/>
      <c r="B142" s="42"/>
      <c r="C142" s="43"/>
      <c r="D142" s="228" t="s">
        <v>146</v>
      </c>
      <c r="E142" s="43"/>
      <c r="F142" s="229" t="s">
        <v>1613</v>
      </c>
      <c r="G142" s="43"/>
      <c r="H142" s="43"/>
      <c r="I142" s="230"/>
      <c r="J142" s="43"/>
      <c r="K142" s="43"/>
      <c r="L142" s="47"/>
      <c r="M142" s="231"/>
      <c r="N142" s="232"/>
      <c r="O142" s="87"/>
      <c r="P142" s="87"/>
      <c r="Q142" s="87"/>
      <c r="R142" s="87"/>
      <c r="S142" s="87"/>
      <c r="T142" s="88"/>
      <c r="U142" s="41"/>
      <c r="V142" s="41"/>
      <c r="W142" s="41"/>
      <c r="X142" s="41"/>
      <c r="Y142" s="41"/>
      <c r="Z142" s="41"/>
      <c r="AA142" s="41"/>
      <c r="AB142" s="41"/>
      <c r="AC142" s="41"/>
      <c r="AD142" s="41"/>
      <c r="AE142" s="41"/>
      <c r="AT142" s="20" t="s">
        <v>146</v>
      </c>
      <c r="AU142" s="20" t="s">
        <v>78</v>
      </c>
    </row>
    <row r="143" s="2" customFormat="1" ht="24.15" customHeight="1">
      <c r="A143" s="41"/>
      <c r="B143" s="42"/>
      <c r="C143" s="215" t="s">
        <v>324</v>
      </c>
      <c r="D143" s="215" t="s">
        <v>141</v>
      </c>
      <c r="E143" s="216" t="s">
        <v>1614</v>
      </c>
      <c r="F143" s="217" t="s">
        <v>1615</v>
      </c>
      <c r="G143" s="218" t="s">
        <v>144</v>
      </c>
      <c r="H143" s="219">
        <v>15</v>
      </c>
      <c r="I143" s="220"/>
      <c r="J143" s="221">
        <f>ROUND(I143*H143,2)</f>
        <v>0</v>
      </c>
      <c r="K143" s="217" t="s">
        <v>145</v>
      </c>
      <c r="L143" s="47"/>
      <c r="M143" s="222" t="s">
        <v>19</v>
      </c>
      <c r="N143" s="223" t="s">
        <v>43</v>
      </c>
      <c r="O143" s="87"/>
      <c r="P143" s="224">
        <f>O143*H143</f>
        <v>0</v>
      </c>
      <c r="Q143" s="224">
        <v>0</v>
      </c>
      <c r="R143" s="224">
        <f>Q143*H143</f>
        <v>0</v>
      </c>
      <c r="S143" s="224">
        <v>0</v>
      </c>
      <c r="T143" s="225">
        <f>S143*H143</f>
        <v>0</v>
      </c>
      <c r="U143" s="41"/>
      <c r="V143" s="41"/>
      <c r="W143" s="41"/>
      <c r="X143" s="41"/>
      <c r="Y143" s="41"/>
      <c r="Z143" s="41"/>
      <c r="AA143" s="41"/>
      <c r="AB143" s="41"/>
      <c r="AC143" s="41"/>
      <c r="AD143" s="41"/>
      <c r="AE143" s="41"/>
      <c r="AR143" s="226" t="s">
        <v>90</v>
      </c>
      <c r="AT143" s="226" t="s">
        <v>141</v>
      </c>
      <c r="AU143" s="226" t="s">
        <v>78</v>
      </c>
      <c r="AY143" s="20" t="s">
        <v>139</v>
      </c>
      <c r="BE143" s="227">
        <f>IF(N143="základní",J143,0)</f>
        <v>0</v>
      </c>
      <c r="BF143" s="227">
        <f>IF(N143="snížená",J143,0)</f>
        <v>0</v>
      </c>
      <c r="BG143" s="227">
        <f>IF(N143="zákl. přenesená",J143,0)</f>
        <v>0</v>
      </c>
      <c r="BH143" s="227">
        <f>IF(N143="sníž. přenesená",J143,0)</f>
        <v>0</v>
      </c>
      <c r="BI143" s="227">
        <f>IF(N143="nulová",J143,0)</f>
        <v>0</v>
      </c>
      <c r="BJ143" s="20" t="s">
        <v>83</v>
      </c>
      <c r="BK143" s="227">
        <f>ROUND(I143*H143,2)</f>
        <v>0</v>
      </c>
      <c r="BL143" s="20" t="s">
        <v>90</v>
      </c>
      <c r="BM143" s="226" t="s">
        <v>354</v>
      </c>
    </row>
    <row r="144" s="2" customFormat="1">
      <c r="A144" s="41"/>
      <c r="B144" s="42"/>
      <c r="C144" s="43"/>
      <c r="D144" s="228" t="s">
        <v>146</v>
      </c>
      <c r="E144" s="43"/>
      <c r="F144" s="229" t="s">
        <v>1616</v>
      </c>
      <c r="G144" s="43"/>
      <c r="H144" s="43"/>
      <c r="I144" s="230"/>
      <c r="J144" s="43"/>
      <c r="K144" s="43"/>
      <c r="L144" s="47"/>
      <c r="M144" s="231"/>
      <c r="N144" s="232"/>
      <c r="O144" s="87"/>
      <c r="P144" s="87"/>
      <c r="Q144" s="87"/>
      <c r="R144" s="87"/>
      <c r="S144" s="87"/>
      <c r="T144" s="88"/>
      <c r="U144" s="41"/>
      <c r="V144" s="41"/>
      <c r="W144" s="41"/>
      <c r="X144" s="41"/>
      <c r="Y144" s="41"/>
      <c r="Z144" s="41"/>
      <c r="AA144" s="41"/>
      <c r="AB144" s="41"/>
      <c r="AC144" s="41"/>
      <c r="AD144" s="41"/>
      <c r="AE144" s="41"/>
      <c r="AT144" s="20" t="s">
        <v>146</v>
      </c>
      <c r="AU144" s="20" t="s">
        <v>78</v>
      </c>
    </row>
    <row r="145" s="2" customFormat="1" ht="33" customHeight="1">
      <c r="A145" s="41"/>
      <c r="B145" s="42"/>
      <c r="C145" s="215" t="s">
        <v>279</v>
      </c>
      <c r="D145" s="215" t="s">
        <v>141</v>
      </c>
      <c r="E145" s="216" t="s">
        <v>1617</v>
      </c>
      <c r="F145" s="217" t="s">
        <v>1618</v>
      </c>
      <c r="G145" s="218" t="s">
        <v>144</v>
      </c>
      <c r="H145" s="219">
        <v>3</v>
      </c>
      <c r="I145" s="220"/>
      <c r="J145" s="221">
        <f>ROUND(I145*H145,2)</f>
        <v>0</v>
      </c>
      <c r="K145" s="217" t="s">
        <v>145</v>
      </c>
      <c r="L145" s="47"/>
      <c r="M145" s="222" t="s">
        <v>19</v>
      </c>
      <c r="N145" s="223" t="s">
        <v>43</v>
      </c>
      <c r="O145" s="87"/>
      <c r="P145" s="224">
        <f>O145*H145</f>
        <v>0</v>
      </c>
      <c r="Q145" s="224">
        <v>0</v>
      </c>
      <c r="R145" s="224">
        <f>Q145*H145</f>
        <v>0</v>
      </c>
      <c r="S145" s="224">
        <v>0</v>
      </c>
      <c r="T145" s="225">
        <f>S145*H145</f>
        <v>0</v>
      </c>
      <c r="U145" s="41"/>
      <c r="V145" s="41"/>
      <c r="W145" s="41"/>
      <c r="X145" s="41"/>
      <c r="Y145" s="41"/>
      <c r="Z145" s="41"/>
      <c r="AA145" s="41"/>
      <c r="AB145" s="41"/>
      <c r="AC145" s="41"/>
      <c r="AD145" s="41"/>
      <c r="AE145" s="41"/>
      <c r="AR145" s="226" t="s">
        <v>90</v>
      </c>
      <c r="AT145" s="226" t="s">
        <v>141</v>
      </c>
      <c r="AU145" s="226" t="s">
        <v>78</v>
      </c>
      <c r="AY145" s="20" t="s">
        <v>139</v>
      </c>
      <c r="BE145" s="227">
        <f>IF(N145="základní",J145,0)</f>
        <v>0</v>
      </c>
      <c r="BF145" s="227">
        <f>IF(N145="snížená",J145,0)</f>
        <v>0</v>
      </c>
      <c r="BG145" s="227">
        <f>IF(N145="zákl. přenesená",J145,0)</f>
        <v>0</v>
      </c>
      <c r="BH145" s="227">
        <f>IF(N145="sníž. přenesená",J145,0)</f>
        <v>0</v>
      </c>
      <c r="BI145" s="227">
        <f>IF(N145="nulová",J145,0)</f>
        <v>0</v>
      </c>
      <c r="BJ145" s="20" t="s">
        <v>83</v>
      </c>
      <c r="BK145" s="227">
        <f>ROUND(I145*H145,2)</f>
        <v>0</v>
      </c>
      <c r="BL145" s="20" t="s">
        <v>90</v>
      </c>
      <c r="BM145" s="226" t="s">
        <v>502</v>
      </c>
    </row>
    <row r="146" s="2" customFormat="1">
      <c r="A146" s="41"/>
      <c r="B146" s="42"/>
      <c r="C146" s="43"/>
      <c r="D146" s="228" t="s">
        <v>146</v>
      </c>
      <c r="E146" s="43"/>
      <c r="F146" s="229" t="s">
        <v>1619</v>
      </c>
      <c r="G146" s="43"/>
      <c r="H146" s="43"/>
      <c r="I146" s="230"/>
      <c r="J146" s="43"/>
      <c r="K146" s="43"/>
      <c r="L146" s="47"/>
      <c r="M146" s="231"/>
      <c r="N146" s="232"/>
      <c r="O146" s="87"/>
      <c r="P146" s="87"/>
      <c r="Q146" s="87"/>
      <c r="R146" s="87"/>
      <c r="S146" s="87"/>
      <c r="T146" s="88"/>
      <c r="U146" s="41"/>
      <c r="V146" s="41"/>
      <c r="W146" s="41"/>
      <c r="X146" s="41"/>
      <c r="Y146" s="41"/>
      <c r="Z146" s="41"/>
      <c r="AA146" s="41"/>
      <c r="AB146" s="41"/>
      <c r="AC146" s="41"/>
      <c r="AD146" s="41"/>
      <c r="AE146" s="41"/>
      <c r="AT146" s="20" t="s">
        <v>146</v>
      </c>
      <c r="AU146" s="20" t="s">
        <v>78</v>
      </c>
    </row>
    <row r="147" s="12" customFormat="1" ht="25.92" customHeight="1">
      <c r="A147" s="12"/>
      <c r="B147" s="199"/>
      <c r="C147" s="200"/>
      <c r="D147" s="201" t="s">
        <v>70</v>
      </c>
      <c r="E147" s="202" t="s">
        <v>1620</v>
      </c>
      <c r="F147" s="202" t="s">
        <v>1517</v>
      </c>
      <c r="G147" s="200"/>
      <c r="H147" s="200"/>
      <c r="I147" s="203"/>
      <c r="J147" s="204">
        <f>BK147</f>
        <v>0</v>
      </c>
      <c r="K147" s="200"/>
      <c r="L147" s="205"/>
      <c r="M147" s="206"/>
      <c r="N147" s="207"/>
      <c r="O147" s="207"/>
      <c r="P147" s="208">
        <f>SUM(P148:P150)</f>
        <v>0</v>
      </c>
      <c r="Q147" s="207"/>
      <c r="R147" s="208">
        <f>SUM(R148:R150)</f>
        <v>0</v>
      </c>
      <c r="S147" s="207"/>
      <c r="T147" s="209">
        <f>SUM(T148:T150)</f>
        <v>0</v>
      </c>
      <c r="U147" s="12"/>
      <c r="V147" s="12"/>
      <c r="W147" s="12"/>
      <c r="X147" s="12"/>
      <c r="Y147" s="12"/>
      <c r="Z147" s="12"/>
      <c r="AA147" s="12"/>
      <c r="AB147" s="12"/>
      <c r="AC147" s="12"/>
      <c r="AD147" s="12"/>
      <c r="AE147" s="12"/>
      <c r="AR147" s="210" t="s">
        <v>78</v>
      </c>
      <c r="AT147" s="211" t="s">
        <v>70</v>
      </c>
      <c r="AU147" s="211" t="s">
        <v>71</v>
      </c>
      <c r="AY147" s="210" t="s">
        <v>139</v>
      </c>
      <c r="BK147" s="212">
        <f>SUM(BK148:BK150)</f>
        <v>0</v>
      </c>
    </row>
    <row r="148" s="2" customFormat="1" ht="16.5" customHeight="1">
      <c r="A148" s="41"/>
      <c r="B148" s="42"/>
      <c r="C148" s="215" t="s">
        <v>334</v>
      </c>
      <c r="D148" s="215" t="s">
        <v>141</v>
      </c>
      <c r="E148" s="216" t="s">
        <v>1621</v>
      </c>
      <c r="F148" s="217" t="s">
        <v>1622</v>
      </c>
      <c r="G148" s="218" t="s">
        <v>228</v>
      </c>
      <c r="H148" s="219">
        <v>141.09999999999999</v>
      </c>
      <c r="I148" s="220"/>
      <c r="J148" s="221">
        <f>ROUND(I148*H148,2)</f>
        <v>0</v>
      </c>
      <c r="K148" s="217" t="s">
        <v>145</v>
      </c>
      <c r="L148" s="47"/>
      <c r="M148" s="222" t="s">
        <v>19</v>
      </c>
      <c r="N148" s="223" t="s">
        <v>43</v>
      </c>
      <c r="O148" s="87"/>
      <c r="P148" s="224">
        <f>O148*H148</f>
        <v>0</v>
      </c>
      <c r="Q148" s="224">
        <v>0</v>
      </c>
      <c r="R148" s="224">
        <f>Q148*H148</f>
        <v>0</v>
      </c>
      <c r="S148" s="224">
        <v>0</v>
      </c>
      <c r="T148" s="225">
        <f>S148*H148</f>
        <v>0</v>
      </c>
      <c r="U148" s="41"/>
      <c r="V148" s="41"/>
      <c r="W148" s="41"/>
      <c r="X148" s="41"/>
      <c r="Y148" s="41"/>
      <c r="Z148" s="41"/>
      <c r="AA148" s="41"/>
      <c r="AB148" s="41"/>
      <c r="AC148" s="41"/>
      <c r="AD148" s="41"/>
      <c r="AE148" s="41"/>
      <c r="AR148" s="226" t="s">
        <v>90</v>
      </c>
      <c r="AT148" s="226" t="s">
        <v>141</v>
      </c>
      <c r="AU148" s="226" t="s">
        <v>78</v>
      </c>
      <c r="AY148" s="20" t="s">
        <v>139</v>
      </c>
      <c r="BE148" s="227">
        <f>IF(N148="základní",J148,0)</f>
        <v>0</v>
      </c>
      <c r="BF148" s="227">
        <f>IF(N148="snížená",J148,0)</f>
        <v>0</v>
      </c>
      <c r="BG148" s="227">
        <f>IF(N148="zákl. přenesená",J148,0)</f>
        <v>0</v>
      </c>
      <c r="BH148" s="227">
        <f>IF(N148="sníž. přenesená",J148,0)</f>
        <v>0</v>
      </c>
      <c r="BI148" s="227">
        <f>IF(N148="nulová",J148,0)</f>
        <v>0</v>
      </c>
      <c r="BJ148" s="20" t="s">
        <v>83</v>
      </c>
      <c r="BK148" s="227">
        <f>ROUND(I148*H148,2)</f>
        <v>0</v>
      </c>
      <c r="BL148" s="20" t="s">
        <v>90</v>
      </c>
      <c r="BM148" s="226" t="s">
        <v>516</v>
      </c>
    </row>
    <row r="149" s="2" customFormat="1">
      <c r="A149" s="41"/>
      <c r="B149" s="42"/>
      <c r="C149" s="43"/>
      <c r="D149" s="228" t="s">
        <v>146</v>
      </c>
      <c r="E149" s="43"/>
      <c r="F149" s="229" t="s">
        <v>1623</v>
      </c>
      <c r="G149" s="43"/>
      <c r="H149" s="43"/>
      <c r="I149" s="230"/>
      <c r="J149" s="43"/>
      <c r="K149" s="43"/>
      <c r="L149" s="47"/>
      <c r="M149" s="231"/>
      <c r="N149" s="232"/>
      <c r="O149" s="87"/>
      <c r="P149" s="87"/>
      <c r="Q149" s="87"/>
      <c r="R149" s="87"/>
      <c r="S149" s="87"/>
      <c r="T149" s="88"/>
      <c r="U149" s="41"/>
      <c r="V149" s="41"/>
      <c r="W149" s="41"/>
      <c r="X149" s="41"/>
      <c r="Y149" s="41"/>
      <c r="Z149" s="41"/>
      <c r="AA149" s="41"/>
      <c r="AB149" s="41"/>
      <c r="AC149" s="41"/>
      <c r="AD149" s="41"/>
      <c r="AE149" s="41"/>
      <c r="AT149" s="20" t="s">
        <v>146</v>
      </c>
      <c r="AU149" s="20" t="s">
        <v>78</v>
      </c>
    </row>
    <row r="150" s="2" customFormat="1" ht="16.5" customHeight="1">
      <c r="A150" s="41"/>
      <c r="B150" s="42"/>
      <c r="C150" s="215" t="s">
        <v>287</v>
      </c>
      <c r="D150" s="215" t="s">
        <v>141</v>
      </c>
      <c r="E150" s="216" t="s">
        <v>1624</v>
      </c>
      <c r="F150" s="217" t="s">
        <v>1625</v>
      </c>
      <c r="G150" s="218" t="s">
        <v>1311</v>
      </c>
      <c r="H150" s="219">
        <v>1</v>
      </c>
      <c r="I150" s="220"/>
      <c r="J150" s="221">
        <f>ROUND(I150*H150,2)</f>
        <v>0</v>
      </c>
      <c r="K150" s="217" t="s">
        <v>19</v>
      </c>
      <c r="L150" s="47"/>
      <c r="M150" s="222" t="s">
        <v>19</v>
      </c>
      <c r="N150" s="223" t="s">
        <v>43</v>
      </c>
      <c r="O150" s="87"/>
      <c r="P150" s="224">
        <f>O150*H150</f>
        <v>0</v>
      </c>
      <c r="Q150" s="224">
        <v>0</v>
      </c>
      <c r="R150" s="224">
        <f>Q150*H150</f>
        <v>0</v>
      </c>
      <c r="S150" s="224">
        <v>0</v>
      </c>
      <c r="T150" s="225">
        <f>S150*H150</f>
        <v>0</v>
      </c>
      <c r="U150" s="41"/>
      <c r="V150" s="41"/>
      <c r="W150" s="41"/>
      <c r="X150" s="41"/>
      <c r="Y150" s="41"/>
      <c r="Z150" s="41"/>
      <c r="AA150" s="41"/>
      <c r="AB150" s="41"/>
      <c r="AC150" s="41"/>
      <c r="AD150" s="41"/>
      <c r="AE150" s="41"/>
      <c r="AR150" s="226" t="s">
        <v>90</v>
      </c>
      <c r="AT150" s="226" t="s">
        <v>141</v>
      </c>
      <c r="AU150" s="226" t="s">
        <v>78</v>
      </c>
      <c r="AY150" s="20" t="s">
        <v>139</v>
      </c>
      <c r="BE150" s="227">
        <f>IF(N150="základní",J150,0)</f>
        <v>0</v>
      </c>
      <c r="BF150" s="227">
        <f>IF(N150="snížená",J150,0)</f>
        <v>0</v>
      </c>
      <c r="BG150" s="227">
        <f>IF(N150="zákl. přenesená",J150,0)</f>
        <v>0</v>
      </c>
      <c r="BH150" s="227">
        <f>IF(N150="sníž. přenesená",J150,0)</f>
        <v>0</v>
      </c>
      <c r="BI150" s="227">
        <f>IF(N150="nulová",J150,0)</f>
        <v>0</v>
      </c>
      <c r="BJ150" s="20" t="s">
        <v>83</v>
      </c>
      <c r="BK150" s="227">
        <f>ROUND(I150*H150,2)</f>
        <v>0</v>
      </c>
      <c r="BL150" s="20" t="s">
        <v>90</v>
      </c>
      <c r="BM150" s="226" t="s">
        <v>528</v>
      </c>
    </row>
    <row r="151" s="12" customFormat="1" ht="25.92" customHeight="1">
      <c r="A151" s="12"/>
      <c r="B151" s="199"/>
      <c r="C151" s="200"/>
      <c r="D151" s="201" t="s">
        <v>70</v>
      </c>
      <c r="E151" s="202" t="s">
        <v>1626</v>
      </c>
      <c r="F151" s="202" t="s">
        <v>1523</v>
      </c>
      <c r="G151" s="200"/>
      <c r="H151" s="200"/>
      <c r="I151" s="203"/>
      <c r="J151" s="204">
        <f>BK151</f>
        <v>0</v>
      </c>
      <c r="K151" s="200"/>
      <c r="L151" s="205"/>
      <c r="M151" s="206"/>
      <c r="N151" s="207"/>
      <c r="O151" s="207"/>
      <c r="P151" s="208">
        <f>P152</f>
        <v>0</v>
      </c>
      <c r="Q151" s="207"/>
      <c r="R151" s="208">
        <f>R152</f>
        <v>0</v>
      </c>
      <c r="S151" s="207"/>
      <c r="T151" s="209">
        <f>T152</f>
        <v>0</v>
      </c>
      <c r="U151" s="12"/>
      <c r="V151" s="12"/>
      <c r="W151" s="12"/>
      <c r="X151" s="12"/>
      <c r="Y151" s="12"/>
      <c r="Z151" s="12"/>
      <c r="AA151" s="12"/>
      <c r="AB151" s="12"/>
      <c r="AC151" s="12"/>
      <c r="AD151" s="12"/>
      <c r="AE151" s="12"/>
      <c r="AR151" s="210" t="s">
        <v>78</v>
      </c>
      <c r="AT151" s="211" t="s">
        <v>70</v>
      </c>
      <c r="AU151" s="211" t="s">
        <v>71</v>
      </c>
      <c r="AY151" s="210" t="s">
        <v>139</v>
      </c>
      <c r="BK151" s="212">
        <f>BK152</f>
        <v>0</v>
      </c>
    </row>
    <row r="152" s="2" customFormat="1" ht="16.5" customHeight="1">
      <c r="A152" s="41"/>
      <c r="B152" s="42"/>
      <c r="C152" s="215" t="s">
        <v>344</v>
      </c>
      <c r="D152" s="215" t="s">
        <v>141</v>
      </c>
      <c r="E152" s="216" t="s">
        <v>1627</v>
      </c>
      <c r="F152" s="217" t="s">
        <v>1628</v>
      </c>
      <c r="G152" s="218" t="s">
        <v>1311</v>
      </c>
      <c r="H152" s="219">
        <v>1</v>
      </c>
      <c r="I152" s="220"/>
      <c r="J152" s="221">
        <f>ROUND(I152*H152,2)</f>
        <v>0</v>
      </c>
      <c r="K152" s="217" t="s">
        <v>19</v>
      </c>
      <c r="L152" s="47"/>
      <c r="M152" s="222" t="s">
        <v>19</v>
      </c>
      <c r="N152" s="223" t="s">
        <v>43</v>
      </c>
      <c r="O152" s="87"/>
      <c r="P152" s="224">
        <f>O152*H152</f>
        <v>0</v>
      </c>
      <c r="Q152" s="224">
        <v>0</v>
      </c>
      <c r="R152" s="224">
        <f>Q152*H152</f>
        <v>0</v>
      </c>
      <c r="S152" s="224">
        <v>0</v>
      </c>
      <c r="T152" s="225">
        <f>S152*H152</f>
        <v>0</v>
      </c>
      <c r="U152" s="41"/>
      <c r="V152" s="41"/>
      <c r="W152" s="41"/>
      <c r="X152" s="41"/>
      <c r="Y152" s="41"/>
      <c r="Z152" s="41"/>
      <c r="AA152" s="41"/>
      <c r="AB152" s="41"/>
      <c r="AC152" s="41"/>
      <c r="AD152" s="41"/>
      <c r="AE152" s="41"/>
      <c r="AR152" s="226" t="s">
        <v>90</v>
      </c>
      <c r="AT152" s="226" t="s">
        <v>141</v>
      </c>
      <c r="AU152" s="226" t="s">
        <v>78</v>
      </c>
      <c r="AY152" s="20" t="s">
        <v>139</v>
      </c>
      <c r="BE152" s="227">
        <f>IF(N152="základní",J152,0)</f>
        <v>0</v>
      </c>
      <c r="BF152" s="227">
        <f>IF(N152="snížená",J152,0)</f>
        <v>0</v>
      </c>
      <c r="BG152" s="227">
        <f>IF(N152="zákl. přenesená",J152,0)</f>
        <v>0</v>
      </c>
      <c r="BH152" s="227">
        <f>IF(N152="sníž. přenesená",J152,0)</f>
        <v>0</v>
      </c>
      <c r="BI152" s="227">
        <f>IF(N152="nulová",J152,0)</f>
        <v>0</v>
      </c>
      <c r="BJ152" s="20" t="s">
        <v>83</v>
      </c>
      <c r="BK152" s="227">
        <f>ROUND(I152*H152,2)</f>
        <v>0</v>
      </c>
      <c r="BL152" s="20" t="s">
        <v>90</v>
      </c>
      <c r="BM152" s="226" t="s">
        <v>359</v>
      </c>
    </row>
    <row r="153" s="12" customFormat="1" ht="25.92" customHeight="1">
      <c r="A153" s="12"/>
      <c r="B153" s="199"/>
      <c r="C153" s="200"/>
      <c r="D153" s="201" t="s">
        <v>70</v>
      </c>
      <c r="E153" s="202" t="s">
        <v>1629</v>
      </c>
      <c r="F153" s="202" t="s">
        <v>1529</v>
      </c>
      <c r="G153" s="200"/>
      <c r="H153" s="200"/>
      <c r="I153" s="203"/>
      <c r="J153" s="204">
        <f>BK153</f>
        <v>0</v>
      </c>
      <c r="K153" s="200"/>
      <c r="L153" s="205"/>
      <c r="M153" s="206"/>
      <c r="N153" s="207"/>
      <c r="O153" s="207"/>
      <c r="P153" s="208">
        <f>SUM(P154:P166)</f>
        <v>0</v>
      </c>
      <c r="Q153" s="207"/>
      <c r="R153" s="208">
        <f>SUM(R154:R166)</f>
        <v>0</v>
      </c>
      <c r="S153" s="207"/>
      <c r="T153" s="209">
        <f>SUM(T154:T166)</f>
        <v>0</v>
      </c>
      <c r="U153" s="12"/>
      <c r="V153" s="12"/>
      <c r="W153" s="12"/>
      <c r="X153" s="12"/>
      <c r="Y153" s="12"/>
      <c r="Z153" s="12"/>
      <c r="AA153" s="12"/>
      <c r="AB153" s="12"/>
      <c r="AC153" s="12"/>
      <c r="AD153" s="12"/>
      <c r="AE153" s="12"/>
      <c r="AR153" s="210" t="s">
        <v>78</v>
      </c>
      <c r="AT153" s="211" t="s">
        <v>70</v>
      </c>
      <c r="AU153" s="211" t="s">
        <v>71</v>
      </c>
      <c r="AY153" s="210" t="s">
        <v>139</v>
      </c>
      <c r="BK153" s="212">
        <f>SUM(BK154:BK166)</f>
        <v>0</v>
      </c>
    </row>
    <row r="154" s="2" customFormat="1" ht="16.5" customHeight="1">
      <c r="A154" s="41"/>
      <c r="B154" s="42"/>
      <c r="C154" s="215" t="s">
        <v>292</v>
      </c>
      <c r="D154" s="215" t="s">
        <v>141</v>
      </c>
      <c r="E154" s="216" t="s">
        <v>1630</v>
      </c>
      <c r="F154" s="217" t="s">
        <v>1631</v>
      </c>
      <c r="G154" s="218" t="s">
        <v>1311</v>
      </c>
      <c r="H154" s="219">
        <v>4</v>
      </c>
      <c r="I154" s="220"/>
      <c r="J154" s="221">
        <f>ROUND(I154*H154,2)</f>
        <v>0</v>
      </c>
      <c r="K154" s="217" t="s">
        <v>19</v>
      </c>
      <c r="L154" s="47"/>
      <c r="M154" s="222" t="s">
        <v>19</v>
      </c>
      <c r="N154" s="223" t="s">
        <v>43</v>
      </c>
      <c r="O154" s="87"/>
      <c r="P154" s="224">
        <f>O154*H154</f>
        <v>0</v>
      </c>
      <c r="Q154" s="224">
        <v>0</v>
      </c>
      <c r="R154" s="224">
        <f>Q154*H154</f>
        <v>0</v>
      </c>
      <c r="S154" s="224">
        <v>0</v>
      </c>
      <c r="T154" s="225">
        <f>S154*H154</f>
        <v>0</v>
      </c>
      <c r="U154" s="41"/>
      <c r="V154" s="41"/>
      <c r="W154" s="41"/>
      <c r="X154" s="41"/>
      <c r="Y154" s="41"/>
      <c r="Z154" s="41"/>
      <c r="AA154" s="41"/>
      <c r="AB154" s="41"/>
      <c r="AC154" s="41"/>
      <c r="AD154" s="41"/>
      <c r="AE154" s="41"/>
      <c r="AR154" s="226" t="s">
        <v>90</v>
      </c>
      <c r="AT154" s="226" t="s">
        <v>141</v>
      </c>
      <c r="AU154" s="226" t="s">
        <v>78</v>
      </c>
      <c r="AY154" s="20" t="s">
        <v>139</v>
      </c>
      <c r="BE154" s="227">
        <f>IF(N154="základní",J154,0)</f>
        <v>0</v>
      </c>
      <c r="BF154" s="227">
        <f>IF(N154="snížená",J154,0)</f>
        <v>0</v>
      </c>
      <c r="BG154" s="227">
        <f>IF(N154="zákl. přenesená",J154,0)</f>
        <v>0</v>
      </c>
      <c r="BH154" s="227">
        <f>IF(N154="sníž. přenesená",J154,0)</f>
        <v>0</v>
      </c>
      <c r="BI154" s="227">
        <f>IF(N154="nulová",J154,0)</f>
        <v>0</v>
      </c>
      <c r="BJ154" s="20" t="s">
        <v>83</v>
      </c>
      <c r="BK154" s="227">
        <f>ROUND(I154*H154,2)</f>
        <v>0</v>
      </c>
      <c r="BL154" s="20" t="s">
        <v>90</v>
      </c>
      <c r="BM154" s="226" t="s">
        <v>546</v>
      </c>
    </row>
    <row r="155" s="2" customFormat="1" ht="24.15" customHeight="1">
      <c r="A155" s="41"/>
      <c r="B155" s="42"/>
      <c r="C155" s="215" t="s">
        <v>356</v>
      </c>
      <c r="D155" s="215" t="s">
        <v>141</v>
      </c>
      <c r="E155" s="216" t="s">
        <v>1632</v>
      </c>
      <c r="F155" s="217" t="s">
        <v>1633</v>
      </c>
      <c r="G155" s="218" t="s">
        <v>144</v>
      </c>
      <c r="H155" s="219">
        <v>1</v>
      </c>
      <c r="I155" s="220"/>
      <c r="J155" s="221">
        <f>ROUND(I155*H155,2)</f>
        <v>0</v>
      </c>
      <c r="K155" s="217" t="s">
        <v>145</v>
      </c>
      <c r="L155" s="47"/>
      <c r="M155" s="222" t="s">
        <v>19</v>
      </c>
      <c r="N155" s="223" t="s">
        <v>43</v>
      </c>
      <c r="O155" s="87"/>
      <c r="P155" s="224">
        <f>O155*H155</f>
        <v>0</v>
      </c>
      <c r="Q155" s="224">
        <v>0</v>
      </c>
      <c r="R155" s="224">
        <f>Q155*H155</f>
        <v>0</v>
      </c>
      <c r="S155" s="224">
        <v>0</v>
      </c>
      <c r="T155" s="225">
        <f>S155*H155</f>
        <v>0</v>
      </c>
      <c r="U155" s="41"/>
      <c r="V155" s="41"/>
      <c r="W155" s="41"/>
      <c r="X155" s="41"/>
      <c r="Y155" s="41"/>
      <c r="Z155" s="41"/>
      <c r="AA155" s="41"/>
      <c r="AB155" s="41"/>
      <c r="AC155" s="41"/>
      <c r="AD155" s="41"/>
      <c r="AE155" s="41"/>
      <c r="AR155" s="226" t="s">
        <v>90</v>
      </c>
      <c r="AT155" s="226" t="s">
        <v>141</v>
      </c>
      <c r="AU155" s="226" t="s">
        <v>78</v>
      </c>
      <c r="AY155" s="20" t="s">
        <v>139</v>
      </c>
      <c r="BE155" s="227">
        <f>IF(N155="základní",J155,0)</f>
        <v>0</v>
      </c>
      <c r="BF155" s="227">
        <f>IF(N155="snížená",J155,0)</f>
        <v>0</v>
      </c>
      <c r="BG155" s="227">
        <f>IF(N155="zákl. přenesená",J155,0)</f>
        <v>0</v>
      </c>
      <c r="BH155" s="227">
        <f>IF(N155="sníž. přenesená",J155,0)</f>
        <v>0</v>
      </c>
      <c r="BI155" s="227">
        <f>IF(N155="nulová",J155,0)</f>
        <v>0</v>
      </c>
      <c r="BJ155" s="20" t="s">
        <v>83</v>
      </c>
      <c r="BK155" s="227">
        <f>ROUND(I155*H155,2)</f>
        <v>0</v>
      </c>
      <c r="BL155" s="20" t="s">
        <v>90</v>
      </c>
      <c r="BM155" s="226" t="s">
        <v>377</v>
      </c>
    </row>
    <row r="156" s="2" customFormat="1">
      <c r="A156" s="41"/>
      <c r="B156" s="42"/>
      <c r="C156" s="43"/>
      <c r="D156" s="228" t="s">
        <v>146</v>
      </c>
      <c r="E156" s="43"/>
      <c r="F156" s="229" t="s">
        <v>1634</v>
      </c>
      <c r="G156" s="43"/>
      <c r="H156" s="43"/>
      <c r="I156" s="230"/>
      <c r="J156" s="43"/>
      <c r="K156" s="43"/>
      <c r="L156" s="47"/>
      <c r="M156" s="231"/>
      <c r="N156" s="232"/>
      <c r="O156" s="87"/>
      <c r="P156" s="87"/>
      <c r="Q156" s="87"/>
      <c r="R156" s="87"/>
      <c r="S156" s="87"/>
      <c r="T156" s="88"/>
      <c r="U156" s="41"/>
      <c r="V156" s="41"/>
      <c r="W156" s="41"/>
      <c r="X156" s="41"/>
      <c r="Y156" s="41"/>
      <c r="Z156" s="41"/>
      <c r="AA156" s="41"/>
      <c r="AB156" s="41"/>
      <c r="AC156" s="41"/>
      <c r="AD156" s="41"/>
      <c r="AE156" s="41"/>
      <c r="AT156" s="20" t="s">
        <v>146</v>
      </c>
      <c r="AU156" s="20" t="s">
        <v>78</v>
      </c>
    </row>
    <row r="157" s="2" customFormat="1" ht="21.75" customHeight="1">
      <c r="A157" s="41"/>
      <c r="B157" s="42"/>
      <c r="C157" s="215" t="s">
        <v>300</v>
      </c>
      <c r="D157" s="215" t="s">
        <v>141</v>
      </c>
      <c r="E157" s="216" t="s">
        <v>1635</v>
      </c>
      <c r="F157" s="217" t="s">
        <v>1636</v>
      </c>
      <c r="G157" s="218" t="s">
        <v>1311</v>
      </c>
      <c r="H157" s="219">
        <v>21</v>
      </c>
      <c r="I157" s="220"/>
      <c r="J157" s="221">
        <f>ROUND(I157*H157,2)</f>
        <v>0</v>
      </c>
      <c r="K157" s="217" t="s">
        <v>19</v>
      </c>
      <c r="L157" s="47"/>
      <c r="M157" s="222" t="s">
        <v>19</v>
      </c>
      <c r="N157" s="223" t="s">
        <v>43</v>
      </c>
      <c r="O157" s="87"/>
      <c r="P157" s="224">
        <f>O157*H157</f>
        <v>0</v>
      </c>
      <c r="Q157" s="224">
        <v>0</v>
      </c>
      <c r="R157" s="224">
        <f>Q157*H157</f>
        <v>0</v>
      </c>
      <c r="S157" s="224">
        <v>0</v>
      </c>
      <c r="T157" s="225">
        <f>S157*H157</f>
        <v>0</v>
      </c>
      <c r="U157" s="41"/>
      <c r="V157" s="41"/>
      <c r="W157" s="41"/>
      <c r="X157" s="41"/>
      <c r="Y157" s="41"/>
      <c r="Z157" s="41"/>
      <c r="AA157" s="41"/>
      <c r="AB157" s="41"/>
      <c r="AC157" s="41"/>
      <c r="AD157" s="41"/>
      <c r="AE157" s="41"/>
      <c r="AR157" s="226" t="s">
        <v>90</v>
      </c>
      <c r="AT157" s="226" t="s">
        <v>141</v>
      </c>
      <c r="AU157" s="226" t="s">
        <v>78</v>
      </c>
      <c r="AY157" s="20" t="s">
        <v>139</v>
      </c>
      <c r="BE157" s="227">
        <f>IF(N157="základní",J157,0)</f>
        <v>0</v>
      </c>
      <c r="BF157" s="227">
        <f>IF(N157="snížená",J157,0)</f>
        <v>0</v>
      </c>
      <c r="BG157" s="227">
        <f>IF(N157="zákl. přenesená",J157,0)</f>
        <v>0</v>
      </c>
      <c r="BH157" s="227">
        <f>IF(N157="sníž. přenesená",J157,0)</f>
        <v>0</v>
      </c>
      <c r="BI157" s="227">
        <f>IF(N157="nulová",J157,0)</f>
        <v>0</v>
      </c>
      <c r="BJ157" s="20" t="s">
        <v>83</v>
      </c>
      <c r="BK157" s="227">
        <f>ROUND(I157*H157,2)</f>
        <v>0</v>
      </c>
      <c r="BL157" s="20" t="s">
        <v>90</v>
      </c>
      <c r="BM157" s="226" t="s">
        <v>570</v>
      </c>
    </row>
    <row r="158" s="2" customFormat="1" ht="16.5" customHeight="1">
      <c r="A158" s="41"/>
      <c r="B158" s="42"/>
      <c r="C158" s="215" t="s">
        <v>369</v>
      </c>
      <c r="D158" s="215" t="s">
        <v>141</v>
      </c>
      <c r="E158" s="216" t="s">
        <v>1637</v>
      </c>
      <c r="F158" s="217" t="s">
        <v>1638</v>
      </c>
      <c r="G158" s="218" t="s">
        <v>1311</v>
      </c>
      <c r="H158" s="219">
        <v>4</v>
      </c>
      <c r="I158" s="220"/>
      <c r="J158" s="221">
        <f>ROUND(I158*H158,2)</f>
        <v>0</v>
      </c>
      <c r="K158" s="217" t="s">
        <v>19</v>
      </c>
      <c r="L158" s="47"/>
      <c r="M158" s="222" t="s">
        <v>19</v>
      </c>
      <c r="N158" s="223" t="s">
        <v>43</v>
      </c>
      <c r="O158" s="87"/>
      <c r="P158" s="224">
        <f>O158*H158</f>
        <v>0</v>
      </c>
      <c r="Q158" s="224">
        <v>0</v>
      </c>
      <c r="R158" s="224">
        <f>Q158*H158</f>
        <v>0</v>
      </c>
      <c r="S158" s="224">
        <v>0</v>
      </c>
      <c r="T158" s="225">
        <f>S158*H158</f>
        <v>0</v>
      </c>
      <c r="U158" s="41"/>
      <c r="V158" s="41"/>
      <c r="W158" s="41"/>
      <c r="X158" s="41"/>
      <c r="Y158" s="41"/>
      <c r="Z158" s="41"/>
      <c r="AA158" s="41"/>
      <c r="AB158" s="41"/>
      <c r="AC158" s="41"/>
      <c r="AD158" s="41"/>
      <c r="AE158" s="41"/>
      <c r="AR158" s="226" t="s">
        <v>90</v>
      </c>
      <c r="AT158" s="226" t="s">
        <v>141</v>
      </c>
      <c r="AU158" s="226" t="s">
        <v>78</v>
      </c>
      <c r="AY158" s="20" t="s">
        <v>139</v>
      </c>
      <c r="BE158" s="227">
        <f>IF(N158="základní",J158,0)</f>
        <v>0</v>
      </c>
      <c r="BF158" s="227">
        <f>IF(N158="snížená",J158,0)</f>
        <v>0</v>
      </c>
      <c r="BG158" s="227">
        <f>IF(N158="zákl. přenesená",J158,0)</f>
        <v>0</v>
      </c>
      <c r="BH158" s="227">
        <f>IF(N158="sníž. přenesená",J158,0)</f>
        <v>0</v>
      </c>
      <c r="BI158" s="227">
        <f>IF(N158="nulová",J158,0)</f>
        <v>0</v>
      </c>
      <c r="BJ158" s="20" t="s">
        <v>83</v>
      </c>
      <c r="BK158" s="227">
        <f>ROUND(I158*H158,2)</f>
        <v>0</v>
      </c>
      <c r="BL158" s="20" t="s">
        <v>90</v>
      </c>
      <c r="BM158" s="226" t="s">
        <v>579</v>
      </c>
    </row>
    <row r="159" s="2" customFormat="1" ht="21.75" customHeight="1">
      <c r="A159" s="41"/>
      <c r="B159" s="42"/>
      <c r="C159" s="215" t="s">
        <v>374</v>
      </c>
      <c r="D159" s="215" t="s">
        <v>141</v>
      </c>
      <c r="E159" s="216" t="s">
        <v>1639</v>
      </c>
      <c r="F159" s="217" t="s">
        <v>1640</v>
      </c>
      <c r="G159" s="218" t="s">
        <v>1311</v>
      </c>
      <c r="H159" s="219">
        <v>24</v>
      </c>
      <c r="I159" s="220"/>
      <c r="J159" s="221">
        <f>ROUND(I159*H159,2)</f>
        <v>0</v>
      </c>
      <c r="K159" s="217" t="s">
        <v>19</v>
      </c>
      <c r="L159" s="47"/>
      <c r="M159" s="222" t="s">
        <v>19</v>
      </c>
      <c r="N159" s="223" t="s">
        <v>43</v>
      </c>
      <c r="O159" s="87"/>
      <c r="P159" s="224">
        <f>O159*H159</f>
        <v>0</v>
      </c>
      <c r="Q159" s="224">
        <v>0</v>
      </c>
      <c r="R159" s="224">
        <f>Q159*H159</f>
        <v>0</v>
      </c>
      <c r="S159" s="224">
        <v>0</v>
      </c>
      <c r="T159" s="225">
        <f>S159*H159</f>
        <v>0</v>
      </c>
      <c r="U159" s="41"/>
      <c r="V159" s="41"/>
      <c r="W159" s="41"/>
      <c r="X159" s="41"/>
      <c r="Y159" s="41"/>
      <c r="Z159" s="41"/>
      <c r="AA159" s="41"/>
      <c r="AB159" s="41"/>
      <c r="AC159" s="41"/>
      <c r="AD159" s="41"/>
      <c r="AE159" s="41"/>
      <c r="AR159" s="226" t="s">
        <v>90</v>
      </c>
      <c r="AT159" s="226" t="s">
        <v>141</v>
      </c>
      <c r="AU159" s="226" t="s">
        <v>78</v>
      </c>
      <c r="AY159" s="20" t="s">
        <v>139</v>
      </c>
      <c r="BE159" s="227">
        <f>IF(N159="základní",J159,0)</f>
        <v>0</v>
      </c>
      <c r="BF159" s="227">
        <f>IF(N159="snížená",J159,0)</f>
        <v>0</v>
      </c>
      <c r="BG159" s="227">
        <f>IF(N159="zákl. přenesená",J159,0)</f>
        <v>0</v>
      </c>
      <c r="BH159" s="227">
        <f>IF(N159="sníž. přenesená",J159,0)</f>
        <v>0</v>
      </c>
      <c r="BI159" s="227">
        <f>IF(N159="nulová",J159,0)</f>
        <v>0</v>
      </c>
      <c r="BJ159" s="20" t="s">
        <v>83</v>
      </c>
      <c r="BK159" s="227">
        <f>ROUND(I159*H159,2)</f>
        <v>0</v>
      </c>
      <c r="BL159" s="20" t="s">
        <v>90</v>
      </c>
      <c r="BM159" s="226" t="s">
        <v>392</v>
      </c>
    </row>
    <row r="160" s="2" customFormat="1" ht="16.5" customHeight="1">
      <c r="A160" s="41"/>
      <c r="B160" s="42"/>
      <c r="C160" s="215" t="s">
        <v>380</v>
      </c>
      <c r="D160" s="215" t="s">
        <v>141</v>
      </c>
      <c r="E160" s="216" t="s">
        <v>1641</v>
      </c>
      <c r="F160" s="217" t="s">
        <v>1642</v>
      </c>
      <c r="G160" s="218" t="s">
        <v>1311</v>
      </c>
      <c r="H160" s="219">
        <v>7</v>
      </c>
      <c r="I160" s="220"/>
      <c r="J160" s="221">
        <f>ROUND(I160*H160,2)</f>
        <v>0</v>
      </c>
      <c r="K160" s="217" t="s">
        <v>19</v>
      </c>
      <c r="L160" s="47"/>
      <c r="M160" s="222" t="s">
        <v>19</v>
      </c>
      <c r="N160" s="223" t="s">
        <v>43</v>
      </c>
      <c r="O160" s="87"/>
      <c r="P160" s="224">
        <f>O160*H160</f>
        <v>0</v>
      </c>
      <c r="Q160" s="224">
        <v>0</v>
      </c>
      <c r="R160" s="224">
        <f>Q160*H160</f>
        <v>0</v>
      </c>
      <c r="S160" s="224">
        <v>0</v>
      </c>
      <c r="T160" s="225">
        <f>S160*H160</f>
        <v>0</v>
      </c>
      <c r="U160" s="41"/>
      <c r="V160" s="41"/>
      <c r="W160" s="41"/>
      <c r="X160" s="41"/>
      <c r="Y160" s="41"/>
      <c r="Z160" s="41"/>
      <c r="AA160" s="41"/>
      <c r="AB160" s="41"/>
      <c r="AC160" s="41"/>
      <c r="AD160" s="41"/>
      <c r="AE160" s="41"/>
      <c r="AR160" s="226" t="s">
        <v>90</v>
      </c>
      <c r="AT160" s="226" t="s">
        <v>141</v>
      </c>
      <c r="AU160" s="226" t="s">
        <v>78</v>
      </c>
      <c r="AY160" s="20" t="s">
        <v>139</v>
      </c>
      <c r="BE160" s="227">
        <f>IF(N160="základní",J160,0)</f>
        <v>0</v>
      </c>
      <c r="BF160" s="227">
        <f>IF(N160="snížená",J160,0)</f>
        <v>0</v>
      </c>
      <c r="BG160" s="227">
        <f>IF(N160="zákl. přenesená",J160,0)</f>
        <v>0</v>
      </c>
      <c r="BH160" s="227">
        <f>IF(N160="sníž. přenesená",J160,0)</f>
        <v>0</v>
      </c>
      <c r="BI160" s="227">
        <f>IF(N160="nulová",J160,0)</f>
        <v>0</v>
      </c>
      <c r="BJ160" s="20" t="s">
        <v>83</v>
      </c>
      <c r="BK160" s="227">
        <f>ROUND(I160*H160,2)</f>
        <v>0</v>
      </c>
      <c r="BL160" s="20" t="s">
        <v>90</v>
      </c>
      <c r="BM160" s="226" t="s">
        <v>608</v>
      </c>
    </row>
    <row r="161" s="2" customFormat="1" ht="16.5" customHeight="1">
      <c r="A161" s="41"/>
      <c r="B161" s="42"/>
      <c r="C161" s="215" t="s">
        <v>316</v>
      </c>
      <c r="D161" s="215" t="s">
        <v>141</v>
      </c>
      <c r="E161" s="216" t="s">
        <v>1643</v>
      </c>
      <c r="F161" s="217" t="s">
        <v>1644</v>
      </c>
      <c r="G161" s="218" t="s">
        <v>1311</v>
      </c>
      <c r="H161" s="219">
        <v>3</v>
      </c>
      <c r="I161" s="220"/>
      <c r="J161" s="221">
        <f>ROUND(I161*H161,2)</f>
        <v>0</v>
      </c>
      <c r="K161" s="217" t="s">
        <v>19</v>
      </c>
      <c r="L161" s="47"/>
      <c r="M161" s="222" t="s">
        <v>19</v>
      </c>
      <c r="N161" s="223" t="s">
        <v>43</v>
      </c>
      <c r="O161" s="87"/>
      <c r="P161" s="224">
        <f>O161*H161</f>
        <v>0</v>
      </c>
      <c r="Q161" s="224">
        <v>0</v>
      </c>
      <c r="R161" s="224">
        <f>Q161*H161</f>
        <v>0</v>
      </c>
      <c r="S161" s="224">
        <v>0</v>
      </c>
      <c r="T161" s="225">
        <f>S161*H161</f>
        <v>0</v>
      </c>
      <c r="U161" s="41"/>
      <c r="V161" s="41"/>
      <c r="W161" s="41"/>
      <c r="X161" s="41"/>
      <c r="Y161" s="41"/>
      <c r="Z161" s="41"/>
      <c r="AA161" s="41"/>
      <c r="AB161" s="41"/>
      <c r="AC161" s="41"/>
      <c r="AD161" s="41"/>
      <c r="AE161" s="41"/>
      <c r="AR161" s="226" t="s">
        <v>90</v>
      </c>
      <c r="AT161" s="226" t="s">
        <v>141</v>
      </c>
      <c r="AU161" s="226" t="s">
        <v>78</v>
      </c>
      <c r="AY161" s="20" t="s">
        <v>139</v>
      </c>
      <c r="BE161" s="227">
        <f>IF(N161="základní",J161,0)</f>
        <v>0</v>
      </c>
      <c r="BF161" s="227">
        <f>IF(N161="snížená",J161,0)</f>
        <v>0</v>
      </c>
      <c r="BG161" s="227">
        <f>IF(N161="zákl. přenesená",J161,0)</f>
        <v>0</v>
      </c>
      <c r="BH161" s="227">
        <f>IF(N161="sníž. přenesená",J161,0)</f>
        <v>0</v>
      </c>
      <c r="BI161" s="227">
        <f>IF(N161="nulová",J161,0)</f>
        <v>0</v>
      </c>
      <c r="BJ161" s="20" t="s">
        <v>83</v>
      </c>
      <c r="BK161" s="227">
        <f>ROUND(I161*H161,2)</f>
        <v>0</v>
      </c>
      <c r="BL161" s="20" t="s">
        <v>90</v>
      </c>
      <c r="BM161" s="226" t="s">
        <v>404</v>
      </c>
    </row>
    <row r="162" s="2" customFormat="1" ht="16.5" customHeight="1">
      <c r="A162" s="41"/>
      <c r="B162" s="42"/>
      <c r="C162" s="215" t="s">
        <v>391</v>
      </c>
      <c r="D162" s="215" t="s">
        <v>141</v>
      </c>
      <c r="E162" s="216" t="s">
        <v>1645</v>
      </c>
      <c r="F162" s="217" t="s">
        <v>1646</v>
      </c>
      <c r="G162" s="218" t="s">
        <v>144</v>
      </c>
      <c r="H162" s="219">
        <v>1</v>
      </c>
      <c r="I162" s="220"/>
      <c r="J162" s="221">
        <f>ROUND(I162*H162,2)</f>
        <v>0</v>
      </c>
      <c r="K162" s="217" t="s">
        <v>145</v>
      </c>
      <c r="L162" s="47"/>
      <c r="M162" s="222" t="s">
        <v>19</v>
      </c>
      <c r="N162" s="223" t="s">
        <v>43</v>
      </c>
      <c r="O162" s="87"/>
      <c r="P162" s="224">
        <f>O162*H162</f>
        <v>0</v>
      </c>
      <c r="Q162" s="224">
        <v>0</v>
      </c>
      <c r="R162" s="224">
        <f>Q162*H162</f>
        <v>0</v>
      </c>
      <c r="S162" s="224">
        <v>0</v>
      </c>
      <c r="T162" s="225">
        <f>S162*H162</f>
        <v>0</v>
      </c>
      <c r="U162" s="41"/>
      <c r="V162" s="41"/>
      <c r="W162" s="41"/>
      <c r="X162" s="41"/>
      <c r="Y162" s="41"/>
      <c r="Z162" s="41"/>
      <c r="AA162" s="41"/>
      <c r="AB162" s="41"/>
      <c r="AC162" s="41"/>
      <c r="AD162" s="41"/>
      <c r="AE162" s="41"/>
      <c r="AR162" s="226" t="s">
        <v>90</v>
      </c>
      <c r="AT162" s="226" t="s">
        <v>141</v>
      </c>
      <c r="AU162" s="226" t="s">
        <v>78</v>
      </c>
      <c r="AY162" s="20" t="s">
        <v>139</v>
      </c>
      <c r="BE162" s="227">
        <f>IF(N162="základní",J162,0)</f>
        <v>0</v>
      </c>
      <c r="BF162" s="227">
        <f>IF(N162="snížená",J162,0)</f>
        <v>0</v>
      </c>
      <c r="BG162" s="227">
        <f>IF(N162="zákl. přenesená",J162,0)</f>
        <v>0</v>
      </c>
      <c r="BH162" s="227">
        <f>IF(N162="sníž. přenesená",J162,0)</f>
        <v>0</v>
      </c>
      <c r="BI162" s="227">
        <f>IF(N162="nulová",J162,0)</f>
        <v>0</v>
      </c>
      <c r="BJ162" s="20" t="s">
        <v>83</v>
      </c>
      <c r="BK162" s="227">
        <f>ROUND(I162*H162,2)</f>
        <v>0</v>
      </c>
      <c r="BL162" s="20" t="s">
        <v>90</v>
      </c>
      <c r="BM162" s="226" t="s">
        <v>421</v>
      </c>
    </row>
    <row r="163" s="2" customFormat="1">
      <c r="A163" s="41"/>
      <c r="B163" s="42"/>
      <c r="C163" s="43"/>
      <c r="D163" s="228" t="s">
        <v>146</v>
      </c>
      <c r="E163" s="43"/>
      <c r="F163" s="229" t="s">
        <v>1647</v>
      </c>
      <c r="G163" s="43"/>
      <c r="H163" s="43"/>
      <c r="I163" s="230"/>
      <c r="J163" s="43"/>
      <c r="K163" s="43"/>
      <c r="L163" s="47"/>
      <c r="M163" s="231"/>
      <c r="N163" s="232"/>
      <c r="O163" s="87"/>
      <c r="P163" s="87"/>
      <c r="Q163" s="87"/>
      <c r="R163" s="87"/>
      <c r="S163" s="87"/>
      <c r="T163" s="88"/>
      <c r="U163" s="41"/>
      <c r="V163" s="41"/>
      <c r="W163" s="41"/>
      <c r="X163" s="41"/>
      <c r="Y163" s="41"/>
      <c r="Z163" s="41"/>
      <c r="AA163" s="41"/>
      <c r="AB163" s="41"/>
      <c r="AC163" s="41"/>
      <c r="AD163" s="41"/>
      <c r="AE163" s="41"/>
      <c r="AT163" s="20" t="s">
        <v>146</v>
      </c>
      <c r="AU163" s="20" t="s">
        <v>78</v>
      </c>
    </row>
    <row r="164" s="2" customFormat="1" ht="16.5" customHeight="1">
      <c r="A164" s="41"/>
      <c r="B164" s="42"/>
      <c r="C164" s="215" t="s">
        <v>395</v>
      </c>
      <c r="D164" s="215" t="s">
        <v>141</v>
      </c>
      <c r="E164" s="216" t="s">
        <v>1648</v>
      </c>
      <c r="F164" s="217" t="s">
        <v>1649</v>
      </c>
      <c r="G164" s="218" t="s">
        <v>144</v>
      </c>
      <c r="H164" s="219">
        <v>5</v>
      </c>
      <c r="I164" s="220"/>
      <c r="J164" s="221">
        <f>ROUND(I164*H164,2)</f>
        <v>0</v>
      </c>
      <c r="K164" s="217" t="s">
        <v>145</v>
      </c>
      <c r="L164" s="47"/>
      <c r="M164" s="222" t="s">
        <v>19</v>
      </c>
      <c r="N164" s="223" t="s">
        <v>43</v>
      </c>
      <c r="O164" s="87"/>
      <c r="P164" s="224">
        <f>O164*H164</f>
        <v>0</v>
      </c>
      <c r="Q164" s="224">
        <v>0</v>
      </c>
      <c r="R164" s="224">
        <f>Q164*H164</f>
        <v>0</v>
      </c>
      <c r="S164" s="224">
        <v>0</v>
      </c>
      <c r="T164" s="225">
        <f>S164*H164</f>
        <v>0</v>
      </c>
      <c r="U164" s="41"/>
      <c r="V164" s="41"/>
      <c r="W164" s="41"/>
      <c r="X164" s="41"/>
      <c r="Y164" s="41"/>
      <c r="Z164" s="41"/>
      <c r="AA164" s="41"/>
      <c r="AB164" s="41"/>
      <c r="AC164" s="41"/>
      <c r="AD164" s="41"/>
      <c r="AE164" s="41"/>
      <c r="AR164" s="226" t="s">
        <v>90</v>
      </c>
      <c r="AT164" s="226" t="s">
        <v>141</v>
      </c>
      <c r="AU164" s="226" t="s">
        <v>78</v>
      </c>
      <c r="AY164" s="20" t="s">
        <v>139</v>
      </c>
      <c r="BE164" s="227">
        <f>IF(N164="základní",J164,0)</f>
        <v>0</v>
      </c>
      <c r="BF164" s="227">
        <f>IF(N164="snížená",J164,0)</f>
        <v>0</v>
      </c>
      <c r="BG164" s="227">
        <f>IF(N164="zákl. přenesená",J164,0)</f>
        <v>0</v>
      </c>
      <c r="BH164" s="227">
        <f>IF(N164="sníž. přenesená",J164,0)</f>
        <v>0</v>
      </c>
      <c r="BI164" s="227">
        <f>IF(N164="nulová",J164,0)</f>
        <v>0</v>
      </c>
      <c r="BJ164" s="20" t="s">
        <v>83</v>
      </c>
      <c r="BK164" s="227">
        <f>ROUND(I164*H164,2)</f>
        <v>0</v>
      </c>
      <c r="BL164" s="20" t="s">
        <v>90</v>
      </c>
      <c r="BM164" s="226" t="s">
        <v>650</v>
      </c>
    </row>
    <row r="165" s="2" customFormat="1">
      <c r="A165" s="41"/>
      <c r="B165" s="42"/>
      <c r="C165" s="43"/>
      <c r="D165" s="228" t="s">
        <v>146</v>
      </c>
      <c r="E165" s="43"/>
      <c r="F165" s="229" t="s">
        <v>1650</v>
      </c>
      <c r="G165" s="43"/>
      <c r="H165" s="43"/>
      <c r="I165" s="230"/>
      <c r="J165" s="43"/>
      <c r="K165" s="43"/>
      <c r="L165" s="47"/>
      <c r="M165" s="231"/>
      <c r="N165" s="232"/>
      <c r="O165" s="87"/>
      <c r="P165" s="87"/>
      <c r="Q165" s="87"/>
      <c r="R165" s="87"/>
      <c r="S165" s="87"/>
      <c r="T165" s="88"/>
      <c r="U165" s="41"/>
      <c r="V165" s="41"/>
      <c r="W165" s="41"/>
      <c r="X165" s="41"/>
      <c r="Y165" s="41"/>
      <c r="Z165" s="41"/>
      <c r="AA165" s="41"/>
      <c r="AB165" s="41"/>
      <c r="AC165" s="41"/>
      <c r="AD165" s="41"/>
      <c r="AE165" s="41"/>
      <c r="AT165" s="20" t="s">
        <v>146</v>
      </c>
      <c r="AU165" s="20" t="s">
        <v>78</v>
      </c>
    </row>
    <row r="166" s="2" customFormat="1" ht="16.5" customHeight="1">
      <c r="A166" s="41"/>
      <c r="B166" s="42"/>
      <c r="C166" s="215" t="s">
        <v>401</v>
      </c>
      <c r="D166" s="215" t="s">
        <v>141</v>
      </c>
      <c r="E166" s="216" t="s">
        <v>1651</v>
      </c>
      <c r="F166" s="217" t="s">
        <v>1652</v>
      </c>
      <c r="G166" s="218" t="s">
        <v>1311</v>
      </c>
      <c r="H166" s="219">
        <v>9</v>
      </c>
      <c r="I166" s="220"/>
      <c r="J166" s="221">
        <f>ROUND(I166*H166,2)</f>
        <v>0</v>
      </c>
      <c r="K166" s="217" t="s">
        <v>19</v>
      </c>
      <c r="L166" s="47"/>
      <c r="M166" s="299" t="s">
        <v>19</v>
      </c>
      <c r="N166" s="300" t="s">
        <v>43</v>
      </c>
      <c r="O166" s="296"/>
      <c r="P166" s="297">
        <f>O166*H166</f>
        <v>0</v>
      </c>
      <c r="Q166" s="297">
        <v>0</v>
      </c>
      <c r="R166" s="297">
        <f>Q166*H166</f>
        <v>0</v>
      </c>
      <c r="S166" s="297">
        <v>0</v>
      </c>
      <c r="T166" s="298">
        <f>S166*H166</f>
        <v>0</v>
      </c>
      <c r="U166" s="41"/>
      <c r="V166" s="41"/>
      <c r="W166" s="41"/>
      <c r="X166" s="41"/>
      <c r="Y166" s="41"/>
      <c r="Z166" s="41"/>
      <c r="AA166" s="41"/>
      <c r="AB166" s="41"/>
      <c r="AC166" s="41"/>
      <c r="AD166" s="41"/>
      <c r="AE166" s="41"/>
      <c r="AR166" s="226" t="s">
        <v>90</v>
      </c>
      <c r="AT166" s="226" t="s">
        <v>141</v>
      </c>
      <c r="AU166" s="226" t="s">
        <v>78</v>
      </c>
      <c r="AY166" s="20" t="s">
        <v>139</v>
      </c>
      <c r="BE166" s="227">
        <f>IF(N166="základní",J166,0)</f>
        <v>0</v>
      </c>
      <c r="BF166" s="227">
        <f>IF(N166="snížená",J166,0)</f>
        <v>0</v>
      </c>
      <c r="BG166" s="227">
        <f>IF(N166="zákl. přenesená",J166,0)</f>
        <v>0</v>
      </c>
      <c r="BH166" s="227">
        <f>IF(N166="sníž. přenesená",J166,0)</f>
        <v>0</v>
      </c>
      <c r="BI166" s="227">
        <f>IF(N166="nulová",J166,0)</f>
        <v>0</v>
      </c>
      <c r="BJ166" s="20" t="s">
        <v>83</v>
      </c>
      <c r="BK166" s="227">
        <f>ROUND(I166*H166,2)</f>
        <v>0</v>
      </c>
      <c r="BL166" s="20" t="s">
        <v>90</v>
      </c>
      <c r="BM166" s="226" t="s">
        <v>663</v>
      </c>
    </row>
    <row r="167" s="2" customFormat="1" ht="6.96" customHeight="1">
      <c r="A167" s="41"/>
      <c r="B167" s="62"/>
      <c r="C167" s="63"/>
      <c r="D167" s="63"/>
      <c r="E167" s="63"/>
      <c r="F167" s="63"/>
      <c r="G167" s="63"/>
      <c r="H167" s="63"/>
      <c r="I167" s="63"/>
      <c r="J167" s="63"/>
      <c r="K167" s="63"/>
      <c r="L167" s="47"/>
      <c r="M167" s="41"/>
      <c r="O167" s="41"/>
      <c r="P167" s="41"/>
      <c r="Q167" s="41"/>
      <c r="R167" s="41"/>
      <c r="S167" s="41"/>
      <c r="T167" s="41"/>
      <c r="U167" s="41"/>
      <c r="V167" s="41"/>
      <c r="W167" s="41"/>
      <c r="X167" s="41"/>
      <c r="Y167" s="41"/>
      <c r="Z167" s="41"/>
      <c r="AA167" s="41"/>
      <c r="AB167" s="41"/>
      <c r="AC167" s="41"/>
      <c r="AD167" s="41"/>
      <c r="AE167" s="41"/>
    </row>
  </sheetData>
  <sheetProtection sheet="1" autoFilter="0" formatColumns="0" formatRows="0" objects="1" scenarios="1" spinCount="100000" saltValue="XVPs2tvBJf10p3RNdynODvI3qzNLtXszG4AeVoxrS0HgLgMKyfe/R7+6s9HMscNNGB+t9KNHHTAYOctr22BJsA==" hashValue="Al5xqhX7iYTbCoo5nvkWgWyRyumFSsWnj9hoK5z0tKrdW5XGAXEvtJLs+JVZFOfonuMW7kX1BmzpGhgg42V7yg==" algorithmName="SHA-512" password="80EB"/>
  <autoFilter ref="C92:K166"/>
  <mergeCells count="12">
    <mergeCell ref="E7:H7"/>
    <mergeCell ref="E9:H9"/>
    <mergeCell ref="E11:H11"/>
    <mergeCell ref="E20:H20"/>
    <mergeCell ref="E29:H29"/>
    <mergeCell ref="E50:H50"/>
    <mergeCell ref="E52:H52"/>
    <mergeCell ref="E54:H54"/>
    <mergeCell ref="E81:H81"/>
    <mergeCell ref="E83:H83"/>
    <mergeCell ref="E85:H85"/>
    <mergeCell ref="L2:V2"/>
  </mergeCells>
  <hyperlinks>
    <hyperlink ref="F96" r:id="rId1" display="https://podminky.urs.cz/item/CS_URS_2025_02/741420001"/>
    <hyperlink ref="F98" r:id="rId2" display="https://podminky.urs.cz/item/CS_URS_2025_02/741420011"/>
    <hyperlink ref="F101" r:id="rId3" display="https://podminky.urs.cz/item/CS_URS_2025_02/741420022"/>
    <hyperlink ref="F103" r:id="rId4" display="https://podminky.urs.cz/item/CS_URS_2025_02/741420052"/>
    <hyperlink ref="F105" r:id="rId5" display="https://podminky.urs.cz/item/CS_URS_2025_02/741420083"/>
    <hyperlink ref="F108" r:id="rId6" display="https://podminky.urs.cz/item/CS_URS_2025_02/741420082"/>
    <hyperlink ref="F110" r:id="rId7" display="https://podminky.urs.cz/item/CS_URS_2025_02/741440031"/>
    <hyperlink ref="F113" r:id="rId8" display="https://podminky.urs.cz/item/CS_URS_2025_02/741320101"/>
    <hyperlink ref="F115" r:id="rId9" display="https://podminky.urs.cz/item/CS_URS_2025_02/741210001"/>
    <hyperlink ref="F118" r:id="rId10" display="https://podminky.urs.cz/item/CS_URS_2025_02/741122611"/>
    <hyperlink ref="F120" r:id="rId11" display="https://podminky.urs.cz/item/CS_URS_2025_02/741122621"/>
    <hyperlink ref="F122" r:id="rId12" display="https://podminky.urs.cz/item/CS_URS_2025_02/741122641"/>
    <hyperlink ref="F124" r:id="rId13" display="https://podminky.urs.cz/item/CS_URS_2025_02/741120301"/>
    <hyperlink ref="F127" r:id="rId14" display="https://podminky.urs.cz/item/CS_URS_2025_02/741132128"/>
    <hyperlink ref="F129" r:id="rId15" display="https://podminky.urs.cz/item/CS_URS_2025_02/741132145"/>
    <hyperlink ref="F131" r:id="rId16" display="https://podminky.urs.cz/item/CS_URS_2025_02/741132103"/>
    <hyperlink ref="F135" r:id="rId17" display="https://podminky.urs.cz/item/CS_URS_2025_02/741910411"/>
    <hyperlink ref="F137" r:id="rId18" display="https://podminky.urs.cz/item/CS_URS_2025_02/741910421"/>
    <hyperlink ref="F140" r:id="rId19" display="https://podminky.urs.cz/item/CS_URS_2025_02/741910502"/>
    <hyperlink ref="F142" r:id="rId20" display="https://podminky.urs.cz/item/CS_URS_2025_02/460690031"/>
    <hyperlink ref="F144" r:id="rId21" display="https://podminky.urs.cz/item/CS_URS_2025_02/460690041"/>
    <hyperlink ref="F146" r:id="rId22" display="https://podminky.urs.cz/item/CS_URS_2025_02/741112111"/>
    <hyperlink ref="F149" r:id="rId23" display="https://podminky.urs.cz/item/CS_URS_2025_02/741124603"/>
    <hyperlink ref="F156" r:id="rId24" display="https://podminky.urs.cz/item/CS_URS_2025_02/741810003"/>
    <hyperlink ref="F163" r:id="rId25" display="https://podminky.urs.cz/item/CS_URS_2025_02/210280211"/>
    <hyperlink ref="F165" r:id="rId26" display="https://podminky.urs.cz/item/CS_URS_2025_02/210280215"/>
  </hyperlinks>
  <pageMargins left="0.39375" right="0.39375" top="0.39375" bottom="0.39375" header="0" footer="0"/>
  <pageSetup paperSize="9" orientation="landscape" blackAndWhite="1" fitToHeight="100"/>
  <headerFooter>
    <oddFooter>&amp;CStrana &amp;P z &amp;N</oddFooter>
  </headerFooter>
  <drawing r:id="rId27"/>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95</v>
      </c>
    </row>
    <row r="3" s="1" customFormat="1" ht="6.96" customHeight="1">
      <c r="B3" s="141"/>
      <c r="C3" s="142"/>
      <c r="D3" s="142"/>
      <c r="E3" s="142"/>
      <c r="F3" s="142"/>
      <c r="G3" s="142"/>
      <c r="H3" s="142"/>
      <c r="I3" s="142"/>
      <c r="J3" s="142"/>
      <c r="K3" s="142"/>
      <c r="L3" s="23"/>
      <c r="AT3" s="20" t="s">
        <v>78</v>
      </c>
    </row>
    <row r="4" s="1" customFormat="1" ht="24.96" customHeight="1">
      <c r="B4" s="23"/>
      <c r="D4" s="143" t="s">
        <v>96</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 xml:space="preserve">Zateplení bytových domů 1421-1428  Na náměstí Budovatelů,Sokolov - I. etapa - Čelní fasáda</v>
      </c>
      <c r="F7" s="145"/>
      <c r="G7" s="145"/>
      <c r="H7" s="145"/>
      <c r="L7" s="23"/>
    </row>
    <row r="8" s="1" customFormat="1" ht="12" customHeight="1">
      <c r="B8" s="23"/>
      <c r="D8" s="145" t="s">
        <v>97</v>
      </c>
      <c r="L8" s="23"/>
    </row>
    <row r="9" s="2" customFormat="1" ht="16.5" customHeight="1">
      <c r="A9" s="41"/>
      <c r="B9" s="47"/>
      <c r="C9" s="41"/>
      <c r="D9" s="41"/>
      <c r="E9" s="146" t="s">
        <v>98</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99</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1653</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34</v>
      </c>
      <c r="G14" s="41"/>
      <c r="H14" s="41"/>
      <c r="I14" s="145" t="s">
        <v>23</v>
      </c>
      <c r="J14" s="149" t="str">
        <f>'Rekapitulace stavby'!AN8</f>
        <v>23. 7. 2025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Město Sokolov</v>
      </c>
      <c r="F17" s="41"/>
      <c r="G17" s="41"/>
      <c r="H17" s="41"/>
      <c r="I17" s="145" t="s">
        <v>27</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28</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27</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30</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Ing.Řezníčková</v>
      </c>
      <c r="F23" s="41"/>
      <c r="G23" s="41"/>
      <c r="H23" s="41"/>
      <c r="I23" s="145" t="s">
        <v>27</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33</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27</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23.25" customHeight="1">
      <c r="A29" s="150"/>
      <c r="B29" s="151"/>
      <c r="C29" s="150"/>
      <c r="D29" s="150"/>
      <c r="E29" s="152" t="s">
        <v>101</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ROUND(J89,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ROUND((SUM(BE89:BE129)),  2)</f>
        <v>0</v>
      </c>
      <c r="G35" s="41"/>
      <c r="H35" s="41"/>
      <c r="I35" s="160">
        <v>0.20999999999999999</v>
      </c>
      <c r="J35" s="159">
        <f>ROUND(((SUM(BE89:BE129))*I35),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ROUND((SUM(BF89:BF129)),  2)</f>
        <v>0</v>
      </c>
      <c r="G36" s="41"/>
      <c r="H36" s="41"/>
      <c r="I36" s="160">
        <v>0.12</v>
      </c>
      <c r="J36" s="159">
        <f>ROUND(((SUM(BF89:BF129))*I36),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ROUND((SUM(BG89:BG129)),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ROUND((SUM(BH89:BH129)),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ROUND((SUM(BI89:BI129)),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102</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 xml:space="preserve">Zateplení bytových domů 1421-1428  Na náměstí Budovatelů,Sokolov - I. etapa - Čelní fasáda</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97</v>
      </c>
      <c r="D51" s="25"/>
      <c r="E51" s="25"/>
      <c r="F51" s="25"/>
      <c r="G51" s="25"/>
      <c r="H51" s="25"/>
      <c r="I51" s="25"/>
      <c r="J51" s="25"/>
      <c r="K51" s="25"/>
      <c r="L51" s="23"/>
    </row>
    <row r="52" s="2" customFormat="1" ht="16.5" customHeight="1">
      <c r="A52" s="41"/>
      <c r="B52" s="42"/>
      <c r="C52" s="43"/>
      <c r="D52" s="43"/>
      <c r="E52" s="172" t="s">
        <v>98</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99</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5 - Vedlejší rozpočtové náklady</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23. 7. 2025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Sokolov</v>
      </c>
      <c r="G58" s="43"/>
      <c r="H58" s="43"/>
      <c r="I58" s="35" t="s">
        <v>30</v>
      </c>
      <c r="J58" s="39" t="str">
        <f>E23</f>
        <v>Ing.Řezníčková</v>
      </c>
      <c r="K58" s="43"/>
      <c r="L58" s="147"/>
      <c r="S58" s="41"/>
      <c r="T58" s="41"/>
      <c r="U58" s="41"/>
      <c r="V58" s="41"/>
      <c r="W58" s="41"/>
      <c r="X58" s="41"/>
      <c r="Y58" s="41"/>
      <c r="Z58" s="41"/>
      <c r="AA58" s="41"/>
      <c r="AB58" s="41"/>
      <c r="AC58" s="41"/>
      <c r="AD58" s="41"/>
      <c r="AE58" s="41"/>
    </row>
    <row r="59" s="2" customFormat="1" ht="15.15" customHeight="1">
      <c r="A59" s="41"/>
      <c r="B59" s="42"/>
      <c r="C59" s="35" t="s">
        <v>28</v>
      </c>
      <c r="D59" s="43"/>
      <c r="E59" s="43"/>
      <c r="F59" s="30" t="str">
        <f>IF(E20="","",E20)</f>
        <v>Vyplň údaj</v>
      </c>
      <c r="G59" s="43"/>
      <c r="H59" s="43"/>
      <c r="I59" s="35" t="s">
        <v>33</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103</v>
      </c>
      <c r="D61" s="174"/>
      <c r="E61" s="174"/>
      <c r="F61" s="174"/>
      <c r="G61" s="174"/>
      <c r="H61" s="174"/>
      <c r="I61" s="174"/>
      <c r="J61" s="175" t="s">
        <v>104</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J89</f>
        <v>0</v>
      </c>
      <c r="K63" s="43"/>
      <c r="L63" s="147"/>
      <c r="S63" s="41"/>
      <c r="T63" s="41"/>
      <c r="U63" s="41"/>
      <c r="V63" s="41"/>
      <c r="W63" s="41"/>
      <c r="X63" s="41"/>
      <c r="Y63" s="41"/>
      <c r="Z63" s="41"/>
      <c r="AA63" s="41"/>
      <c r="AB63" s="41"/>
      <c r="AC63" s="41"/>
      <c r="AD63" s="41"/>
      <c r="AE63" s="41"/>
      <c r="AU63" s="20" t="s">
        <v>105</v>
      </c>
    </row>
    <row r="64" s="9" customFormat="1" ht="24.96" customHeight="1">
      <c r="A64" s="9"/>
      <c r="B64" s="177"/>
      <c r="C64" s="178"/>
      <c r="D64" s="179" t="s">
        <v>1654</v>
      </c>
      <c r="E64" s="180"/>
      <c r="F64" s="180"/>
      <c r="G64" s="180"/>
      <c r="H64" s="180"/>
      <c r="I64" s="180"/>
      <c r="J64" s="181">
        <f>J90</f>
        <v>0</v>
      </c>
      <c r="K64" s="178"/>
      <c r="L64" s="182"/>
      <c r="S64" s="9"/>
      <c r="T64" s="9"/>
      <c r="U64" s="9"/>
      <c r="V64" s="9"/>
      <c r="W64" s="9"/>
      <c r="X64" s="9"/>
      <c r="Y64" s="9"/>
      <c r="Z64" s="9"/>
      <c r="AA64" s="9"/>
      <c r="AB64" s="9"/>
      <c r="AC64" s="9"/>
      <c r="AD64" s="9"/>
      <c r="AE64" s="9"/>
    </row>
    <row r="65" s="10" customFormat="1" ht="19.92" customHeight="1">
      <c r="A65" s="10"/>
      <c r="B65" s="183"/>
      <c r="C65" s="128"/>
      <c r="D65" s="184" t="s">
        <v>1655</v>
      </c>
      <c r="E65" s="185"/>
      <c r="F65" s="185"/>
      <c r="G65" s="185"/>
      <c r="H65" s="185"/>
      <c r="I65" s="185"/>
      <c r="J65" s="186">
        <f>J92</f>
        <v>0</v>
      </c>
      <c r="K65" s="128"/>
      <c r="L65" s="187"/>
      <c r="S65" s="10"/>
      <c r="T65" s="10"/>
      <c r="U65" s="10"/>
      <c r="V65" s="10"/>
      <c r="W65" s="10"/>
      <c r="X65" s="10"/>
      <c r="Y65" s="10"/>
      <c r="Z65" s="10"/>
      <c r="AA65" s="10"/>
      <c r="AB65" s="10"/>
      <c r="AC65" s="10"/>
      <c r="AD65" s="10"/>
      <c r="AE65" s="10"/>
    </row>
    <row r="66" s="10" customFormat="1" ht="19.92" customHeight="1">
      <c r="A66" s="10"/>
      <c r="B66" s="183"/>
      <c r="C66" s="128"/>
      <c r="D66" s="184" t="s">
        <v>1656</v>
      </c>
      <c r="E66" s="185"/>
      <c r="F66" s="185"/>
      <c r="G66" s="185"/>
      <c r="H66" s="185"/>
      <c r="I66" s="185"/>
      <c r="J66" s="186">
        <f>J99</f>
        <v>0</v>
      </c>
      <c r="K66" s="128"/>
      <c r="L66" s="187"/>
      <c r="S66" s="10"/>
      <c r="T66" s="10"/>
      <c r="U66" s="10"/>
      <c r="V66" s="10"/>
      <c r="W66" s="10"/>
      <c r="X66" s="10"/>
      <c r="Y66" s="10"/>
      <c r="Z66" s="10"/>
      <c r="AA66" s="10"/>
      <c r="AB66" s="10"/>
      <c r="AC66" s="10"/>
      <c r="AD66" s="10"/>
      <c r="AE66" s="10"/>
    </row>
    <row r="67" s="10" customFormat="1" ht="19.92" customHeight="1">
      <c r="A67" s="10"/>
      <c r="B67" s="183"/>
      <c r="C67" s="128"/>
      <c r="D67" s="184" t="s">
        <v>1657</v>
      </c>
      <c r="E67" s="185"/>
      <c r="F67" s="185"/>
      <c r="G67" s="185"/>
      <c r="H67" s="185"/>
      <c r="I67" s="185"/>
      <c r="J67" s="186">
        <f>J126</f>
        <v>0</v>
      </c>
      <c r="K67" s="128"/>
      <c r="L67" s="187"/>
      <c r="S67" s="10"/>
      <c r="T67" s="10"/>
      <c r="U67" s="10"/>
      <c r="V67" s="10"/>
      <c r="W67" s="10"/>
      <c r="X67" s="10"/>
      <c r="Y67" s="10"/>
      <c r="Z67" s="10"/>
      <c r="AA67" s="10"/>
      <c r="AB67" s="10"/>
      <c r="AC67" s="10"/>
      <c r="AD67" s="10"/>
      <c r="AE67" s="10"/>
    </row>
    <row r="68" s="2" customFormat="1" ht="21.84" customHeight="1">
      <c r="A68" s="41"/>
      <c r="B68" s="42"/>
      <c r="C68" s="43"/>
      <c r="D68" s="43"/>
      <c r="E68" s="43"/>
      <c r="F68" s="43"/>
      <c r="G68" s="43"/>
      <c r="H68" s="43"/>
      <c r="I68" s="43"/>
      <c r="J68" s="43"/>
      <c r="K68" s="43"/>
      <c r="L68" s="147"/>
      <c r="S68" s="41"/>
      <c r="T68" s="41"/>
      <c r="U68" s="41"/>
      <c r="V68" s="41"/>
      <c r="W68" s="41"/>
      <c r="X68" s="41"/>
      <c r="Y68" s="41"/>
      <c r="Z68" s="41"/>
      <c r="AA68" s="41"/>
      <c r="AB68" s="41"/>
      <c r="AC68" s="41"/>
      <c r="AD68" s="41"/>
      <c r="AE68" s="41"/>
    </row>
    <row r="69" s="2" customFormat="1" ht="6.96" customHeight="1">
      <c r="A69" s="41"/>
      <c r="B69" s="62"/>
      <c r="C69" s="63"/>
      <c r="D69" s="63"/>
      <c r="E69" s="63"/>
      <c r="F69" s="63"/>
      <c r="G69" s="63"/>
      <c r="H69" s="63"/>
      <c r="I69" s="63"/>
      <c r="J69" s="63"/>
      <c r="K69" s="63"/>
      <c r="L69" s="147"/>
      <c r="S69" s="41"/>
      <c r="T69" s="41"/>
      <c r="U69" s="41"/>
      <c r="V69" s="41"/>
      <c r="W69" s="41"/>
      <c r="X69" s="41"/>
      <c r="Y69" s="41"/>
      <c r="Z69" s="41"/>
      <c r="AA69" s="41"/>
      <c r="AB69" s="41"/>
      <c r="AC69" s="41"/>
      <c r="AD69" s="41"/>
      <c r="AE69" s="41"/>
    </row>
    <row r="73" s="2" customFormat="1" ht="6.96" customHeight="1">
      <c r="A73" s="41"/>
      <c r="B73" s="64"/>
      <c r="C73" s="65"/>
      <c r="D73" s="65"/>
      <c r="E73" s="65"/>
      <c r="F73" s="65"/>
      <c r="G73" s="65"/>
      <c r="H73" s="65"/>
      <c r="I73" s="65"/>
      <c r="J73" s="65"/>
      <c r="K73" s="65"/>
      <c r="L73" s="147"/>
      <c r="S73" s="41"/>
      <c r="T73" s="41"/>
      <c r="U73" s="41"/>
      <c r="V73" s="41"/>
      <c r="W73" s="41"/>
      <c r="X73" s="41"/>
      <c r="Y73" s="41"/>
      <c r="Z73" s="41"/>
      <c r="AA73" s="41"/>
      <c r="AB73" s="41"/>
      <c r="AC73" s="41"/>
      <c r="AD73" s="41"/>
      <c r="AE73" s="41"/>
    </row>
    <row r="74" s="2" customFormat="1" ht="24.96" customHeight="1">
      <c r="A74" s="41"/>
      <c r="B74" s="42"/>
      <c r="C74" s="26" t="s">
        <v>124</v>
      </c>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6.96" customHeight="1">
      <c r="A75" s="41"/>
      <c r="B75" s="42"/>
      <c r="C75" s="43"/>
      <c r="D75" s="43"/>
      <c r="E75" s="43"/>
      <c r="F75" s="43"/>
      <c r="G75" s="43"/>
      <c r="H75" s="43"/>
      <c r="I75" s="43"/>
      <c r="J75" s="43"/>
      <c r="K75" s="43"/>
      <c r="L75" s="147"/>
      <c r="S75" s="41"/>
      <c r="T75" s="41"/>
      <c r="U75" s="41"/>
      <c r="V75" s="41"/>
      <c r="W75" s="41"/>
      <c r="X75" s="41"/>
      <c r="Y75" s="41"/>
      <c r="Z75" s="41"/>
      <c r="AA75" s="41"/>
      <c r="AB75" s="41"/>
      <c r="AC75" s="41"/>
      <c r="AD75" s="41"/>
      <c r="AE75" s="41"/>
    </row>
    <row r="76" s="2" customFormat="1" ht="12" customHeight="1">
      <c r="A76" s="41"/>
      <c r="B76" s="42"/>
      <c r="C76" s="35" t="s">
        <v>16</v>
      </c>
      <c r="D76" s="43"/>
      <c r="E76" s="43"/>
      <c r="F76" s="43"/>
      <c r="G76" s="43"/>
      <c r="H76" s="43"/>
      <c r="I76" s="43"/>
      <c r="J76" s="43"/>
      <c r="K76" s="43"/>
      <c r="L76" s="147"/>
      <c r="S76" s="41"/>
      <c r="T76" s="41"/>
      <c r="U76" s="41"/>
      <c r="V76" s="41"/>
      <c r="W76" s="41"/>
      <c r="X76" s="41"/>
      <c r="Y76" s="41"/>
      <c r="Z76" s="41"/>
      <c r="AA76" s="41"/>
      <c r="AB76" s="41"/>
      <c r="AC76" s="41"/>
      <c r="AD76" s="41"/>
      <c r="AE76" s="41"/>
    </row>
    <row r="77" s="2" customFormat="1" ht="16.5" customHeight="1">
      <c r="A77" s="41"/>
      <c r="B77" s="42"/>
      <c r="C77" s="43"/>
      <c r="D77" s="43"/>
      <c r="E77" s="172" t="str">
        <f>E7</f>
        <v xml:space="preserve">Zateplení bytových domů 1421-1428  Na náměstí Budovatelů,Sokolov - I. etapa - Čelní fasáda</v>
      </c>
      <c r="F77" s="35"/>
      <c r="G77" s="35"/>
      <c r="H77" s="35"/>
      <c r="I77" s="43"/>
      <c r="J77" s="43"/>
      <c r="K77" s="43"/>
      <c r="L77" s="147"/>
      <c r="S77" s="41"/>
      <c r="T77" s="41"/>
      <c r="U77" s="41"/>
      <c r="V77" s="41"/>
      <c r="W77" s="41"/>
      <c r="X77" s="41"/>
      <c r="Y77" s="41"/>
      <c r="Z77" s="41"/>
      <c r="AA77" s="41"/>
      <c r="AB77" s="41"/>
      <c r="AC77" s="41"/>
      <c r="AD77" s="41"/>
      <c r="AE77" s="41"/>
    </row>
    <row r="78" s="1" customFormat="1" ht="12" customHeight="1">
      <c r="B78" s="24"/>
      <c r="C78" s="35" t="s">
        <v>97</v>
      </c>
      <c r="D78" s="25"/>
      <c r="E78" s="25"/>
      <c r="F78" s="25"/>
      <c r="G78" s="25"/>
      <c r="H78" s="25"/>
      <c r="I78" s="25"/>
      <c r="J78" s="25"/>
      <c r="K78" s="25"/>
      <c r="L78" s="23"/>
    </row>
    <row r="79" s="2" customFormat="1" ht="16.5" customHeight="1">
      <c r="A79" s="41"/>
      <c r="B79" s="42"/>
      <c r="C79" s="43"/>
      <c r="D79" s="43"/>
      <c r="E79" s="172" t="s">
        <v>98</v>
      </c>
      <c r="F79" s="43"/>
      <c r="G79" s="43"/>
      <c r="H79" s="43"/>
      <c r="I79" s="43"/>
      <c r="J79" s="43"/>
      <c r="K79" s="43"/>
      <c r="L79" s="147"/>
      <c r="S79" s="41"/>
      <c r="T79" s="41"/>
      <c r="U79" s="41"/>
      <c r="V79" s="41"/>
      <c r="W79" s="41"/>
      <c r="X79" s="41"/>
      <c r="Y79" s="41"/>
      <c r="Z79" s="41"/>
      <c r="AA79" s="41"/>
      <c r="AB79" s="41"/>
      <c r="AC79" s="41"/>
      <c r="AD79" s="41"/>
      <c r="AE79" s="41"/>
    </row>
    <row r="80" s="2" customFormat="1" ht="12" customHeight="1">
      <c r="A80" s="41"/>
      <c r="B80" s="42"/>
      <c r="C80" s="35" t="s">
        <v>99</v>
      </c>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6.5" customHeight="1">
      <c r="A81" s="41"/>
      <c r="B81" s="42"/>
      <c r="C81" s="43"/>
      <c r="D81" s="43"/>
      <c r="E81" s="72" t="str">
        <f>E11</f>
        <v>5 - Vedlejší rozpočtové náklady</v>
      </c>
      <c r="F81" s="43"/>
      <c r="G81" s="43"/>
      <c r="H81" s="43"/>
      <c r="I81" s="43"/>
      <c r="J81" s="43"/>
      <c r="K81" s="43"/>
      <c r="L81" s="147"/>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12" customHeight="1">
      <c r="A83" s="41"/>
      <c r="B83" s="42"/>
      <c r="C83" s="35" t="s">
        <v>21</v>
      </c>
      <c r="D83" s="43"/>
      <c r="E83" s="43"/>
      <c r="F83" s="30" t="str">
        <f>F14</f>
        <v xml:space="preserve"> </v>
      </c>
      <c r="G83" s="43"/>
      <c r="H83" s="43"/>
      <c r="I83" s="35" t="s">
        <v>23</v>
      </c>
      <c r="J83" s="75" t="str">
        <f>IF(J14="","",J14)</f>
        <v>23. 7. 2025</v>
      </c>
      <c r="K83" s="43"/>
      <c r="L83" s="147"/>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47"/>
      <c r="S84" s="41"/>
      <c r="T84" s="41"/>
      <c r="U84" s="41"/>
      <c r="V84" s="41"/>
      <c r="W84" s="41"/>
      <c r="X84" s="41"/>
      <c r="Y84" s="41"/>
      <c r="Z84" s="41"/>
      <c r="AA84" s="41"/>
      <c r="AB84" s="41"/>
      <c r="AC84" s="41"/>
      <c r="AD84" s="41"/>
      <c r="AE84" s="41"/>
    </row>
    <row r="85" s="2" customFormat="1" ht="15.15" customHeight="1">
      <c r="A85" s="41"/>
      <c r="B85" s="42"/>
      <c r="C85" s="35" t="s">
        <v>25</v>
      </c>
      <c r="D85" s="43"/>
      <c r="E85" s="43"/>
      <c r="F85" s="30" t="str">
        <f>E17</f>
        <v>Město Sokolov</v>
      </c>
      <c r="G85" s="43"/>
      <c r="H85" s="43"/>
      <c r="I85" s="35" t="s">
        <v>30</v>
      </c>
      <c r="J85" s="39" t="str">
        <f>E23</f>
        <v>Ing.Řezníčková</v>
      </c>
      <c r="K85" s="43"/>
      <c r="L85" s="147"/>
      <c r="S85" s="41"/>
      <c r="T85" s="41"/>
      <c r="U85" s="41"/>
      <c r="V85" s="41"/>
      <c r="W85" s="41"/>
      <c r="X85" s="41"/>
      <c r="Y85" s="41"/>
      <c r="Z85" s="41"/>
      <c r="AA85" s="41"/>
      <c r="AB85" s="41"/>
      <c r="AC85" s="41"/>
      <c r="AD85" s="41"/>
      <c r="AE85" s="41"/>
    </row>
    <row r="86" s="2" customFormat="1" ht="15.15" customHeight="1">
      <c r="A86" s="41"/>
      <c r="B86" s="42"/>
      <c r="C86" s="35" t="s">
        <v>28</v>
      </c>
      <c r="D86" s="43"/>
      <c r="E86" s="43"/>
      <c r="F86" s="30" t="str">
        <f>IF(E20="","",E20)</f>
        <v>Vyplň údaj</v>
      </c>
      <c r="G86" s="43"/>
      <c r="H86" s="43"/>
      <c r="I86" s="35" t="s">
        <v>33</v>
      </c>
      <c r="J86" s="39" t="str">
        <f>E26</f>
        <v xml:space="preserve"> </v>
      </c>
      <c r="K86" s="43"/>
      <c r="L86" s="147"/>
      <c r="S86" s="41"/>
      <c r="T86" s="41"/>
      <c r="U86" s="41"/>
      <c r="V86" s="41"/>
      <c r="W86" s="41"/>
      <c r="X86" s="41"/>
      <c r="Y86" s="41"/>
      <c r="Z86" s="41"/>
      <c r="AA86" s="41"/>
      <c r="AB86" s="41"/>
      <c r="AC86" s="41"/>
      <c r="AD86" s="41"/>
      <c r="AE86" s="41"/>
    </row>
    <row r="87" s="2" customFormat="1" ht="10.32" customHeight="1">
      <c r="A87" s="41"/>
      <c r="B87" s="42"/>
      <c r="C87" s="43"/>
      <c r="D87" s="43"/>
      <c r="E87" s="43"/>
      <c r="F87" s="43"/>
      <c r="G87" s="43"/>
      <c r="H87" s="43"/>
      <c r="I87" s="43"/>
      <c r="J87" s="43"/>
      <c r="K87" s="43"/>
      <c r="L87" s="147"/>
      <c r="S87" s="41"/>
      <c r="T87" s="41"/>
      <c r="U87" s="41"/>
      <c r="V87" s="41"/>
      <c r="W87" s="41"/>
      <c r="X87" s="41"/>
      <c r="Y87" s="41"/>
      <c r="Z87" s="41"/>
      <c r="AA87" s="41"/>
      <c r="AB87" s="41"/>
      <c r="AC87" s="41"/>
      <c r="AD87" s="41"/>
      <c r="AE87" s="41"/>
    </row>
    <row r="88" s="11" customFormat="1" ht="29.28" customHeight="1">
      <c r="A88" s="188"/>
      <c r="B88" s="189"/>
      <c r="C88" s="190" t="s">
        <v>125</v>
      </c>
      <c r="D88" s="191" t="s">
        <v>56</v>
      </c>
      <c r="E88" s="191" t="s">
        <v>52</v>
      </c>
      <c r="F88" s="191" t="s">
        <v>53</v>
      </c>
      <c r="G88" s="191" t="s">
        <v>126</v>
      </c>
      <c r="H88" s="191" t="s">
        <v>127</v>
      </c>
      <c r="I88" s="191" t="s">
        <v>128</v>
      </c>
      <c r="J88" s="191" t="s">
        <v>104</v>
      </c>
      <c r="K88" s="192" t="s">
        <v>129</v>
      </c>
      <c r="L88" s="193"/>
      <c r="M88" s="95" t="s">
        <v>19</v>
      </c>
      <c r="N88" s="96" t="s">
        <v>41</v>
      </c>
      <c r="O88" s="96" t="s">
        <v>130</v>
      </c>
      <c r="P88" s="96" t="s">
        <v>131</v>
      </c>
      <c r="Q88" s="96" t="s">
        <v>132</v>
      </c>
      <c r="R88" s="96" t="s">
        <v>133</v>
      </c>
      <c r="S88" s="96" t="s">
        <v>134</v>
      </c>
      <c r="T88" s="97" t="s">
        <v>135</v>
      </c>
      <c r="U88" s="188"/>
      <c r="V88" s="188"/>
      <c r="W88" s="188"/>
      <c r="X88" s="188"/>
      <c r="Y88" s="188"/>
      <c r="Z88" s="188"/>
      <c r="AA88" s="188"/>
      <c r="AB88" s="188"/>
      <c r="AC88" s="188"/>
      <c r="AD88" s="188"/>
      <c r="AE88" s="188"/>
    </row>
    <row r="89" s="2" customFormat="1" ht="22.8" customHeight="1">
      <c r="A89" s="41"/>
      <c r="B89" s="42"/>
      <c r="C89" s="102" t="s">
        <v>136</v>
      </c>
      <c r="D89" s="43"/>
      <c r="E89" s="43"/>
      <c r="F89" s="43"/>
      <c r="G89" s="43"/>
      <c r="H89" s="43"/>
      <c r="I89" s="43"/>
      <c r="J89" s="194">
        <f>BK89</f>
        <v>0</v>
      </c>
      <c r="K89" s="43"/>
      <c r="L89" s="47"/>
      <c r="M89" s="98"/>
      <c r="N89" s="195"/>
      <c r="O89" s="99"/>
      <c r="P89" s="196">
        <f>P90</f>
        <v>0</v>
      </c>
      <c r="Q89" s="99"/>
      <c r="R89" s="196">
        <f>R90</f>
        <v>0</v>
      </c>
      <c r="S89" s="99"/>
      <c r="T89" s="197">
        <f>T90</f>
        <v>0</v>
      </c>
      <c r="U89" s="41"/>
      <c r="V89" s="41"/>
      <c r="W89" s="41"/>
      <c r="X89" s="41"/>
      <c r="Y89" s="41"/>
      <c r="Z89" s="41"/>
      <c r="AA89" s="41"/>
      <c r="AB89" s="41"/>
      <c r="AC89" s="41"/>
      <c r="AD89" s="41"/>
      <c r="AE89" s="41"/>
      <c r="AT89" s="20" t="s">
        <v>70</v>
      </c>
      <c r="AU89" s="20" t="s">
        <v>105</v>
      </c>
      <c r="BK89" s="198">
        <f>BK90</f>
        <v>0</v>
      </c>
    </row>
    <row r="90" s="12" customFormat="1" ht="25.92" customHeight="1">
      <c r="A90" s="12"/>
      <c r="B90" s="199"/>
      <c r="C90" s="200"/>
      <c r="D90" s="201" t="s">
        <v>70</v>
      </c>
      <c r="E90" s="202" t="s">
        <v>1658</v>
      </c>
      <c r="F90" s="202" t="s">
        <v>94</v>
      </c>
      <c r="G90" s="200"/>
      <c r="H90" s="200"/>
      <c r="I90" s="203"/>
      <c r="J90" s="204">
        <f>BK90</f>
        <v>0</v>
      </c>
      <c r="K90" s="200"/>
      <c r="L90" s="205"/>
      <c r="M90" s="206"/>
      <c r="N90" s="207"/>
      <c r="O90" s="207"/>
      <c r="P90" s="208">
        <f>P91+P92+P99+P126</f>
        <v>0</v>
      </c>
      <c r="Q90" s="207"/>
      <c r="R90" s="208">
        <f>R91+R92+R99+R126</f>
        <v>0</v>
      </c>
      <c r="S90" s="207"/>
      <c r="T90" s="209">
        <f>T91+T92+T99+T126</f>
        <v>0</v>
      </c>
      <c r="U90" s="12"/>
      <c r="V90" s="12"/>
      <c r="W90" s="12"/>
      <c r="X90" s="12"/>
      <c r="Y90" s="12"/>
      <c r="Z90" s="12"/>
      <c r="AA90" s="12"/>
      <c r="AB90" s="12"/>
      <c r="AC90" s="12"/>
      <c r="AD90" s="12"/>
      <c r="AE90" s="12"/>
      <c r="AR90" s="210" t="s">
        <v>93</v>
      </c>
      <c r="AT90" s="211" t="s">
        <v>70</v>
      </c>
      <c r="AU90" s="211" t="s">
        <v>71</v>
      </c>
      <c r="AY90" s="210" t="s">
        <v>139</v>
      </c>
      <c r="BK90" s="212">
        <f>BK91+BK92+BK99+BK126</f>
        <v>0</v>
      </c>
    </row>
    <row r="91" s="2" customFormat="1" ht="16.5" customHeight="1">
      <c r="A91" s="41"/>
      <c r="B91" s="42"/>
      <c r="C91" s="215" t="s">
        <v>78</v>
      </c>
      <c r="D91" s="215" t="s">
        <v>141</v>
      </c>
      <c r="E91" s="216" t="s">
        <v>1659</v>
      </c>
      <c r="F91" s="217" t="s">
        <v>1660</v>
      </c>
      <c r="G91" s="218" t="s">
        <v>1661</v>
      </c>
      <c r="H91" s="219">
        <v>1</v>
      </c>
      <c r="I91" s="220"/>
      <c r="J91" s="221">
        <f>ROUND(I91*H91,2)</f>
        <v>0</v>
      </c>
      <c r="K91" s="217" t="s">
        <v>353</v>
      </c>
      <c r="L91" s="47"/>
      <c r="M91" s="222" t="s">
        <v>19</v>
      </c>
      <c r="N91" s="223" t="s">
        <v>43</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141</v>
      </c>
      <c r="AU91" s="226" t="s">
        <v>78</v>
      </c>
      <c r="AY91" s="20" t="s">
        <v>139</v>
      </c>
      <c r="BE91" s="227">
        <f>IF(N91="základní",J91,0)</f>
        <v>0</v>
      </c>
      <c r="BF91" s="227">
        <f>IF(N91="snížená",J91,0)</f>
        <v>0</v>
      </c>
      <c r="BG91" s="227">
        <f>IF(N91="zákl. přenesená",J91,0)</f>
        <v>0</v>
      </c>
      <c r="BH91" s="227">
        <f>IF(N91="sníž. přenesená",J91,0)</f>
        <v>0</v>
      </c>
      <c r="BI91" s="227">
        <f>IF(N91="nulová",J91,0)</f>
        <v>0</v>
      </c>
      <c r="BJ91" s="20" t="s">
        <v>83</v>
      </c>
      <c r="BK91" s="227">
        <f>ROUND(I91*H91,2)</f>
        <v>0</v>
      </c>
      <c r="BL91" s="20" t="s">
        <v>90</v>
      </c>
      <c r="BM91" s="226" t="s">
        <v>83</v>
      </c>
    </row>
    <row r="92" s="12" customFormat="1" ht="22.8" customHeight="1">
      <c r="A92" s="12"/>
      <c r="B92" s="199"/>
      <c r="C92" s="200"/>
      <c r="D92" s="201" t="s">
        <v>70</v>
      </c>
      <c r="E92" s="213" t="s">
        <v>1662</v>
      </c>
      <c r="F92" s="213" t="s">
        <v>1663</v>
      </c>
      <c r="G92" s="200"/>
      <c r="H92" s="200"/>
      <c r="I92" s="203"/>
      <c r="J92" s="214">
        <f>BK92</f>
        <v>0</v>
      </c>
      <c r="K92" s="200"/>
      <c r="L92" s="205"/>
      <c r="M92" s="206"/>
      <c r="N92" s="207"/>
      <c r="O92" s="207"/>
      <c r="P92" s="208">
        <f>SUM(P93:P98)</f>
        <v>0</v>
      </c>
      <c r="Q92" s="207"/>
      <c r="R92" s="208">
        <f>SUM(R93:R98)</f>
        <v>0</v>
      </c>
      <c r="S92" s="207"/>
      <c r="T92" s="209">
        <f>SUM(T93:T98)</f>
        <v>0</v>
      </c>
      <c r="U92" s="12"/>
      <c r="V92" s="12"/>
      <c r="W92" s="12"/>
      <c r="X92" s="12"/>
      <c r="Y92" s="12"/>
      <c r="Z92" s="12"/>
      <c r="AA92" s="12"/>
      <c r="AB92" s="12"/>
      <c r="AC92" s="12"/>
      <c r="AD92" s="12"/>
      <c r="AE92" s="12"/>
      <c r="AR92" s="210" t="s">
        <v>93</v>
      </c>
      <c r="AT92" s="211" t="s">
        <v>70</v>
      </c>
      <c r="AU92" s="211" t="s">
        <v>78</v>
      </c>
      <c r="AY92" s="210" t="s">
        <v>139</v>
      </c>
      <c r="BK92" s="212">
        <f>SUM(BK93:BK98)</f>
        <v>0</v>
      </c>
    </row>
    <row r="93" s="2" customFormat="1" ht="16.5" customHeight="1">
      <c r="A93" s="41"/>
      <c r="B93" s="42"/>
      <c r="C93" s="215" t="s">
        <v>83</v>
      </c>
      <c r="D93" s="215" t="s">
        <v>141</v>
      </c>
      <c r="E93" s="216" t="s">
        <v>1664</v>
      </c>
      <c r="F93" s="217" t="s">
        <v>1665</v>
      </c>
      <c r="G93" s="218" t="s">
        <v>1661</v>
      </c>
      <c r="H93" s="219">
        <v>1</v>
      </c>
      <c r="I93" s="220"/>
      <c r="J93" s="221">
        <f>ROUND(I93*H93,2)</f>
        <v>0</v>
      </c>
      <c r="K93" s="217" t="s">
        <v>353</v>
      </c>
      <c r="L93" s="47"/>
      <c r="M93" s="222" t="s">
        <v>19</v>
      </c>
      <c r="N93" s="223" t="s">
        <v>43</v>
      </c>
      <c r="O93" s="87"/>
      <c r="P93" s="224">
        <f>O93*H93</f>
        <v>0</v>
      </c>
      <c r="Q93" s="224">
        <v>0</v>
      </c>
      <c r="R93" s="224">
        <f>Q93*H93</f>
        <v>0</v>
      </c>
      <c r="S93" s="224">
        <v>0</v>
      </c>
      <c r="T93" s="225">
        <f>S93*H93</f>
        <v>0</v>
      </c>
      <c r="U93" s="41"/>
      <c r="V93" s="41"/>
      <c r="W93" s="41"/>
      <c r="X93" s="41"/>
      <c r="Y93" s="41"/>
      <c r="Z93" s="41"/>
      <c r="AA93" s="41"/>
      <c r="AB93" s="41"/>
      <c r="AC93" s="41"/>
      <c r="AD93" s="41"/>
      <c r="AE93" s="41"/>
      <c r="AR93" s="226" t="s">
        <v>90</v>
      </c>
      <c r="AT93" s="226" t="s">
        <v>141</v>
      </c>
      <c r="AU93" s="226" t="s">
        <v>83</v>
      </c>
      <c r="AY93" s="20" t="s">
        <v>139</v>
      </c>
      <c r="BE93" s="227">
        <f>IF(N93="základní",J93,0)</f>
        <v>0</v>
      </c>
      <c r="BF93" s="227">
        <f>IF(N93="snížená",J93,0)</f>
        <v>0</v>
      </c>
      <c r="BG93" s="227">
        <f>IF(N93="zákl. přenesená",J93,0)</f>
        <v>0</v>
      </c>
      <c r="BH93" s="227">
        <f>IF(N93="sníž. přenesená",J93,0)</f>
        <v>0</v>
      </c>
      <c r="BI93" s="227">
        <f>IF(N93="nulová",J93,0)</f>
        <v>0</v>
      </c>
      <c r="BJ93" s="20" t="s">
        <v>83</v>
      </c>
      <c r="BK93" s="227">
        <f>ROUND(I93*H93,2)</f>
        <v>0</v>
      </c>
      <c r="BL93" s="20" t="s">
        <v>90</v>
      </c>
      <c r="BM93" s="226" t="s">
        <v>90</v>
      </c>
    </row>
    <row r="94" s="2" customFormat="1" ht="16.5" customHeight="1">
      <c r="A94" s="41"/>
      <c r="B94" s="42"/>
      <c r="C94" s="215" t="s">
        <v>87</v>
      </c>
      <c r="D94" s="215" t="s">
        <v>141</v>
      </c>
      <c r="E94" s="216" t="s">
        <v>1666</v>
      </c>
      <c r="F94" s="217" t="s">
        <v>1667</v>
      </c>
      <c r="G94" s="218" t="s">
        <v>1661</v>
      </c>
      <c r="H94" s="219">
        <v>1</v>
      </c>
      <c r="I94" s="220"/>
      <c r="J94" s="221">
        <f>ROUND(I94*H94,2)</f>
        <v>0</v>
      </c>
      <c r="K94" s="217" t="s">
        <v>353</v>
      </c>
      <c r="L94" s="47"/>
      <c r="M94" s="222" t="s">
        <v>19</v>
      </c>
      <c r="N94" s="223" t="s">
        <v>43</v>
      </c>
      <c r="O94" s="87"/>
      <c r="P94" s="224">
        <f>O94*H94</f>
        <v>0</v>
      </c>
      <c r="Q94" s="224">
        <v>0</v>
      </c>
      <c r="R94" s="224">
        <f>Q94*H94</f>
        <v>0</v>
      </c>
      <c r="S94" s="224">
        <v>0</v>
      </c>
      <c r="T94" s="225">
        <f>S94*H94</f>
        <v>0</v>
      </c>
      <c r="U94" s="41"/>
      <c r="V94" s="41"/>
      <c r="W94" s="41"/>
      <c r="X94" s="41"/>
      <c r="Y94" s="41"/>
      <c r="Z94" s="41"/>
      <c r="AA94" s="41"/>
      <c r="AB94" s="41"/>
      <c r="AC94" s="41"/>
      <c r="AD94" s="41"/>
      <c r="AE94" s="41"/>
      <c r="AR94" s="226" t="s">
        <v>90</v>
      </c>
      <c r="AT94" s="226" t="s">
        <v>141</v>
      </c>
      <c r="AU94" s="226" t="s">
        <v>83</v>
      </c>
      <c r="AY94" s="20" t="s">
        <v>139</v>
      </c>
      <c r="BE94" s="227">
        <f>IF(N94="základní",J94,0)</f>
        <v>0</v>
      </c>
      <c r="BF94" s="227">
        <f>IF(N94="snížená",J94,0)</f>
        <v>0</v>
      </c>
      <c r="BG94" s="227">
        <f>IF(N94="zákl. přenesená",J94,0)</f>
        <v>0</v>
      </c>
      <c r="BH94" s="227">
        <f>IF(N94="sníž. přenesená",J94,0)</f>
        <v>0</v>
      </c>
      <c r="BI94" s="227">
        <f>IF(N94="nulová",J94,0)</f>
        <v>0</v>
      </c>
      <c r="BJ94" s="20" t="s">
        <v>83</v>
      </c>
      <c r="BK94" s="227">
        <f>ROUND(I94*H94,2)</f>
        <v>0</v>
      </c>
      <c r="BL94" s="20" t="s">
        <v>90</v>
      </c>
      <c r="BM94" s="226" t="s">
        <v>157</v>
      </c>
    </row>
    <row r="95" s="2" customFormat="1" ht="16.5" customHeight="1">
      <c r="A95" s="41"/>
      <c r="B95" s="42"/>
      <c r="C95" s="215" t="s">
        <v>90</v>
      </c>
      <c r="D95" s="215" t="s">
        <v>141</v>
      </c>
      <c r="E95" s="216" t="s">
        <v>1668</v>
      </c>
      <c r="F95" s="217" t="s">
        <v>1669</v>
      </c>
      <c r="G95" s="218" t="s">
        <v>1661</v>
      </c>
      <c r="H95" s="219">
        <v>1</v>
      </c>
      <c r="I95" s="220"/>
      <c r="J95" s="221">
        <f>ROUND(I95*H95,2)</f>
        <v>0</v>
      </c>
      <c r="K95" s="217" t="s">
        <v>353</v>
      </c>
      <c r="L95" s="47"/>
      <c r="M95" s="222" t="s">
        <v>19</v>
      </c>
      <c r="N95" s="223" t="s">
        <v>43</v>
      </c>
      <c r="O95" s="87"/>
      <c r="P95" s="224">
        <f>O95*H95</f>
        <v>0</v>
      </c>
      <c r="Q95" s="224">
        <v>0</v>
      </c>
      <c r="R95" s="224">
        <f>Q95*H95</f>
        <v>0</v>
      </c>
      <c r="S95" s="224">
        <v>0</v>
      </c>
      <c r="T95" s="225">
        <f>S95*H95</f>
        <v>0</v>
      </c>
      <c r="U95" s="41"/>
      <c r="V95" s="41"/>
      <c r="W95" s="41"/>
      <c r="X95" s="41"/>
      <c r="Y95" s="41"/>
      <c r="Z95" s="41"/>
      <c r="AA95" s="41"/>
      <c r="AB95" s="41"/>
      <c r="AC95" s="41"/>
      <c r="AD95" s="41"/>
      <c r="AE95" s="41"/>
      <c r="AR95" s="226" t="s">
        <v>90</v>
      </c>
      <c r="AT95" s="226" t="s">
        <v>141</v>
      </c>
      <c r="AU95" s="226" t="s">
        <v>83</v>
      </c>
      <c r="AY95" s="20" t="s">
        <v>139</v>
      </c>
      <c r="BE95" s="227">
        <f>IF(N95="základní",J95,0)</f>
        <v>0</v>
      </c>
      <c r="BF95" s="227">
        <f>IF(N95="snížená",J95,0)</f>
        <v>0</v>
      </c>
      <c r="BG95" s="227">
        <f>IF(N95="zákl. přenesená",J95,0)</f>
        <v>0</v>
      </c>
      <c r="BH95" s="227">
        <f>IF(N95="sníž. přenesená",J95,0)</f>
        <v>0</v>
      </c>
      <c r="BI95" s="227">
        <f>IF(N95="nulová",J95,0)</f>
        <v>0</v>
      </c>
      <c r="BJ95" s="20" t="s">
        <v>83</v>
      </c>
      <c r="BK95" s="227">
        <f>ROUND(I95*H95,2)</f>
        <v>0</v>
      </c>
      <c r="BL95" s="20" t="s">
        <v>90</v>
      </c>
      <c r="BM95" s="226" t="s">
        <v>220</v>
      </c>
    </row>
    <row r="96" s="2" customFormat="1" ht="16.5" customHeight="1">
      <c r="A96" s="41"/>
      <c r="B96" s="42"/>
      <c r="C96" s="215" t="s">
        <v>93</v>
      </c>
      <c r="D96" s="215" t="s">
        <v>141</v>
      </c>
      <c r="E96" s="216" t="s">
        <v>1670</v>
      </c>
      <c r="F96" s="217" t="s">
        <v>1671</v>
      </c>
      <c r="G96" s="218" t="s">
        <v>1661</v>
      </c>
      <c r="H96" s="219">
        <v>1</v>
      </c>
      <c r="I96" s="220"/>
      <c r="J96" s="221">
        <f>ROUND(I96*H96,2)</f>
        <v>0</v>
      </c>
      <c r="K96" s="217" t="s">
        <v>353</v>
      </c>
      <c r="L96" s="47"/>
      <c r="M96" s="222" t="s">
        <v>19</v>
      </c>
      <c r="N96" s="223" t="s">
        <v>43</v>
      </c>
      <c r="O96" s="87"/>
      <c r="P96" s="224">
        <f>O96*H96</f>
        <v>0</v>
      </c>
      <c r="Q96" s="224">
        <v>0</v>
      </c>
      <c r="R96" s="224">
        <f>Q96*H96</f>
        <v>0</v>
      </c>
      <c r="S96" s="224">
        <v>0</v>
      </c>
      <c r="T96" s="225">
        <f>S96*H96</f>
        <v>0</v>
      </c>
      <c r="U96" s="41"/>
      <c r="V96" s="41"/>
      <c r="W96" s="41"/>
      <c r="X96" s="41"/>
      <c r="Y96" s="41"/>
      <c r="Z96" s="41"/>
      <c r="AA96" s="41"/>
      <c r="AB96" s="41"/>
      <c r="AC96" s="41"/>
      <c r="AD96" s="41"/>
      <c r="AE96" s="41"/>
      <c r="AR96" s="226" t="s">
        <v>90</v>
      </c>
      <c r="AT96" s="226" t="s">
        <v>141</v>
      </c>
      <c r="AU96" s="226" t="s">
        <v>83</v>
      </c>
      <c r="AY96" s="20" t="s">
        <v>139</v>
      </c>
      <c r="BE96" s="227">
        <f>IF(N96="základní",J96,0)</f>
        <v>0</v>
      </c>
      <c r="BF96" s="227">
        <f>IF(N96="snížená",J96,0)</f>
        <v>0</v>
      </c>
      <c r="BG96" s="227">
        <f>IF(N96="zákl. přenesená",J96,0)</f>
        <v>0</v>
      </c>
      <c r="BH96" s="227">
        <f>IF(N96="sníž. přenesená",J96,0)</f>
        <v>0</v>
      </c>
      <c r="BI96" s="227">
        <f>IF(N96="nulová",J96,0)</f>
        <v>0</v>
      </c>
      <c r="BJ96" s="20" t="s">
        <v>83</v>
      </c>
      <c r="BK96" s="227">
        <f>ROUND(I96*H96,2)</f>
        <v>0</v>
      </c>
      <c r="BL96" s="20" t="s">
        <v>90</v>
      </c>
      <c r="BM96" s="226" t="s">
        <v>238</v>
      </c>
    </row>
    <row r="97" s="2" customFormat="1" ht="16.5" customHeight="1">
      <c r="A97" s="41"/>
      <c r="B97" s="42"/>
      <c r="C97" s="215" t="s">
        <v>157</v>
      </c>
      <c r="D97" s="215" t="s">
        <v>141</v>
      </c>
      <c r="E97" s="216" t="s">
        <v>1672</v>
      </c>
      <c r="F97" s="217" t="s">
        <v>1673</v>
      </c>
      <c r="G97" s="218" t="s">
        <v>1661</v>
      </c>
      <c r="H97" s="219">
        <v>1</v>
      </c>
      <c r="I97" s="220"/>
      <c r="J97" s="221">
        <f>ROUND(I97*H97,2)</f>
        <v>0</v>
      </c>
      <c r="K97" s="217" t="s">
        <v>353</v>
      </c>
      <c r="L97" s="47"/>
      <c r="M97" s="222" t="s">
        <v>19</v>
      </c>
      <c r="N97" s="223" t="s">
        <v>43</v>
      </c>
      <c r="O97" s="87"/>
      <c r="P97" s="224">
        <f>O97*H97</f>
        <v>0</v>
      </c>
      <c r="Q97" s="224">
        <v>0</v>
      </c>
      <c r="R97" s="224">
        <f>Q97*H97</f>
        <v>0</v>
      </c>
      <c r="S97" s="224">
        <v>0</v>
      </c>
      <c r="T97" s="225">
        <f>S97*H97</f>
        <v>0</v>
      </c>
      <c r="U97" s="41"/>
      <c r="V97" s="41"/>
      <c r="W97" s="41"/>
      <c r="X97" s="41"/>
      <c r="Y97" s="41"/>
      <c r="Z97" s="41"/>
      <c r="AA97" s="41"/>
      <c r="AB97" s="41"/>
      <c r="AC97" s="41"/>
      <c r="AD97" s="41"/>
      <c r="AE97" s="41"/>
      <c r="AR97" s="226" t="s">
        <v>90</v>
      </c>
      <c r="AT97" s="226" t="s">
        <v>141</v>
      </c>
      <c r="AU97" s="226" t="s">
        <v>83</v>
      </c>
      <c r="AY97" s="20" t="s">
        <v>139</v>
      </c>
      <c r="BE97" s="227">
        <f>IF(N97="základní",J97,0)</f>
        <v>0</v>
      </c>
      <c r="BF97" s="227">
        <f>IF(N97="snížená",J97,0)</f>
        <v>0</v>
      </c>
      <c r="BG97" s="227">
        <f>IF(N97="zákl. přenesená",J97,0)</f>
        <v>0</v>
      </c>
      <c r="BH97" s="227">
        <f>IF(N97="sníž. přenesená",J97,0)</f>
        <v>0</v>
      </c>
      <c r="BI97" s="227">
        <f>IF(N97="nulová",J97,0)</f>
        <v>0</v>
      </c>
      <c r="BJ97" s="20" t="s">
        <v>83</v>
      </c>
      <c r="BK97" s="227">
        <f>ROUND(I97*H97,2)</f>
        <v>0</v>
      </c>
      <c r="BL97" s="20" t="s">
        <v>90</v>
      </c>
      <c r="BM97" s="226" t="s">
        <v>8</v>
      </c>
    </row>
    <row r="98" s="2" customFormat="1" ht="16.5" customHeight="1">
      <c r="A98" s="41"/>
      <c r="B98" s="42"/>
      <c r="C98" s="215" t="s">
        <v>212</v>
      </c>
      <c r="D98" s="215" t="s">
        <v>141</v>
      </c>
      <c r="E98" s="216" t="s">
        <v>1674</v>
      </c>
      <c r="F98" s="217" t="s">
        <v>1675</v>
      </c>
      <c r="G98" s="218" t="s">
        <v>1661</v>
      </c>
      <c r="H98" s="219">
        <v>1</v>
      </c>
      <c r="I98" s="220"/>
      <c r="J98" s="221">
        <f>ROUND(I98*H98,2)</f>
        <v>0</v>
      </c>
      <c r="K98" s="217" t="s">
        <v>353</v>
      </c>
      <c r="L98" s="47"/>
      <c r="M98" s="222" t="s">
        <v>19</v>
      </c>
      <c r="N98" s="223" t="s">
        <v>43</v>
      </c>
      <c r="O98" s="87"/>
      <c r="P98" s="224">
        <f>O98*H98</f>
        <v>0</v>
      </c>
      <c r="Q98" s="224">
        <v>0</v>
      </c>
      <c r="R98" s="224">
        <f>Q98*H98</f>
        <v>0</v>
      </c>
      <c r="S98" s="224">
        <v>0</v>
      </c>
      <c r="T98" s="225">
        <f>S98*H98</f>
        <v>0</v>
      </c>
      <c r="U98" s="41"/>
      <c r="V98" s="41"/>
      <c r="W98" s="41"/>
      <c r="X98" s="41"/>
      <c r="Y98" s="41"/>
      <c r="Z98" s="41"/>
      <c r="AA98" s="41"/>
      <c r="AB98" s="41"/>
      <c r="AC98" s="41"/>
      <c r="AD98" s="41"/>
      <c r="AE98" s="41"/>
      <c r="AR98" s="226" t="s">
        <v>90</v>
      </c>
      <c r="AT98" s="226" t="s">
        <v>141</v>
      </c>
      <c r="AU98" s="226" t="s">
        <v>83</v>
      </c>
      <c r="AY98" s="20" t="s">
        <v>139</v>
      </c>
      <c r="BE98" s="227">
        <f>IF(N98="základní",J98,0)</f>
        <v>0</v>
      </c>
      <c r="BF98" s="227">
        <f>IF(N98="snížená",J98,0)</f>
        <v>0</v>
      </c>
      <c r="BG98" s="227">
        <f>IF(N98="zákl. přenesená",J98,0)</f>
        <v>0</v>
      </c>
      <c r="BH98" s="227">
        <f>IF(N98="sníž. přenesená",J98,0)</f>
        <v>0</v>
      </c>
      <c r="BI98" s="227">
        <f>IF(N98="nulová",J98,0)</f>
        <v>0</v>
      </c>
      <c r="BJ98" s="20" t="s">
        <v>83</v>
      </c>
      <c r="BK98" s="227">
        <f>ROUND(I98*H98,2)</f>
        <v>0</v>
      </c>
      <c r="BL98" s="20" t="s">
        <v>90</v>
      </c>
      <c r="BM98" s="226" t="s">
        <v>257</v>
      </c>
    </row>
    <row r="99" s="12" customFormat="1" ht="22.8" customHeight="1">
      <c r="A99" s="12"/>
      <c r="B99" s="199"/>
      <c r="C99" s="200"/>
      <c r="D99" s="201" t="s">
        <v>70</v>
      </c>
      <c r="E99" s="213" t="s">
        <v>1676</v>
      </c>
      <c r="F99" s="213" t="s">
        <v>1677</v>
      </c>
      <c r="G99" s="200"/>
      <c r="H99" s="200"/>
      <c r="I99" s="203"/>
      <c r="J99" s="214">
        <f>BK99</f>
        <v>0</v>
      </c>
      <c r="K99" s="200"/>
      <c r="L99" s="205"/>
      <c r="M99" s="206"/>
      <c r="N99" s="207"/>
      <c r="O99" s="207"/>
      <c r="P99" s="208">
        <f>SUM(P100:P125)</f>
        <v>0</v>
      </c>
      <c r="Q99" s="207"/>
      <c r="R99" s="208">
        <f>SUM(R100:R125)</f>
        <v>0</v>
      </c>
      <c r="S99" s="207"/>
      <c r="T99" s="209">
        <f>SUM(T100:T125)</f>
        <v>0</v>
      </c>
      <c r="U99" s="12"/>
      <c r="V99" s="12"/>
      <c r="W99" s="12"/>
      <c r="X99" s="12"/>
      <c r="Y99" s="12"/>
      <c r="Z99" s="12"/>
      <c r="AA99" s="12"/>
      <c r="AB99" s="12"/>
      <c r="AC99" s="12"/>
      <c r="AD99" s="12"/>
      <c r="AE99" s="12"/>
      <c r="AR99" s="210" t="s">
        <v>93</v>
      </c>
      <c r="AT99" s="211" t="s">
        <v>70</v>
      </c>
      <c r="AU99" s="211" t="s">
        <v>78</v>
      </c>
      <c r="AY99" s="210" t="s">
        <v>139</v>
      </c>
      <c r="BK99" s="212">
        <f>SUM(BK100:BK125)</f>
        <v>0</v>
      </c>
    </row>
    <row r="100" s="2" customFormat="1" ht="16.5" customHeight="1">
      <c r="A100" s="41"/>
      <c r="B100" s="42"/>
      <c r="C100" s="215" t="s">
        <v>220</v>
      </c>
      <c r="D100" s="215" t="s">
        <v>141</v>
      </c>
      <c r="E100" s="216" t="s">
        <v>1678</v>
      </c>
      <c r="F100" s="217" t="s">
        <v>1679</v>
      </c>
      <c r="G100" s="218" t="s">
        <v>1661</v>
      </c>
      <c r="H100" s="219">
        <v>1</v>
      </c>
      <c r="I100" s="220"/>
      <c r="J100" s="221">
        <f>ROUND(I100*H100,2)</f>
        <v>0</v>
      </c>
      <c r="K100" s="217" t="s">
        <v>353</v>
      </c>
      <c r="L100" s="47"/>
      <c r="M100" s="222" t="s">
        <v>19</v>
      </c>
      <c r="N100" s="223" t="s">
        <v>43</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90</v>
      </c>
      <c r="AT100" s="226" t="s">
        <v>141</v>
      </c>
      <c r="AU100" s="226" t="s">
        <v>83</v>
      </c>
      <c r="AY100" s="20" t="s">
        <v>139</v>
      </c>
      <c r="BE100" s="227">
        <f>IF(N100="základní",J100,0)</f>
        <v>0</v>
      </c>
      <c r="BF100" s="227">
        <f>IF(N100="snížená",J100,0)</f>
        <v>0</v>
      </c>
      <c r="BG100" s="227">
        <f>IF(N100="zákl. přenesená",J100,0)</f>
        <v>0</v>
      </c>
      <c r="BH100" s="227">
        <f>IF(N100="sníž. přenesená",J100,0)</f>
        <v>0</v>
      </c>
      <c r="BI100" s="227">
        <f>IF(N100="nulová",J100,0)</f>
        <v>0</v>
      </c>
      <c r="BJ100" s="20" t="s">
        <v>83</v>
      </c>
      <c r="BK100" s="227">
        <f>ROUND(I100*H100,2)</f>
        <v>0</v>
      </c>
      <c r="BL100" s="20" t="s">
        <v>90</v>
      </c>
      <c r="BM100" s="226" t="s">
        <v>260</v>
      </c>
    </row>
    <row r="101" s="2" customFormat="1">
      <c r="A101" s="41"/>
      <c r="B101" s="42"/>
      <c r="C101" s="43"/>
      <c r="D101" s="235" t="s">
        <v>269</v>
      </c>
      <c r="E101" s="43"/>
      <c r="F101" s="277" t="s">
        <v>1680</v>
      </c>
      <c r="G101" s="43"/>
      <c r="H101" s="43"/>
      <c r="I101" s="230"/>
      <c r="J101" s="43"/>
      <c r="K101" s="43"/>
      <c r="L101" s="47"/>
      <c r="M101" s="231"/>
      <c r="N101" s="232"/>
      <c r="O101" s="87"/>
      <c r="P101" s="87"/>
      <c r="Q101" s="87"/>
      <c r="R101" s="87"/>
      <c r="S101" s="87"/>
      <c r="T101" s="88"/>
      <c r="U101" s="41"/>
      <c r="V101" s="41"/>
      <c r="W101" s="41"/>
      <c r="X101" s="41"/>
      <c r="Y101" s="41"/>
      <c r="Z101" s="41"/>
      <c r="AA101" s="41"/>
      <c r="AB101" s="41"/>
      <c r="AC101" s="41"/>
      <c r="AD101" s="41"/>
      <c r="AE101" s="41"/>
      <c r="AT101" s="20" t="s">
        <v>269</v>
      </c>
      <c r="AU101" s="20" t="s">
        <v>83</v>
      </c>
    </row>
    <row r="102" s="13" customFormat="1">
      <c r="A102" s="13"/>
      <c r="B102" s="233"/>
      <c r="C102" s="234"/>
      <c r="D102" s="235" t="s">
        <v>148</v>
      </c>
      <c r="E102" s="236" t="s">
        <v>19</v>
      </c>
      <c r="F102" s="237" t="s">
        <v>78</v>
      </c>
      <c r="G102" s="234"/>
      <c r="H102" s="238">
        <v>1</v>
      </c>
      <c r="I102" s="239"/>
      <c r="J102" s="234"/>
      <c r="K102" s="234"/>
      <c r="L102" s="240"/>
      <c r="M102" s="241"/>
      <c r="N102" s="242"/>
      <c r="O102" s="242"/>
      <c r="P102" s="242"/>
      <c r="Q102" s="242"/>
      <c r="R102" s="242"/>
      <c r="S102" s="242"/>
      <c r="T102" s="243"/>
      <c r="U102" s="13"/>
      <c r="V102" s="13"/>
      <c r="W102" s="13"/>
      <c r="X102" s="13"/>
      <c r="Y102" s="13"/>
      <c r="Z102" s="13"/>
      <c r="AA102" s="13"/>
      <c r="AB102" s="13"/>
      <c r="AC102" s="13"/>
      <c r="AD102" s="13"/>
      <c r="AE102" s="13"/>
      <c r="AT102" s="244" t="s">
        <v>148</v>
      </c>
      <c r="AU102" s="244" t="s">
        <v>83</v>
      </c>
      <c r="AV102" s="13" t="s">
        <v>83</v>
      </c>
      <c r="AW102" s="13" t="s">
        <v>32</v>
      </c>
      <c r="AX102" s="13" t="s">
        <v>71</v>
      </c>
      <c r="AY102" s="244" t="s">
        <v>139</v>
      </c>
    </row>
    <row r="103" s="16" customFormat="1">
      <c r="A103" s="16"/>
      <c r="B103" s="267"/>
      <c r="C103" s="268"/>
      <c r="D103" s="235" t="s">
        <v>148</v>
      </c>
      <c r="E103" s="269" t="s">
        <v>19</v>
      </c>
      <c r="F103" s="270" t="s">
        <v>1681</v>
      </c>
      <c r="G103" s="268"/>
      <c r="H103" s="269" t="s">
        <v>19</v>
      </c>
      <c r="I103" s="271"/>
      <c r="J103" s="268"/>
      <c r="K103" s="268"/>
      <c r="L103" s="272"/>
      <c r="M103" s="273"/>
      <c r="N103" s="274"/>
      <c r="O103" s="274"/>
      <c r="P103" s="274"/>
      <c r="Q103" s="274"/>
      <c r="R103" s="274"/>
      <c r="S103" s="274"/>
      <c r="T103" s="275"/>
      <c r="U103" s="16"/>
      <c r="V103" s="16"/>
      <c r="W103" s="16"/>
      <c r="X103" s="16"/>
      <c r="Y103" s="16"/>
      <c r="Z103" s="16"/>
      <c r="AA103" s="16"/>
      <c r="AB103" s="16"/>
      <c r="AC103" s="16"/>
      <c r="AD103" s="16"/>
      <c r="AE103" s="16"/>
      <c r="AT103" s="276" t="s">
        <v>148</v>
      </c>
      <c r="AU103" s="276" t="s">
        <v>83</v>
      </c>
      <c r="AV103" s="16" t="s">
        <v>78</v>
      </c>
      <c r="AW103" s="16" t="s">
        <v>32</v>
      </c>
      <c r="AX103" s="16" t="s">
        <v>71</v>
      </c>
      <c r="AY103" s="276" t="s">
        <v>139</v>
      </c>
    </row>
    <row r="104" s="16" customFormat="1">
      <c r="A104" s="16"/>
      <c r="B104" s="267"/>
      <c r="C104" s="268"/>
      <c r="D104" s="235" t="s">
        <v>148</v>
      </c>
      <c r="E104" s="269" t="s">
        <v>19</v>
      </c>
      <c r="F104" s="270" t="s">
        <v>1682</v>
      </c>
      <c r="G104" s="268"/>
      <c r="H104" s="269" t="s">
        <v>19</v>
      </c>
      <c r="I104" s="271"/>
      <c r="J104" s="268"/>
      <c r="K104" s="268"/>
      <c r="L104" s="272"/>
      <c r="M104" s="273"/>
      <c r="N104" s="274"/>
      <c r="O104" s="274"/>
      <c r="P104" s="274"/>
      <c r="Q104" s="274"/>
      <c r="R104" s="274"/>
      <c r="S104" s="274"/>
      <c r="T104" s="275"/>
      <c r="U104" s="16"/>
      <c r="V104" s="16"/>
      <c r="W104" s="16"/>
      <c r="X104" s="16"/>
      <c r="Y104" s="16"/>
      <c r="Z104" s="16"/>
      <c r="AA104" s="16"/>
      <c r="AB104" s="16"/>
      <c r="AC104" s="16"/>
      <c r="AD104" s="16"/>
      <c r="AE104" s="16"/>
      <c r="AT104" s="276" t="s">
        <v>148</v>
      </c>
      <c r="AU104" s="276" t="s">
        <v>83</v>
      </c>
      <c r="AV104" s="16" t="s">
        <v>78</v>
      </c>
      <c r="AW104" s="16" t="s">
        <v>32</v>
      </c>
      <c r="AX104" s="16" t="s">
        <v>71</v>
      </c>
      <c r="AY104" s="276" t="s">
        <v>139</v>
      </c>
    </row>
    <row r="105" s="16" customFormat="1">
      <c r="A105" s="16"/>
      <c r="B105" s="267"/>
      <c r="C105" s="268"/>
      <c r="D105" s="235" t="s">
        <v>148</v>
      </c>
      <c r="E105" s="269" t="s">
        <v>19</v>
      </c>
      <c r="F105" s="270" t="s">
        <v>1683</v>
      </c>
      <c r="G105" s="268"/>
      <c r="H105" s="269" t="s">
        <v>19</v>
      </c>
      <c r="I105" s="271"/>
      <c r="J105" s="268"/>
      <c r="K105" s="268"/>
      <c r="L105" s="272"/>
      <c r="M105" s="273"/>
      <c r="N105" s="274"/>
      <c r="O105" s="274"/>
      <c r="P105" s="274"/>
      <c r="Q105" s="274"/>
      <c r="R105" s="274"/>
      <c r="S105" s="274"/>
      <c r="T105" s="275"/>
      <c r="U105" s="16"/>
      <c r="V105" s="16"/>
      <c r="W105" s="16"/>
      <c r="X105" s="16"/>
      <c r="Y105" s="16"/>
      <c r="Z105" s="16"/>
      <c r="AA105" s="16"/>
      <c r="AB105" s="16"/>
      <c r="AC105" s="16"/>
      <c r="AD105" s="16"/>
      <c r="AE105" s="16"/>
      <c r="AT105" s="276" t="s">
        <v>148</v>
      </c>
      <c r="AU105" s="276" t="s">
        <v>83</v>
      </c>
      <c r="AV105" s="16" t="s">
        <v>78</v>
      </c>
      <c r="AW105" s="16" t="s">
        <v>32</v>
      </c>
      <c r="AX105" s="16" t="s">
        <v>71</v>
      </c>
      <c r="AY105" s="276" t="s">
        <v>139</v>
      </c>
    </row>
    <row r="106" s="15" customFormat="1">
      <c r="A106" s="15"/>
      <c r="B106" s="256"/>
      <c r="C106" s="257"/>
      <c r="D106" s="235" t="s">
        <v>148</v>
      </c>
      <c r="E106" s="258" t="s">
        <v>19</v>
      </c>
      <c r="F106" s="259" t="s">
        <v>163</v>
      </c>
      <c r="G106" s="257"/>
      <c r="H106" s="260">
        <v>1</v>
      </c>
      <c r="I106" s="261"/>
      <c r="J106" s="257"/>
      <c r="K106" s="257"/>
      <c r="L106" s="262"/>
      <c r="M106" s="263"/>
      <c r="N106" s="264"/>
      <c r="O106" s="264"/>
      <c r="P106" s="264"/>
      <c r="Q106" s="264"/>
      <c r="R106" s="264"/>
      <c r="S106" s="264"/>
      <c r="T106" s="265"/>
      <c r="U106" s="15"/>
      <c r="V106" s="15"/>
      <c r="W106" s="15"/>
      <c r="X106" s="15"/>
      <c r="Y106" s="15"/>
      <c r="Z106" s="15"/>
      <c r="AA106" s="15"/>
      <c r="AB106" s="15"/>
      <c r="AC106" s="15"/>
      <c r="AD106" s="15"/>
      <c r="AE106" s="15"/>
      <c r="AT106" s="266" t="s">
        <v>148</v>
      </c>
      <c r="AU106" s="266" t="s">
        <v>83</v>
      </c>
      <c r="AV106" s="15" t="s">
        <v>90</v>
      </c>
      <c r="AW106" s="15" t="s">
        <v>32</v>
      </c>
      <c r="AX106" s="15" t="s">
        <v>78</v>
      </c>
      <c r="AY106" s="266" t="s">
        <v>139</v>
      </c>
    </row>
    <row r="107" s="2" customFormat="1" ht="16.5" customHeight="1">
      <c r="A107" s="41"/>
      <c r="B107" s="42"/>
      <c r="C107" s="215" t="s">
        <v>225</v>
      </c>
      <c r="D107" s="215" t="s">
        <v>141</v>
      </c>
      <c r="E107" s="216" t="s">
        <v>1684</v>
      </c>
      <c r="F107" s="217" t="s">
        <v>1685</v>
      </c>
      <c r="G107" s="218" t="s">
        <v>1661</v>
      </c>
      <c r="H107" s="219">
        <v>1</v>
      </c>
      <c r="I107" s="220"/>
      <c r="J107" s="221">
        <f>ROUND(I107*H107,2)</f>
        <v>0</v>
      </c>
      <c r="K107" s="217" t="s">
        <v>19</v>
      </c>
      <c r="L107" s="47"/>
      <c r="M107" s="222" t="s">
        <v>19</v>
      </c>
      <c r="N107" s="223" t="s">
        <v>43</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90</v>
      </c>
      <c r="AT107" s="226" t="s">
        <v>141</v>
      </c>
      <c r="AU107" s="226" t="s">
        <v>83</v>
      </c>
      <c r="AY107" s="20" t="s">
        <v>139</v>
      </c>
      <c r="BE107" s="227">
        <f>IF(N107="základní",J107,0)</f>
        <v>0</v>
      </c>
      <c r="BF107" s="227">
        <f>IF(N107="snížená",J107,0)</f>
        <v>0</v>
      </c>
      <c r="BG107" s="227">
        <f>IF(N107="zákl. přenesená",J107,0)</f>
        <v>0</v>
      </c>
      <c r="BH107" s="227">
        <f>IF(N107="sníž. přenesená",J107,0)</f>
        <v>0</v>
      </c>
      <c r="BI107" s="227">
        <f>IF(N107="nulová",J107,0)</f>
        <v>0</v>
      </c>
      <c r="BJ107" s="20" t="s">
        <v>83</v>
      </c>
      <c r="BK107" s="227">
        <f>ROUND(I107*H107,2)</f>
        <v>0</v>
      </c>
      <c r="BL107" s="20" t="s">
        <v>90</v>
      </c>
      <c r="BM107" s="226" t="s">
        <v>284</v>
      </c>
    </row>
    <row r="108" s="13" customFormat="1">
      <c r="A108" s="13"/>
      <c r="B108" s="233"/>
      <c r="C108" s="234"/>
      <c r="D108" s="235" t="s">
        <v>148</v>
      </c>
      <c r="E108" s="236" t="s">
        <v>19</v>
      </c>
      <c r="F108" s="237" t="s">
        <v>78</v>
      </c>
      <c r="G108" s="234"/>
      <c r="H108" s="238">
        <v>1</v>
      </c>
      <c r="I108" s="239"/>
      <c r="J108" s="234"/>
      <c r="K108" s="234"/>
      <c r="L108" s="240"/>
      <c r="M108" s="241"/>
      <c r="N108" s="242"/>
      <c r="O108" s="242"/>
      <c r="P108" s="242"/>
      <c r="Q108" s="242"/>
      <c r="R108" s="242"/>
      <c r="S108" s="242"/>
      <c r="T108" s="243"/>
      <c r="U108" s="13"/>
      <c r="V108" s="13"/>
      <c r="W108" s="13"/>
      <c r="X108" s="13"/>
      <c r="Y108" s="13"/>
      <c r="Z108" s="13"/>
      <c r="AA108" s="13"/>
      <c r="AB108" s="13"/>
      <c r="AC108" s="13"/>
      <c r="AD108" s="13"/>
      <c r="AE108" s="13"/>
      <c r="AT108" s="244" t="s">
        <v>148</v>
      </c>
      <c r="AU108" s="244" t="s">
        <v>83</v>
      </c>
      <c r="AV108" s="13" t="s">
        <v>83</v>
      </c>
      <c r="AW108" s="13" t="s">
        <v>32</v>
      </c>
      <c r="AX108" s="13" t="s">
        <v>71</v>
      </c>
      <c r="AY108" s="244" t="s">
        <v>139</v>
      </c>
    </row>
    <row r="109" s="16" customFormat="1">
      <c r="A109" s="16"/>
      <c r="B109" s="267"/>
      <c r="C109" s="268"/>
      <c r="D109" s="235" t="s">
        <v>148</v>
      </c>
      <c r="E109" s="269" t="s">
        <v>19</v>
      </c>
      <c r="F109" s="270" t="s">
        <v>1686</v>
      </c>
      <c r="G109" s="268"/>
      <c r="H109" s="269" t="s">
        <v>19</v>
      </c>
      <c r="I109" s="271"/>
      <c r="J109" s="268"/>
      <c r="K109" s="268"/>
      <c r="L109" s="272"/>
      <c r="M109" s="273"/>
      <c r="N109" s="274"/>
      <c r="O109" s="274"/>
      <c r="P109" s="274"/>
      <c r="Q109" s="274"/>
      <c r="R109" s="274"/>
      <c r="S109" s="274"/>
      <c r="T109" s="275"/>
      <c r="U109" s="16"/>
      <c r="V109" s="16"/>
      <c r="W109" s="16"/>
      <c r="X109" s="16"/>
      <c r="Y109" s="16"/>
      <c r="Z109" s="16"/>
      <c r="AA109" s="16"/>
      <c r="AB109" s="16"/>
      <c r="AC109" s="16"/>
      <c r="AD109" s="16"/>
      <c r="AE109" s="16"/>
      <c r="AT109" s="276" t="s">
        <v>148</v>
      </c>
      <c r="AU109" s="276" t="s">
        <v>83</v>
      </c>
      <c r="AV109" s="16" t="s">
        <v>78</v>
      </c>
      <c r="AW109" s="16" t="s">
        <v>32</v>
      </c>
      <c r="AX109" s="16" t="s">
        <v>71</v>
      </c>
      <c r="AY109" s="276" t="s">
        <v>139</v>
      </c>
    </row>
    <row r="110" s="16" customFormat="1">
      <c r="A110" s="16"/>
      <c r="B110" s="267"/>
      <c r="C110" s="268"/>
      <c r="D110" s="235" t="s">
        <v>148</v>
      </c>
      <c r="E110" s="269" t="s">
        <v>19</v>
      </c>
      <c r="F110" s="270" t="s">
        <v>1687</v>
      </c>
      <c r="G110" s="268"/>
      <c r="H110" s="269" t="s">
        <v>19</v>
      </c>
      <c r="I110" s="271"/>
      <c r="J110" s="268"/>
      <c r="K110" s="268"/>
      <c r="L110" s="272"/>
      <c r="M110" s="273"/>
      <c r="N110" s="274"/>
      <c r="O110" s="274"/>
      <c r="P110" s="274"/>
      <c r="Q110" s="274"/>
      <c r="R110" s="274"/>
      <c r="S110" s="274"/>
      <c r="T110" s="275"/>
      <c r="U110" s="16"/>
      <c r="V110" s="16"/>
      <c r="W110" s="16"/>
      <c r="X110" s="16"/>
      <c r="Y110" s="16"/>
      <c r="Z110" s="16"/>
      <c r="AA110" s="16"/>
      <c r="AB110" s="16"/>
      <c r="AC110" s="16"/>
      <c r="AD110" s="16"/>
      <c r="AE110" s="16"/>
      <c r="AT110" s="276" t="s">
        <v>148</v>
      </c>
      <c r="AU110" s="276" t="s">
        <v>83</v>
      </c>
      <c r="AV110" s="16" t="s">
        <v>78</v>
      </c>
      <c r="AW110" s="16" t="s">
        <v>32</v>
      </c>
      <c r="AX110" s="16" t="s">
        <v>71</v>
      </c>
      <c r="AY110" s="276" t="s">
        <v>139</v>
      </c>
    </row>
    <row r="111" s="16" customFormat="1">
      <c r="A111" s="16"/>
      <c r="B111" s="267"/>
      <c r="C111" s="268"/>
      <c r="D111" s="235" t="s">
        <v>148</v>
      </c>
      <c r="E111" s="269" t="s">
        <v>19</v>
      </c>
      <c r="F111" s="270" t="s">
        <v>1688</v>
      </c>
      <c r="G111" s="268"/>
      <c r="H111" s="269" t="s">
        <v>19</v>
      </c>
      <c r="I111" s="271"/>
      <c r="J111" s="268"/>
      <c r="K111" s="268"/>
      <c r="L111" s="272"/>
      <c r="M111" s="273"/>
      <c r="N111" s="274"/>
      <c r="O111" s="274"/>
      <c r="P111" s="274"/>
      <c r="Q111" s="274"/>
      <c r="R111" s="274"/>
      <c r="S111" s="274"/>
      <c r="T111" s="275"/>
      <c r="U111" s="16"/>
      <c r="V111" s="16"/>
      <c r="W111" s="16"/>
      <c r="X111" s="16"/>
      <c r="Y111" s="16"/>
      <c r="Z111" s="16"/>
      <c r="AA111" s="16"/>
      <c r="AB111" s="16"/>
      <c r="AC111" s="16"/>
      <c r="AD111" s="16"/>
      <c r="AE111" s="16"/>
      <c r="AT111" s="276" t="s">
        <v>148</v>
      </c>
      <c r="AU111" s="276" t="s">
        <v>83</v>
      </c>
      <c r="AV111" s="16" t="s">
        <v>78</v>
      </c>
      <c r="AW111" s="16" t="s">
        <v>32</v>
      </c>
      <c r="AX111" s="16" t="s">
        <v>71</v>
      </c>
      <c r="AY111" s="276" t="s">
        <v>139</v>
      </c>
    </row>
    <row r="112" s="16" customFormat="1">
      <c r="A112" s="16"/>
      <c r="B112" s="267"/>
      <c r="C112" s="268"/>
      <c r="D112" s="235" t="s">
        <v>148</v>
      </c>
      <c r="E112" s="269" t="s">
        <v>19</v>
      </c>
      <c r="F112" s="270" t="s">
        <v>1689</v>
      </c>
      <c r="G112" s="268"/>
      <c r="H112" s="269" t="s">
        <v>19</v>
      </c>
      <c r="I112" s="271"/>
      <c r="J112" s="268"/>
      <c r="K112" s="268"/>
      <c r="L112" s="272"/>
      <c r="M112" s="273"/>
      <c r="N112" s="274"/>
      <c r="O112" s="274"/>
      <c r="P112" s="274"/>
      <c r="Q112" s="274"/>
      <c r="R112" s="274"/>
      <c r="S112" s="274"/>
      <c r="T112" s="275"/>
      <c r="U112" s="16"/>
      <c r="V112" s="16"/>
      <c r="W112" s="16"/>
      <c r="X112" s="16"/>
      <c r="Y112" s="16"/>
      <c r="Z112" s="16"/>
      <c r="AA112" s="16"/>
      <c r="AB112" s="16"/>
      <c r="AC112" s="16"/>
      <c r="AD112" s="16"/>
      <c r="AE112" s="16"/>
      <c r="AT112" s="276" t="s">
        <v>148</v>
      </c>
      <c r="AU112" s="276" t="s">
        <v>83</v>
      </c>
      <c r="AV112" s="16" t="s">
        <v>78</v>
      </c>
      <c r="AW112" s="16" t="s">
        <v>32</v>
      </c>
      <c r="AX112" s="16" t="s">
        <v>71</v>
      </c>
      <c r="AY112" s="276" t="s">
        <v>139</v>
      </c>
    </row>
    <row r="113" s="15" customFormat="1">
      <c r="A113" s="15"/>
      <c r="B113" s="256"/>
      <c r="C113" s="257"/>
      <c r="D113" s="235" t="s">
        <v>148</v>
      </c>
      <c r="E113" s="258" t="s">
        <v>19</v>
      </c>
      <c r="F113" s="259" t="s">
        <v>163</v>
      </c>
      <c r="G113" s="257"/>
      <c r="H113" s="260">
        <v>1</v>
      </c>
      <c r="I113" s="261"/>
      <c r="J113" s="257"/>
      <c r="K113" s="257"/>
      <c r="L113" s="262"/>
      <c r="M113" s="263"/>
      <c r="N113" s="264"/>
      <c r="O113" s="264"/>
      <c r="P113" s="264"/>
      <c r="Q113" s="264"/>
      <c r="R113" s="264"/>
      <c r="S113" s="264"/>
      <c r="T113" s="265"/>
      <c r="U113" s="15"/>
      <c r="V113" s="15"/>
      <c r="W113" s="15"/>
      <c r="X113" s="15"/>
      <c r="Y113" s="15"/>
      <c r="Z113" s="15"/>
      <c r="AA113" s="15"/>
      <c r="AB113" s="15"/>
      <c r="AC113" s="15"/>
      <c r="AD113" s="15"/>
      <c r="AE113" s="15"/>
      <c r="AT113" s="266" t="s">
        <v>148</v>
      </c>
      <c r="AU113" s="266" t="s">
        <v>83</v>
      </c>
      <c r="AV113" s="15" t="s">
        <v>90</v>
      </c>
      <c r="AW113" s="15" t="s">
        <v>32</v>
      </c>
      <c r="AX113" s="15" t="s">
        <v>78</v>
      </c>
      <c r="AY113" s="266" t="s">
        <v>139</v>
      </c>
    </row>
    <row r="114" s="2" customFormat="1" ht="16.5" customHeight="1">
      <c r="A114" s="41"/>
      <c r="B114" s="42"/>
      <c r="C114" s="215" t="s">
        <v>238</v>
      </c>
      <c r="D114" s="215" t="s">
        <v>141</v>
      </c>
      <c r="E114" s="216" t="s">
        <v>1690</v>
      </c>
      <c r="F114" s="217" t="s">
        <v>1691</v>
      </c>
      <c r="G114" s="218" t="s">
        <v>1661</v>
      </c>
      <c r="H114" s="219">
        <v>1</v>
      </c>
      <c r="I114" s="220"/>
      <c r="J114" s="221">
        <f>ROUND(I114*H114,2)</f>
        <v>0</v>
      </c>
      <c r="K114" s="217" t="s">
        <v>19</v>
      </c>
      <c r="L114" s="47"/>
      <c r="M114" s="222" t="s">
        <v>19</v>
      </c>
      <c r="N114" s="223" t="s">
        <v>43</v>
      </c>
      <c r="O114" s="87"/>
      <c r="P114" s="224">
        <f>O114*H114</f>
        <v>0</v>
      </c>
      <c r="Q114" s="224">
        <v>0</v>
      </c>
      <c r="R114" s="224">
        <f>Q114*H114</f>
        <v>0</v>
      </c>
      <c r="S114" s="224">
        <v>0</v>
      </c>
      <c r="T114" s="225">
        <f>S114*H114</f>
        <v>0</v>
      </c>
      <c r="U114" s="41"/>
      <c r="V114" s="41"/>
      <c r="W114" s="41"/>
      <c r="X114" s="41"/>
      <c r="Y114" s="41"/>
      <c r="Z114" s="41"/>
      <c r="AA114" s="41"/>
      <c r="AB114" s="41"/>
      <c r="AC114" s="41"/>
      <c r="AD114" s="41"/>
      <c r="AE114" s="41"/>
      <c r="AR114" s="226" t="s">
        <v>90</v>
      </c>
      <c r="AT114" s="226" t="s">
        <v>141</v>
      </c>
      <c r="AU114" s="226" t="s">
        <v>83</v>
      </c>
      <c r="AY114" s="20" t="s">
        <v>139</v>
      </c>
      <c r="BE114" s="227">
        <f>IF(N114="základní",J114,0)</f>
        <v>0</v>
      </c>
      <c r="BF114" s="227">
        <f>IF(N114="snížená",J114,0)</f>
        <v>0</v>
      </c>
      <c r="BG114" s="227">
        <f>IF(N114="zákl. přenesená",J114,0)</f>
        <v>0</v>
      </c>
      <c r="BH114" s="227">
        <f>IF(N114="sníž. přenesená",J114,0)</f>
        <v>0</v>
      </c>
      <c r="BI114" s="227">
        <f>IF(N114="nulová",J114,0)</f>
        <v>0</v>
      </c>
      <c r="BJ114" s="20" t="s">
        <v>83</v>
      </c>
      <c r="BK114" s="227">
        <f>ROUND(I114*H114,2)</f>
        <v>0</v>
      </c>
      <c r="BL114" s="20" t="s">
        <v>90</v>
      </c>
      <c r="BM114" s="226" t="s">
        <v>297</v>
      </c>
    </row>
    <row r="115" s="13" customFormat="1">
      <c r="A115" s="13"/>
      <c r="B115" s="233"/>
      <c r="C115" s="234"/>
      <c r="D115" s="235" t="s">
        <v>148</v>
      </c>
      <c r="E115" s="236" t="s">
        <v>19</v>
      </c>
      <c r="F115" s="237" t="s">
        <v>78</v>
      </c>
      <c r="G115" s="234"/>
      <c r="H115" s="238">
        <v>1</v>
      </c>
      <c r="I115" s="239"/>
      <c r="J115" s="234"/>
      <c r="K115" s="234"/>
      <c r="L115" s="240"/>
      <c r="M115" s="241"/>
      <c r="N115" s="242"/>
      <c r="O115" s="242"/>
      <c r="P115" s="242"/>
      <c r="Q115" s="242"/>
      <c r="R115" s="242"/>
      <c r="S115" s="242"/>
      <c r="T115" s="243"/>
      <c r="U115" s="13"/>
      <c r="V115" s="13"/>
      <c r="W115" s="13"/>
      <c r="X115" s="13"/>
      <c r="Y115" s="13"/>
      <c r="Z115" s="13"/>
      <c r="AA115" s="13"/>
      <c r="AB115" s="13"/>
      <c r="AC115" s="13"/>
      <c r="AD115" s="13"/>
      <c r="AE115" s="13"/>
      <c r="AT115" s="244" t="s">
        <v>148</v>
      </c>
      <c r="AU115" s="244" t="s">
        <v>83</v>
      </c>
      <c r="AV115" s="13" t="s">
        <v>83</v>
      </c>
      <c r="AW115" s="13" t="s">
        <v>32</v>
      </c>
      <c r="AX115" s="13" t="s">
        <v>71</v>
      </c>
      <c r="AY115" s="244" t="s">
        <v>139</v>
      </c>
    </row>
    <row r="116" s="16" customFormat="1">
      <c r="A116" s="16"/>
      <c r="B116" s="267"/>
      <c r="C116" s="268"/>
      <c r="D116" s="235" t="s">
        <v>148</v>
      </c>
      <c r="E116" s="269" t="s">
        <v>19</v>
      </c>
      <c r="F116" s="270" t="s">
        <v>1692</v>
      </c>
      <c r="G116" s="268"/>
      <c r="H116" s="269" t="s">
        <v>19</v>
      </c>
      <c r="I116" s="271"/>
      <c r="J116" s="268"/>
      <c r="K116" s="268"/>
      <c r="L116" s="272"/>
      <c r="M116" s="273"/>
      <c r="N116" s="274"/>
      <c r="O116" s="274"/>
      <c r="P116" s="274"/>
      <c r="Q116" s="274"/>
      <c r="R116" s="274"/>
      <c r="S116" s="274"/>
      <c r="T116" s="275"/>
      <c r="U116" s="16"/>
      <c r="V116" s="16"/>
      <c r="W116" s="16"/>
      <c r="X116" s="16"/>
      <c r="Y116" s="16"/>
      <c r="Z116" s="16"/>
      <c r="AA116" s="16"/>
      <c r="AB116" s="16"/>
      <c r="AC116" s="16"/>
      <c r="AD116" s="16"/>
      <c r="AE116" s="16"/>
      <c r="AT116" s="276" t="s">
        <v>148</v>
      </c>
      <c r="AU116" s="276" t="s">
        <v>83</v>
      </c>
      <c r="AV116" s="16" t="s">
        <v>78</v>
      </c>
      <c r="AW116" s="16" t="s">
        <v>32</v>
      </c>
      <c r="AX116" s="16" t="s">
        <v>71</v>
      </c>
      <c r="AY116" s="276" t="s">
        <v>139</v>
      </c>
    </row>
    <row r="117" s="16" customFormat="1">
      <c r="A117" s="16"/>
      <c r="B117" s="267"/>
      <c r="C117" s="268"/>
      <c r="D117" s="235" t="s">
        <v>148</v>
      </c>
      <c r="E117" s="269" t="s">
        <v>19</v>
      </c>
      <c r="F117" s="270" t="s">
        <v>1693</v>
      </c>
      <c r="G117" s="268"/>
      <c r="H117" s="269" t="s">
        <v>19</v>
      </c>
      <c r="I117" s="271"/>
      <c r="J117" s="268"/>
      <c r="K117" s="268"/>
      <c r="L117" s="272"/>
      <c r="M117" s="273"/>
      <c r="N117" s="274"/>
      <c r="O117" s="274"/>
      <c r="P117" s="274"/>
      <c r="Q117" s="274"/>
      <c r="R117" s="274"/>
      <c r="S117" s="274"/>
      <c r="T117" s="275"/>
      <c r="U117" s="16"/>
      <c r="V117" s="16"/>
      <c r="W117" s="16"/>
      <c r="X117" s="16"/>
      <c r="Y117" s="16"/>
      <c r="Z117" s="16"/>
      <c r="AA117" s="16"/>
      <c r="AB117" s="16"/>
      <c r="AC117" s="16"/>
      <c r="AD117" s="16"/>
      <c r="AE117" s="16"/>
      <c r="AT117" s="276" t="s">
        <v>148</v>
      </c>
      <c r="AU117" s="276" t="s">
        <v>83</v>
      </c>
      <c r="AV117" s="16" t="s">
        <v>78</v>
      </c>
      <c r="AW117" s="16" t="s">
        <v>32</v>
      </c>
      <c r="AX117" s="16" t="s">
        <v>71</v>
      </c>
      <c r="AY117" s="276" t="s">
        <v>139</v>
      </c>
    </row>
    <row r="118" s="16" customFormat="1">
      <c r="A118" s="16"/>
      <c r="B118" s="267"/>
      <c r="C118" s="268"/>
      <c r="D118" s="235" t="s">
        <v>148</v>
      </c>
      <c r="E118" s="269" t="s">
        <v>19</v>
      </c>
      <c r="F118" s="270" t="s">
        <v>1694</v>
      </c>
      <c r="G118" s="268"/>
      <c r="H118" s="269" t="s">
        <v>19</v>
      </c>
      <c r="I118" s="271"/>
      <c r="J118" s="268"/>
      <c r="K118" s="268"/>
      <c r="L118" s="272"/>
      <c r="M118" s="273"/>
      <c r="N118" s="274"/>
      <c r="O118" s="274"/>
      <c r="P118" s="274"/>
      <c r="Q118" s="274"/>
      <c r="R118" s="274"/>
      <c r="S118" s="274"/>
      <c r="T118" s="275"/>
      <c r="U118" s="16"/>
      <c r="V118" s="16"/>
      <c r="W118" s="16"/>
      <c r="X118" s="16"/>
      <c r="Y118" s="16"/>
      <c r="Z118" s="16"/>
      <c r="AA118" s="16"/>
      <c r="AB118" s="16"/>
      <c r="AC118" s="16"/>
      <c r="AD118" s="16"/>
      <c r="AE118" s="16"/>
      <c r="AT118" s="276" t="s">
        <v>148</v>
      </c>
      <c r="AU118" s="276" t="s">
        <v>83</v>
      </c>
      <c r="AV118" s="16" t="s">
        <v>78</v>
      </c>
      <c r="AW118" s="16" t="s">
        <v>32</v>
      </c>
      <c r="AX118" s="16" t="s">
        <v>71</v>
      </c>
      <c r="AY118" s="276" t="s">
        <v>139</v>
      </c>
    </row>
    <row r="119" s="15" customFormat="1">
      <c r="A119" s="15"/>
      <c r="B119" s="256"/>
      <c r="C119" s="257"/>
      <c r="D119" s="235" t="s">
        <v>148</v>
      </c>
      <c r="E119" s="258" t="s">
        <v>19</v>
      </c>
      <c r="F119" s="259" t="s">
        <v>163</v>
      </c>
      <c r="G119" s="257"/>
      <c r="H119" s="260">
        <v>1</v>
      </c>
      <c r="I119" s="261"/>
      <c r="J119" s="257"/>
      <c r="K119" s="257"/>
      <c r="L119" s="262"/>
      <c r="M119" s="263"/>
      <c r="N119" s="264"/>
      <c r="O119" s="264"/>
      <c r="P119" s="264"/>
      <c r="Q119" s="264"/>
      <c r="R119" s="264"/>
      <c r="S119" s="264"/>
      <c r="T119" s="265"/>
      <c r="U119" s="15"/>
      <c r="V119" s="15"/>
      <c r="W119" s="15"/>
      <c r="X119" s="15"/>
      <c r="Y119" s="15"/>
      <c r="Z119" s="15"/>
      <c r="AA119" s="15"/>
      <c r="AB119" s="15"/>
      <c r="AC119" s="15"/>
      <c r="AD119" s="15"/>
      <c r="AE119" s="15"/>
      <c r="AT119" s="266" t="s">
        <v>148</v>
      </c>
      <c r="AU119" s="266" t="s">
        <v>83</v>
      </c>
      <c r="AV119" s="15" t="s">
        <v>90</v>
      </c>
      <c r="AW119" s="15" t="s">
        <v>32</v>
      </c>
      <c r="AX119" s="15" t="s">
        <v>78</v>
      </c>
      <c r="AY119" s="266" t="s">
        <v>139</v>
      </c>
    </row>
    <row r="120" s="2" customFormat="1" ht="16.5" customHeight="1">
      <c r="A120" s="41"/>
      <c r="B120" s="42"/>
      <c r="C120" s="215" t="s">
        <v>244</v>
      </c>
      <c r="D120" s="215" t="s">
        <v>141</v>
      </c>
      <c r="E120" s="216" t="s">
        <v>1695</v>
      </c>
      <c r="F120" s="217" t="s">
        <v>1696</v>
      </c>
      <c r="G120" s="218" t="s">
        <v>1661</v>
      </c>
      <c r="H120" s="219">
        <v>1</v>
      </c>
      <c r="I120" s="220"/>
      <c r="J120" s="221">
        <f>ROUND(I120*H120,2)</f>
        <v>0</v>
      </c>
      <c r="K120" s="217" t="s">
        <v>19</v>
      </c>
      <c r="L120" s="47"/>
      <c r="M120" s="222" t="s">
        <v>19</v>
      </c>
      <c r="N120" s="223" t="s">
        <v>43</v>
      </c>
      <c r="O120" s="87"/>
      <c r="P120" s="224">
        <f>O120*H120</f>
        <v>0</v>
      </c>
      <c r="Q120" s="224">
        <v>0</v>
      </c>
      <c r="R120" s="224">
        <f>Q120*H120</f>
        <v>0</v>
      </c>
      <c r="S120" s="224">
        <v>0</v>
      </c>
      <c r="T120" s="225">
        <f>S120*H120</f>
        <v>0</v>
      </c>
      <c r="U120" s="41"/>
      <c r="V120" s="41"/>
      <c r="W120" s="41"/>
      <c r="X120" s="41"/>
      <c r="Y120" s="41"/>
      <c r="Z120" s="41"/>
      <c r="AA120" s="41"/>
      <c r="AB120" s="41"/>
      <c r="AC120" s="41"/>
      <c r="AD120" s="41"/>
      <c r="AE120" s="41"/>
      <c r="AR120" s="226" t="s">
        <v>90</v>
      </c>
      <c r="AT120" s="226" t="s">
        <v>141</v>
      </c>
      <c r="AU120" s="226" t="s">
        <v>83</v>
      </c>
      <c r="AY120" s="20" t="s">
        <v>139</v>
      </c>
      <c r="BE120" s="227">
        <f>IF(N120="základní",J120,0)</f>
        <v>0</v>
      </c>
      <c r="BF120" s="227">
        <f>IF(N120="snížená",J120,0)</f>
        <v>0</v>
      </c>
      <c r="BG120" s="227">
        <f>IF(N120="zákl. přenesená",J120,0)</f>
        <v>0</v>
      </c>
      <c r="BH120" s="227">
        <f>IF(N120="sníž. přenesená",J120,0)</f>
        <v>0</v>
      </c>
      <c r="BI120" s="227">
        <f>IF(N120="nulová",J120,0)</f>
        <v>0</v>
      </c>
      <c r="BJ120" s="20" t="s">
        <v>83</v>
      </c>
      <c r="BK120" s="227">
        <f>ROUND(I120*H120,2)</f>
        <v>0</v>
      </c>
      <c r="BL120" s="20" t="s">
        <v>90</v>
      </c>
      <c r="BM120" s="226" t="s">
        <v>274</v>
      </c>
    </row>
    <row r="121" s="13" customFormat="1">
      <c r="A121" s="13"/>
      <c r="B121" s="233"/>
      <c r="C121" s="234"/>
      <c r="D121" s="235" t="s">
        <v>148</v>
      </c>
      <c r="E121" s="236" t="s">
        <v>19</v>
      </c>
      <c r="F121" s="237" t="s">
        <v>78</v>
      </c>
      <c r="G121" s="234"/>
      <c r="H121" s="238">
        <v>1</v>
      </c>
      <c r="I121" s="239"/>
      <c r="J121" s="234"/>
      <c r="K121" s="234"/>
      <c r="L121" s="240"/>
      <c r="M121" s="241"/>
      <c r="N121" s="242"/>
      <c r="O121" s="242"/>
      <c r="P121" s="242"/>
      <c r="Q121" s="242"/>
      <c r="R121" s="242"/>
      <c r="S121" s="242"/>
      <c r="T121" s="243"/>
      <c r="U121" s="13"/>
      <c r="V121" s="13"/>
      <c r="W121" s="13"/>
      <c r="X121" s="13"/>
      <c r="Y121" s="13"/>
      <c r="Z121" s="13"/>
      <c r="AA121" s="13"/>
      <c r="AB121" s="13"/>
      <c r="AC121" s="13"/>
      <c r="AD121" s="13"/>
      <c r="AE121" s="13"/>
      <c r="AT121" s="244" t="s">
        <v>148</v>
      </c>
      <c r="AU121" s="244" t="s">
        <v>83</v>
      </c>
      <c r="AV121" s="13" t="s">
        <v>83</v>
      </c>
      <c r="AW121" s="13" t="s">
        <v>32</v>
      </c>
      <c r="AX121" s="13" t="s">
        <v>71</v>
      </c>
      <c r="AY121" s="244" t="s">
        <v>139</v>
      </c>
    </row>
    <row r="122" s="16" customFormat="1">
      <c r="A122" s="16"/>
      <c r="B122" s="267"/>
      <c r="C122" s="268"/>
      <c r="D122" s="235" t="s">
        <v>148</v>
      </c>
      <c r="E122" s="269" t="s">
        <v>19</v>
      </c>
      <c r="F122" s="270" t="s">
        <v>1697</v>
      </c>
      <c r="G122" s="268"/>
      <c r="H122" s="269" t="s">
        <v>19</v>
      </c>
      <c r="I122" s="271"/>
      <c r="J122" s="268"/>
      <c r="K122" s="268"/>
      <c r="L122" s="272"/>
      <c r="M122" s="273"/>
      <c r="N122" s="274"/>
      <c r="O122" s="274"/>
      <c r="P122" s="274"/>
      <c r="Q122" s="274"/>
      <c r="R122" s="274"/>
      <c r="S122" s="274"/>
      <c r="T122" s="275"/>
      <c r="U122" s="16"/>
      <c r="V122" s="16"/>
      <c r="W122" s="16"/>
      <c r="X122" s="16"/>
      <c r="Y122" s="16"/>
      <c r="Z122" s="16"/>
      <c r="AA122" s="16"/>
      <c r="AB122" s="16"/>
      <c r="AC122" s="16"/>
      <c r="AD122" s="16"/>
      <c r="AE122" s="16"/>
      <c r="AT122" s="276" t="s">
        <v>148</v>
      </c>
      <c r="AU122" s="276" t="s">
        <v>83</v>
      </c>
      <c r="AV122" s="16" t="s">
        <v>78</v>
      </c>
      <c r="AW122" s="16" t="s">
        <v>32</v>
      </c>
      <c r="AX122" s="16" t="s">
        <v>71</v>
      </c>
      <c r="AY122" s="276" t="s">
        <v>139</v>
      </c>
    </row>
    <row r="123" s="16" customFormat="1">
      <c r="A123" s="16"/>
      <c r="B123" s="267"/>
      <c r="C123" s="268"/>
      <c r="D123" s="235" t="s">
        <v>148</v>
      </c>
      <c r="E123" s="269" t="s">
        <v>19</v>
      </c>
      <c r="F123" s="270" t="s">
        <v>1698</v>
      </c>
      <c r="G123" s="268"/>
      <c r="H123" s="269" t="s">
        <v>19</v>
      </c>
      <c r="I123" s="271"/>
      <c r="J123" s="268"/>
      <c r="K123" s="268"/>
      <c r="L123" s="272"/>
      <c r="M123" s="273"/>
      <c r="N123" s="274"/>
      <c r="O123" s="274"/>
      <c r="P123" s="274"/>
      <c r="Q123" s="274"/>
      <c r="R123" s="274"/>
      <c r="S123" s="274"/>
      <c r="T123" s="275"/>
      <c r="U123" s="16"/>
      <c r="V123" s="16"/>
      <c r="W123" s="16"/>
      <c r="X123" s="16"/>
      <c r="Y123" s="16"/>
      <c r="Z123" s="16"/>
      <c r="AA123" s="16"/>
      <c r="AB123" s="16"/>
      <c r="AC123" s="16"/>
      <c r="AD123" s="16"/>
      <c r="AE123" s="16"/>
      <c r="AT123" s="276" t="s">
        <v>148</v>
      </c>
      <c r="AU123" s="276" t="s">
        <v>83</v>
      </c>
      <c r="AV123" s="16" t="s">
        <v>78</v>
      </c>
      <c r="AW123" s="16" t="s">
        <v>32</v>
      </c>
      <c r="AX123" s="16" t="s">
        <v>71</v>
      </c>
      <c r="AY123" s="276" t="s">
        <v>139</v>
      </c>
    </row>
    <row r="124" s="15" customFormat="1">
      <c r="A124" s="15"/>
      <c r="B124" s="256"/>
      <c r="C124" s="257"/>
      <c r="D124" s="235" t="s">
        <v>148</v>
      </c>
      <c r="E124" s="258" t="s">
        <v>19</v>
      </c>
      <c r="F124" s="259" t="s">
        <v>163</v>
      </c>
      <c r="G124" s="257"/>
      <c r="H124" s="260">
        <v>1</v>
      </c>
      <c r="I124" s="261"/>
      <c r="J124" s="257"/>
      <c r="K124" s="257"/>
      <c r="L124" s="262"/>
      <c r="M124" s="263"/>
      <c r="N124" s="264"/>
      <c r="O124" s="264"/>
      <c r="P124" s="264"/>
      <c r="Q124" s="264"/>
      <c r="R124" s="264"/>
      <c r="S124" s="264"/>
      <c r="T124" s="265"/>
      <c r="U124" s="15"/>
      <c r="V124" s="15"/>
      <c r="W124" s="15"/>
      <c r="X124" s="15"/>
      <c r="Y124" s="15"/>
      <c r="Z124" s="15"/>
      <c r="AA124" s="15"/>
      <c r="AB124" s="15"/>
      <c r="AC124" s="15"/>
      <c r="AD124" s="15"/>
      <c r="AE124" s="15"/>
      <c r="AT124" s="266" t="s">
        <v>148</v>
      </c>
      <c r="AU124" s="266" t="s">
        <v>83</v>
      </c>
      <c r="AV124" s="15" t="s">
        <v>90</v>
      </c>
      <c r="AW124" s="15" t="s">
        <v>32</v>
      </c>
      <c r="AX124" s="15" t="s">
        <v>78</v>
      </c>
      <c r="AY124" s="266" t="s">
        <v>139</v>
      </c>
    </row>
    <row r="125" s="2" customFormat="1" ht="16.5" customHeight="1">
      <c r="A125" s="41"/>
      <c r="B125" s="42"/>
      <c r="C125" s="215" t="s">
        <v>8</v>
      </c>
      <c r="D125" s="215" t="s">
        <v>141</v>
      </c>
      <c r="E125" s="216" t="s">
        <v>1699</v>
      </c>
      <c r="F125" s="217" t="s">
        <v>1700</v>
      </c>
      <c r="G125" s="218" t="s">
        <v>1661</v>
      </c>
      <c r="H125" s="219">
        <v>1</v>
      </c>
      <c r="I125" s="220"/>
      <c r="J125" s="221">
        <f>ROUND(I125*H125,2)</f>
        <v>0</v>
      </c>
      <c r="K125" s="217" t="s">
        <v>353</v>
      </c>
      <c r="L125" s="47"/>
      <c r="M125" s="222" t="s">
        <v>19</v>
      </c>
      <c r="N125" s="223" t="s">
        <v>43</v>
      </c>
      <c r="O125" s="87"/>
      <c r="P125" s="224">
        <f>O125*H125</f>
        <v>0</v>
      </c>
      <c r="Q125" s="224">
        <v>0</v>
      </c>
      <c r="R125" s="224">
        <f>Q125*H125</f>
        <v>0</v>
      </c>
      <c r="S125" s="224">
        <v>0</v>
      </c>
      <c r="T125" s="225">
        <f>S125*H125</f>
        <v>0</v>
      </c>
      <c r="U125" s="41"/>
      <c r="V125" s="41"/>
      <c r="W125" s="41"/>
      <c r="X125" s="41"/>
      <c r="Y125" s="41"/>
      <c r="Z125" s="41"/>
      <c r="AA125" s="41"/>
      <c r="AB125" s="41"/>
      <c r="AC125" s="41"/>
      <c r="AD125" s="41"/>
      <c r="AE125" s="41"/>
      <c r="AR125" s="226" t="s">
        <v>90</v>
      </c>
      <c r="AT125" s="226" t="s">
        <v>141</v>
      </c>
      <c r="AU125" s="226" t="s">
        <v>83</v>
      </c>
      <c r="AY125" s="20" t="s">
        <v>139</v>
      </c>
      <c r="BE125" s="227">
        <f>IF(N125="základní",J125,0)</f>
        <v>0</v>
      </c>
      <c r="BF125" s="227">
        <f>IF(N125="snížená",J125,0)</f>
        <v>0</v>
      </c>
      <c r="BG125" s="227">
        <f>IF(N125="zákl. přenesená",J125,0)</f>
        <v>0</v>
      </c>
      <c r="BH125" s="227">
        <f>IF(N125="sníž. přenesená",J125,0)</f>
        <v>0</v>
      </c>
      <c r="BI125" s="227">
        <f>IF(N125="nulová",J125,0)</f>
        <v>0</v>
      </c>
      <c r="BJ125" s="20" t="s">
        <v>83</v>
      </c>
      <c r="BK125" s="227">
        <f>ROUND(I125*H125,2)</f>
        <v>0</v>
      </c>
      <c r="BL125" s="20" t="s">
        <v>90</v>
      </c>
      <c r="BM125" s="226" t="s">
        <v>287</v>
      </c>
    </row>
    <row r="126" s="12" customFormat="1" ht="22.8" customHeight="1">
      <c r="A126" s="12"/>
      <c r="B126" s="199"/>
      <c r="C126" s="200"/>
      <c r="D126" s="201" t="s">
        <v>70</v>
      </c>
      <c r="E126" s="213" t="s">
        <v>1701</v>
      </c>
      <c r="F126" s="213" t="s">
        <v>1702</v>
      </c>
      <c r="G126" s="200"/>
      <c r="H126" s="200"/>
      <c r="I126" s="203"/>
      <c r="J126" s="214">
        <f>BK126</f>
        <v>0</v>
      </c>
      <c r="K126" s="200"/>
      <c r="L126" s="205"/>
      <c r="M126" s="206"/>
      <c r="N126" s="207"/>
      <c r="O126" s="207"/>
      <c r="P126" s="208">
        <f>SUM(P127:P129)</f>
        <v>0</v>
      </c>
      <c r="Q126" s="207"/>
      <c r="R126" s="208">
        <f>SUM(R127:R129)</f>
        <v>0</v>
      </c>
      <c r="S126" s="207"/>
      <c r="T126" s="209">
        <f>SUM(T127:T129)</f>
        <v>0</v>
      </c>
      <c r="U126" s="12"/>
      <c r="V126" s="12"/>
      <c r="W126" s="12"/>
      <c r="X126" s="12"/>
      <c r="Y126" s="12"/>
      <c r="Z126" s="12"/>
      <c r="AA126" s="12"/>
      <c r="AB126" s="12"/>
      <c r="AC126" s="12"/>
      <c r="AD126" s="12"/>
      <c r="AE126" s="12"/>
      <c r="AR126" s="210" t="s">
        <v>93</v>
      </c>
      <c r="AT126" s="211" t="s">
        <v>70</v>
      </c>
      <c r="AU126" s="211" t="s">
        <v>78</v>
      </c>
      <c r="AY126" s="210" t="s">
        <v>139</v>
      </c>
      <c r="BK126" s="212">
        <f>SUM(BK127:BK129)</f>
        <v>0</v>
      </c>
    </row>
    <row r="127" s="2" customFormat="1" ht="16.5" customHeight="1">
      <c r="A127" s="41"/>
      <c r="B127" s="42"/>
      <c r="C127" s="215" t="s">
        <v>252</v>
      </c>
      <c r="D127" s="215" t="s">
        <v>141</v>
      </c>
      <c r="E127" s="216" t="s">
        <v>1703</v>
      </c>
      <c r="F127" s="217" t="s">
        <v>1704</v>
      </c>
      <c r="G127" s="218" t="s">
        <v>1661</v>
      </c>
      <c r="H127" s="219">
        <v>1</v>
      </c>
      <c r="I127" s="220"/>
      <c r="J127" s="221">
        <f>ROUND(I127*H127,2)</f>
        <v>0</v>
      </c>
      <c r="K127" s="217" t="s">
        <v>353</v>
      </c>
      <c r="L127" s="47"/>
      <c r="M127" s="222" t="s">
        <v>19</v>
      </c>
      <c r="N127" s="223" t="s">
        <v>43</v>
      </c>
      <c r="O127" s="87"/>
      <c r="P127" s="224">
        <f>O127*H127</f>
        <v>0</v>
      </c>
      <c r="Q127" s="224">
        <v>0</v>
      </c>
      <c r="R127" s="224">
        <f>Q127*H127</f>
        <v>0</v>
      </c>
      <c r="S127" s="224">
        <v>0</v>
      </c>
      <c r="T127" s="225">
        <f>S127*H127</f>
        <v>0</v>
      </c>
      <c r="U127" s="41"/>
      <c r="V127" s="41"/>
      <c r="W127" s="41"/>
      <c r="X127" s="41"/>
      <c r="Y127" s="41"/>
      <c r="Z127" s="41"/>
      <c r="AA127" s="41"/>
      <c r="AB127" s="41"/>
      <c r="AC127" s="41"/>
      <c r="AD127" s="41"/>
      <c r="AE127" s="41"/>
      <c r="AR127" s="226" t="s">
        <v>90</v>
      </c>
      <c r="AT127" s="226" t="s">
        <v>141</v>
      </c>
      <c r="AU127" s="226" t="s">
        <v>83</v>
      </c>
      <c r="AY127" s="20" t="s">
        <v>139</v>
      </c>
      <c r="BE127" s="227">
        <f>IF(N127="základní",J127,0)</f>
        <v>0</v>
      </c>
      <c r="BF127" s="227">
        <f>IF(N127="snížená",J127,0)</f>
        <v>0</v>
      </c>
      <c r="BG127" s="227">
        <f>IF(N127="zákl. přenesená",J127,0)</f>
        <v>0</v>
      </c>
      <c r="BH127" s="227">
        <f>IF(N127="sníž. přenesená",J127,0)</f>
        <v>0</v>
      </c>
      <c r="BI127" s="227">
        <f>IF(N127="nulová",J127,0)</f>
        <v>0</v>
      </c>
      <c r="BJ127" s="20" t="s">
        <v>83</v>
      </c>
      <c r="BK127" s="227">
        <f>ROUND(I127*H127,2)</f>
        <v>0</v>
      </c>
      <c r="BL127" s="20" t="s">
        <v>90</v>
      </c>
      <c r="BM127" s="226" t="s">
        <v>292</v>
      </c>
    </row>
    <row r="128" s="2" customFormat="1" ht="16.5" customHeight="1">
      <c r="A128" s="41"/>
      <c r="B128" s="42"/>
      <c r="C128" s="215" t="s">
        <v>257</v>
      </c>
      <c r="D128" s="215" t="s">
        <v>141</v>
      </c>
      <c r="E128" s="216" t="s">
        <v>1705</v>
      </c>
      <c r="F128" s="217" t="s">
        <v>1706</v>
      </c>
      <c r="G128" s="218" t="s">
        <v>1661</v>
      </c>
      <c r="H128" s="219">
        <v>1</v>
      </c>
      <c r="I128" s="220"/>
      <c r="J128" s="221">
        <f>ROUND(I128*H128,2)</f>
        <v>0</v>
      </c>
      <c r="K128" s="217" t="s">
        <v>353</v>
      </c>
      <c r="L128" s="47"/>
      <c r="M128" s="222" t="s">
        <v>19</v>
      </c>
      <c r="N128" s="223" t="s">
        <v>43</v>
      </c>
      <c r="O128" s="87"/>
      <c r="P128" s="224">
        <f>O128*H128</f>
        <v>0</v>
      </c>
      <c r="Q128" s="224">
        <v>0</v>
      </c>
      <c r="R128" s="224">
        <f>Q128*H128</f>
        <v>0</v>
      </c>
      <c r="S128" s="224">
        <v>0</v>
      </c>
      <c r="T128" s="225">
        <f>S128*H128</f>
        <v>0</v>
      </c>
      <c r="U128" s="41"/>
      <c r="V128" s="41"/>
      <c r="W128" s="41"/>
      <c r="X128" s="41"/>
      <c r="Y128" s="41"/>
      <c r="Z128" s="41"/>
      <c r="AA128" s="41"/>
      <c r="AB128" s="41"/>
      <c r="AC128" s="41"/>
      <c r="AD128" s="41"/>
      <c r="AE128" s="41"/>
      <c r="AR128" s="226" t="s">
        <v>90</v>
      </c>
      <c r="AT128" s="226" t="s">
        <v>141</v>
      </c>
      <c r="AU128" s="226" t="s">
        <v>83</v>
      </c>
      <c r="AY128" s="20" t="s">
        <v>139</v>
      </c>
      <c r="BE128" s="227">
        <f>IF(N128="základní",J128,0)</f>
        <v>0</v>
      </c>
      <c r="BF128" s="227">
        <f>IF(N128="snížená",J128,0)</f>
        <v>0</v>
      </c>
      <c r="BG128" s="227">
        <f>IF(N128="zákl. přenesená",J128,0)</f>
        <v>0</v>
      </c>
      <c r="BH128" s="227">
        <f>IF(N128="sníž. přenesená",J128,0)</f>
        <v>0</v>
      </c>
      <c r="BI128" s="227">
        <f>IF(N128="nulová",J128,0)</f>
        <v>0</v>
      </c>
      <c r="BJ128" s="20" t="s">
        <v>83</v>
      </c>
      <c r="BK128" s="227">
        <f>ROUND(I128*H128,2)</f>
        <v>0</v>
      </c>
      <c r="BL128" s="20" t="s">
        <v>90</v>
      </c>
      <c r="BM128" s="226" t="s">
        <v>300</v>
      </c>
    </row>
    <row r="129" s="2" customFormat="1" ht="16.5" customHeight="1">
      <c r="A129" s="41"/>
      <c r="B129" s="42"/>
      <c r="C129" s="215" t="s">
        <v>264</v>
      </c>
      <c r="D129" s="215" t="s">
        <v>141</v>
      </c>
      <c r="E129" s="216" t="s">
        <v>1707</v>
      </c>
      <c r="F129" s="217" t="s">
        <v>1708</v>
      </c>
      <c r="G129" s="218" t="s">
        <v>1661</v>
      </c>
      <c r="H129" s="219">
        <v>1</v>
      </c>
      <c r="I129" s="220"/>
      <c r="J129" s="221">
        <f>ROUND(I129*H129,2)</f>
        <v>0</v>
      </c>
      <c r="K129" s="217" t="s">
        <v>353</v>
      </c>
      <c r="L129" s="47"/>
      <c r="M129" s="299" t="s">
        <v>19</v>
      </c>
      <c r="N129" s="300" t="s">
        <v>43</v>
      </c>
      <c r="O129" s="296"/>
      <c r="P129" s="297">
        <f>O129*H129</f>
        <v>0</v>
      </c>
      <c r="Q129" s="297">
        <v>0</v>
      </c>
      <c r="R129" s="297">
        <f>Q129*H129</f>
        <v>0</v>
      </c>
      <c r="S129" s="297">
        <v>0</v>
      </c>
      <c r="T129" s="298">
        <f>S129*H129</f>
        <v>0</v>
      </c>
      <c r="U129" s="41"/>
      <c r="V129" s="41"/>
      <c r="W129" s="41"/>
      <c r="X129" s="41"/>
      <c r="Y129" s="41"/>
      <c r="Z129" s="41"/>
      <c r="AA129" s="41"/>
      <c r="AB129" s="41"/>
      <c r="AC129" s="41"/>
      <c r="AD129" s="41"/>
      <c r="AE129" s="41"/>
      <c r="AR129" s="226" t="s">
        <v>90</v>
      </c>
      <c r="AT129" s="226" t="s">
        <v>141</v>
      </c>
      <c r="AU129" s="226" t="s">
        <v>83</v>
      </c>
      <c r="AY129" s="20" t="s">
        <v>139</v>
      </c>
      <c r="BE129" s="227">
        <f>IF(N129="základní",J129,0)</f>
        <v>0</v>
      </c>
      <c r="BF129" s="227">
        <f>IF(N129="snížená",J129,0)</f>
        <v>0</v>
      </c>
      <c r="BG129" s="227">
        <f>IF(N129="zákl. přenesená",J129,0)</f>
        <v>0</v>
      </c>
      <c r="BH129" s="227">
        <f>IF(N129="sníž. přenesená",J129,0)</f>
        <v>0</v>
      </c>
      <c r="BI129" s="227">
        <f>IF(N129="nulová",J129,0)</f>
        <v>0</v>
      </c>
      <c r="BJ129" s="20" t="s">
        <v>83</v>
      </c>
      <c r="BK129" s="227">
        <f>ROUND(I129*H129,2)</f>
        <v>0</v>
      </c>
      <c r="BL129" s="20" t="s">
        <v>90</v>
      </c>
      <c r="BM129" s="226" t="s">
        <v>374</v>
      </c>
    </row>
    <row r="130" s="2" customFormat="1" ht="6.96" customHeight="1">
      <c r="A130" s="41"/>
      <c r="B130" s="62"/>
      <c r="C130" s="63"/>
      <c r="D130" s="63"/>
      <c r="E130" s="63"/>
      <c r="F130" s="63"/>
      <c r="G130" s="63"/>
      <c r="H130" s="63"/>
      <c r="I130" s="63"/>
      <c r="J130" s="63"/>
      <c r="K130" s="63"/>
      <c r="L130" s="47"/>
      <c r="M130" s="41"/>
      <c r="O130" s="41"/>
      <c r="P130" s="41"/>
      <c r="Q130" s="41"/>
      <c r="R130" s="41"/>
      <c r="S130" s="41"/>
      <c r="T130" s="41"/>
      <c r="U130" s="41"/>
      <c r="V130" s="41"/>
      <c r="W130" s="41"/>
      <c r="X130" s="41"/>
      <c r="Y130" s="41"/>
      <c r="Z130" s="41"/>
      <c r="AA130" s="41"/>
      <c r="AB130" s="41"/>
      <c r="AC130" s="41"/>
      <c r="AD130" s="41"/>
      <c r="AE130" s="41"/>
    </row>
  </sheetData>
  <sheetProtection sheet="1" autoFilter="0" formatColumns="0" formatRows="0" objects="1" scenarios="1" spinCount="100000" saltValue="5KhHnxPq5W/WB6Q56XE8dplEyy9d/8xB9UdPrQjCMwr3lmhA8xpXNVWu4QrAQiYsGkiwzn8b6bnDidZBCMcWkQ==" hashValue="80mH+8jqcyZ3g7ib0atRG+d3YbFnq6Qp+f63bQHWQTNUtCUe7EuJX+DWcp8bAqKVVdH964TMJ9JBD6+qBBft7w==" algorithmName="SHA-512" password="80EB"/>
  <autoFilter ref="C88:K129"/>
  <mergeCells count="12">
    <mergeCell ref="E7:H7"/>
    <mergeCell ref="E9:H9"/>
    <mergeCell ref="E11:H11"/>
    <mergeCell ref="E20:H20"/>
    <mergeCell ref="E29:H29"/>
    <mergeCell ref="E50:H50"/>
    <mergeCell ref="E52:H52"/>
    <mergeCell ref="E54:H54"/>
    <mergeCell ref="E77:H77"/>
    <mergeCell ref="E79:H79"/>
    <mergeCell ref="E81:H81"/>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301" customWidth="1"/>
    <col min="2" max="2" width="1.667969" style="301" customWidth="1"/>
    <col min="3" max="4" width="5" style="301" customWidth="1"/>
    <col min="5" max="5" width="11.66016" style="301" customWidth="1"/>
    <col min="6" max="6" width="9.160156" style="301" customWidth="1"/>
    <col min="7" max="7" width="5" style="301" customWidth="1"/>
    <col min="8" max="8" width="77.83203" style="301" customWidth="1"/>
    <col min="9" max="10" width="20" style="301" customWidth="1"/>
    <col min="11" max="11" width="1.667969" style="301" customWidth="1"/>
  </cols>
  <sheetData>
    <row r="1" s="1" customFormat="1" ht="37.5" customHeight="1"/>
    <row r="2" s="1" customFormat="1" ht="7.5" customHeight="1">
      <c r="B2" s="302"/>
      <c r="C2" s="303"/>
      <c r="D2" s="303"/>
      <c r="E2" s="303"/>
      <c r="F2" s="303"/>
      <c r="G2" s="303"/>
      <c r="H2" s="303"/>
      <c r="I2" s="303"/>
      <c r="J2" s="303"/>
      <c r="K2" s="304"/>
    </row>
    <row r="3" s="17" customFormat="1" ht="45" customHeight="1">
      <c r="B3" s="305"/>
      <c r="C3" s="306" t="s">
        <v>1709</v>
      </c>
      <c r="D3" s="306"/>
      <c r="E3" s="306"/>
      <c r="F3" s="306"/>
      <c r="G3" s="306"/>
      <c r="H3" s="306"/>
      <c r="I3" s="306"/>
      <c r="J3" s="306"/>
      <c r="K3" s="307"/>
    </row>
    <row r="4" s="1" customFormat="1" ht="25.5" customHeight="1">
      <c r="B4" s="308"/>
      <c r="C4" s="309" t="s">
        <v>1710</v>
      </c>
      <c r="D4" s="309"/>
      <c r="E4" s="309"/>
      <c r="F4" s="309"/>
      <c r="G4" s="309"/>
      <c r="H4" s="309"/>
      <c r="I4" s="309"/>
      <c r="J4" s="309"/>
      <c r="K4" s="310"/>
    </row>
    <row r="5" s="1" customFormat="1" ht="5.25" customHeight="1">
      <c r="B5" s="308"/>
      <c r="C5" s="311"/>
      <c r="D5" s="311"/>
      <c r="E5" s="311"/>
      <c r="F5" s="311"/>
      <c r="G5" s="311"/>
      <c r="H5" s="311"/>
      <c r="I5" s="311"/>
      <c r="J5" s="311"/>
      <c r="K5" s="310"/>
    </row>
    <row r="6" s="1" customFormat="1" ht="15" customHeight="1">
      <c r="B6" s="308"/>
      <c r="C6" s="312" t="s">
        <v>1711</v>
      </c>
      <c r="D6" s="312"/>
      <c r="E6" s="312"/>
      <c r="F6" s="312"/>
      <c r="G6" s="312"/>
      <c r="H6" s="312"/>
      <c r="I6" s="312"/>
      <c r="J6" s="312"/>
      <c r="K6" s="310"/>
    </row>
    <row r="7" s="1" customFormat="1" ht="15" customHeight="1">
      <c r="B7" s="313"/>
      <c r="C7" s="312" t="s">
        <v>1712</v>
      </c>
      <c r="D7" s="312"/>
      <c r="E7" s="312"/>
      <c r="F7" s="312"/>
      <c r="G7" s="312"/>
      <c r="H7" s="312"/>
      <c r="I7" s="312"/>
      <c r="J7" s="312"/>
      <c r="K7" s="310"/>
    </row>
    <row r="8" s="1" customFormat="1" ht="12.75" customHeight="1">
      <c r="B8" s="313"/>
      <c r="C8" s="312"/>
      <c r="D8" s="312"/>
      <c r="E8" s="312"/>
      <c r="F8" s="312"/>
      <c r="G8" s="312"/>
      <c r="H8" s="312"/>
      <c r="I8" s="312"/>
      <c r="J8" s="312"/>
      <c r="K8" s="310"/>
    </row>
    <row r="9" s="1" customFormat="1" ht="15" customHeight="1">
      <c r="B9" s="313"/>
      <c r="C9" s="312" t="s">
        <v>1713</v>
      </c>
      <c r="D9" s="312"/>
      <c r="E9" s="312"/>
      <c r="F9" s="312"/>
      <c r="G9" s="312"/>
      <c r="H9" s="312"/>
      <c r="I9" s="312"/>
      <c r="J9" s="312"/>
      <c r="K9" s="310"/>
    </row>
    <row r="10" s="1" customFormat="1" ht="15" customHeight="1">
      <c r="B10" s="313"/>
      <c r="C10" s="312"/>
      <c r="D10" s="312" t="s">
        <v>1714</v>
      </c>
      <c r="E10" s="312"/>
      <c r="F10" s="312"/>
      <c r="G10" s="312"/>
      <c r="H10" s="312"/>
      <c r="I10" s="312"/>
      <c r="J10" s="312"/>
      <c r="K10" s="310"/>
    </row>
    <row r="11" s="1" customFormat="1" ht="15" customHeight="1">
      <c r="B11" s="313"/>
      <c r="C11" s="314"/>
      <c r="D11" s="312" t="s">
        <v>1715</v>
      </c>
      <c r="E11" s="312"/>
      <c r="F11" s="312"/>
      <c r="G11" s="312"/>
      <c r="H11" s="312"/>
      <c r="I11" s="312"/>
      <c r="J11" s="312"/>
      <c r="K11" s="310"/>
    </row>
    <row r="12" s="1" customFormat="1" ht="15" customHeight="1">
      <c r="B12" s="313"/>
      <c r="C12" s="314"/>
      <c r="D12" s="312"/>
      <c r="E12" s="312"/>
      <c r="F12" s="312"/>
      <c r="G12" s="312"/>
      <c r="H12" s="312"/>
      <c r="I12" s="312"/>
      <c r="J12" s="312"/>
      <c r="K12" s="310"/>
    </row>
    <row r="13" s="1" customFormat="1" ht="15" customHeight="1">
      <c r="B13" s="313"/>
      <c r="C13" s="314"/>
      <c r="D13" s="315" t="s">
        <v>1716</v>
      </c>
      <c r="E13" s="312"/>
      <c r="F13" s="312"/>
      <c r="G13" s="312"/>
      <c r="H13" s="312"/>
      <c r="I13" s="312"/>
      <c r="J13" s="312"/>
      <c r="K13" s="310"/>
    </row>
    <row r="14" s="1" customFormat="1" ht="12.75" customHeight="1">
      <c r="B14" s="313"/>
      <c r="C14" s="314"/>
      <c r="D14" s="314"/>
      <c r="E14" s="314"/>
      <c r="F14" s="314"/>
      <c r="G14" s="314"/>
      <c r="H14" s="314"/>
      <c r="I14" s="314"/>
      <c r="J14" s="314"/>
      <c r="K14" s="310"/>
    </row>
    <row r="15" s="1" customFormat="1" ht="15" customHeight="1">
      <c r="B15" s="313"/>
      <c r="C15" s="314"/>
      <c r="D15" s="312" t="s">
        <v>1717</v>
      </c>
      <c r="E15" s="312"/>
      <c r="F15" s="312"/>
      <c r="G15" s="312"/>
      <c r="H15" s="312"/>
      <c r="I15" s="312"/>
      <c r="J15" s="312"/>
      <c r="K15" s="310"/>
    </row>
    <row r="16" s="1" customFormat="1" ht="15" customHeight="1">
      <c r="B16" s="313"/>
      <c r="C16" s="314"/>
      <c r="D16" s="312" t="s">
        <v>1718</v>
      </c>
      <c r="E16" s="312"/>
      <c r="F16" s="312"/>
      <c r="G16" s="312"/>
      <c r="H16" s="312"/>
      <c r="I16" s="312"/>
      <c r="J16" s="312"/>
      <c r="K16" s="310"/>
    </row>
    <row r="17" s="1" customFormat="1" ht="15" customHeight="1">
      <c r="B17" s="313"/>
      <c r="C17" s="314"/>
      <c r="D17" s="312" t="s">
        <v>1719</v>
      </c>
      <c r="E17" s="312"/>
      <c r="F17" s="312"/>
      <c r="G17" s="312"/>
      <c r="H17" s="312"/>
      <c r="I17" s="312"/>
      <c r="J17" s="312"/>
      <c r="K17" s="310"/>
    </row>
    <row r="18" s="1" customFormat="1" ht="15" customHeight="1">
      <c r="B18" s="313"/>
      <c r="C18" s="314"/>
      <c r="D18" s="314"/>
      <c r="E18" s="316" t="s">
        <v>77</v>
      </c>
      <c r="F18" s="312" t="s">
        <v>1720</v>
      </c>
      <c r="G18" s="312"/>
      <c r="H18" s="312"/>
      <c r="I18" s="312"/>
      <c r="J18" s="312"/>
      <c r="K18" s="310"/>
    </row>
    <row r="19" s="1" customFormat="1" ht="15" customHeight="1">
      <c r="B19" s="313"/>
      <c r="C19" s="314"/>
      <c r="D19" s="314"/>
      <c r="E19" s="316" t="s">
        <v>1721</v>
      </c>
      <c r="F19" s="312" t="s">
        <v>1722</v>
      </c>
      <c r="G19" s="312"/>
      <c r="H19" s="312"/>
      <c r="I19" s="312"/>
      <c r="J19" s="312"/>
      <c r="K19" s="310"/>
    </row>
    <row r="20" s="1" customFormat="1" ht="15" customHeight="1">
      <c r="B20" s="313"/>
      <c r="C20" s="314"/>
      <c r="D20" s="314"/>
      <c r="E20" s="316" t="s">
        <v>1723</v>
      </c>
      <c r="F20" s="312" t="s">
        <v>1724</v>
      </c>
      <c r="G20" s="312"/>
      <c r="H20" s="312"/>
      <c r="I20" s="312"/>
      <c r="J20" s="312"/>
      <c r="K20" s="310"/>
    </row>
    <row r="21" s="1" customFormat="1" ht="15" customHeight="1">
      <c r="B21" s="313"/>
      <c r="C21" s="314"/>
      <c r="D21" s="314"/>
      <c r="E21" s="316" t="s">
        <v>1725</v>
      </c>
      <c r="F21" s="312" t="s">
        <v>1726</v>
      </c>
      <c r="G21" s="312"/>
      <c r="H21" s="312"/>
      <c r="I21" s="312"/>
      <c r="J21" s="312"/>
      <c r="K21" s="310"/>
    </row>
    <row r="22" s="1" customFormat="1" ht="15" customHeight="1">
      <c r="B22" s="313"/>
      <c r="C22" s="314"/>
      <c r="D22" s="314"/>
      <c r="E22" s="316" t="s">
        <v>1727</v>
      </c>
      <c r="F22" s="312" t="s">
        <v>1728</v>
      </c>
      <c r="G22" s="312"/>
      <c r="H22" s="312"/>
      <c r="I22" s="312"/>
      <c r="J22" s="312"/>
      <c r="K22" s="310"/>
    </row>
    <row r="23" s="1" customFormat="1" ht="15" customHeight="1">
      <c r="B23" s="313"/>
      <c r="C23" s="314"/>
      <c r="D23" s="314"/>
      <c r="E23" s="316" t="s">
        <v>82</v>
      </c>
      <c r="F23" s="312" t="s">
        <v>1729</v>
      </c>
      <c r="G23" s="312"/>
      <c r="H23" s="312"/>
      <c r="I23" s="312"/>
      <c r="J23" s="312"/>
      <c r="K23" s="310"/>
    </row>
    <row r="24" s="1" customFormat="1" ht="12.75" customHeight="1">
      <c r="B24" s="313"/>
      <c r="C24" s="314"/>
      <c r="D24" s="314"/>
      <c r="E24" s="314"/>
      <c r="F24" s="314"/>
      <c r="G24" s="314"/>
      <c r="H24" s="314"/>
      <c r="I24" s="314"/>
      <c r="J24" s="314"/>
      <c r="K24" s="310"/>
    </row>
    <row r="25" s="1" customFormat="1" ht="15" customHeight="1">
      <c r="B25" s="313"/>
      <c r="C25" s="312" t="s">
        <v>1730</v>
      </c>
      <c r="D25" s="312"/>
      <c r="E25" s="312"/>
      <c r="F25" s="312"/>
      <c r="G25" s="312"/>
      <c r="H25" s="312"/>
      <c r="I25" s="312"/>
      <c r="J25" s="312"/>
      <c r="K25" s="310"/>
    </row>
    <row r="26" s="1" customFormat="1" ht="15" customHeight="1">
      <c r="B26" s="313"/>
      <c r="C26" s="312" t="s">
        <v>1731</v>
      </c>
      <c r="D26" s="312"/>
      <c r="E26" s="312"/>
      <c r="F26" s="312"/>
      <c r="G26" s="312"/>
      <c r="H26" s="312"/>
      <c r="I26" s="312"/>
      <c r="J26" s="312"/>
      <c r="K26" s="310"/>
    </row>
    <row r="27" s="1" customFormat="1" ht="15" customHeight="1">
      <c r="B27" s="313"/>
      <c r="C27" s="312"/>
      <c r="D27" s="312" t="s">
        <v>1732</v>
      </c>
      <c r="E27" s="312"/>
      <c r="F27" s="312"/>
      <c r="G27" s="312"/>
      <c r="H27" s="312"/>
      <c r="I27" s="312"/>
      <c r="J27" s="312"/>
      <c r="K27" s="310"/>
    </row>
    <row r="28" s="1" customFormat="1" ht="15" customHeight="1">
      <c r="B28" s="313"/>
      <c r="C28" s="314"/>
      <c r="D28" s="312" t="s">
        <v>1733</v>
      </c>
      <c r="E28" s="312"/>
      <c r="F28" s="312"/>
      <c r="G28" s="312"/>
      <c r="H28" s="312"/>
      <c r="I28" s="312"/>
      <c r="J28" s="312"/>
      <c r="K28" s="310"/>
    </row>
    <row r="29" s="1" customFormat="1" ht="12.75" customHeight="1">
      <c r="B29" s="313"/>
      <c r="C29" s="314"/>
      <c r="D29" s="314"/>
      <c r="E29" s="314"/>
      <c r="F29" s="314"/>
      <c r="G29" s="314"/>
      <c r="H29" s="314"/>
      <c r="I29" s="314"/>
      <c r="J29" s="314"/>
      <c r="K29" s="310"/>
    </row>
    <row r="30" s="1" customFormat="1" ht="15" customHeight="1">
      <c r="B30" s="313"/>
      <c r="C30" s="314"/>
      <c r="D30" s="312" t="s">
        <v>1734</v>
      </c>
      <c r="E30" s="312"/>
      <c r="F30" s="312"/>
      <c r="G30" s="312"/>
      <c r="H30" s="312"/>
      <c r="I30" s="312"/>
      <c r="J30" s="312"/>
      <c r="K30" s="310"/>
    </row>
    <row r="31" s="1" customFormat="1" ht="15" customHeight="1">
      <c r="B31" s="313"/>
      <c r="C31" s="314"/>
      <c r="D31" s="312" t="s">
        <v>1735</v>
      </c>
      <c r="E31" s="312"/>
      <c r="F31" s="312"/>
      <c r="G31" s="312"/>
      <c r="H31" s="312"/>
      <c r="I31" s="312"/>
      <c r="J31" s="312"/>
      <c r="K31" s="310"/>
    </row>
    <row r="32" s="1" customFormat="1" ht="12.75" customHeight="1">
      <c r="B32" s="313"/>
      <c r="C32" s="314"/>
      <c r="D32" s="314"/>
      <c r="E32" s="314"/>
      <c r="F32" s="314"/>
      <c r="G32" s="314"/>
      <c r="H32" s="314"/>
      <c r="I32" s="314"/>
      <c r="J32" s="314"/>
      <c r="K32" s="310"/>
    </row>
    <row r="33" s="1" customFormat="1" ht="15" customHeight="1">
      <c r="B33" s="313"/>
      <c r="C33" s="314"/>
      <c r="D33" s="312" t="s">
        <v>1736</v>
      </c>
      <c r="E33" s="312"/>
      <c r="F33" s="312"/>
      <c r="G33" s="312"/>
      <c r="H33" s="312"/>
      <c r="I33" s="312"/>
      <c r="J33" s="312"/>
      <c r="K33" s="310"/>
    </row>
    <row r="34" s="1" customFormat="1" ht="15" customHeight="1">
      <c r="B34" s="313"/>
      <c r="C34" s="314"/>
      <c r="D34" s="312" t="s">
        <v>1737</v>
      </c>
      <c r="E34" s="312"/>
      <c r="F34" s="312"/>
      <c r="G34" s="312"/>
      <c r="H34" s="312"/>
      <c r="I34" s="312"/>
      <c r="J34" s="312"/>
      <c r="K34" s="310"/>
    </row>
    <row r="35" s="1" customFormat="1" ht="15" customHeight="1">
      <c r="B35" s="313"/>
      <c r="C35" s="314"/>
      <c r="D35" s="312" t="s">
        <v>1738</v>
      </c>
      <c r="E35" s="312"/>
      <c r="F35" s="312"/>
      <c r="G35" s="312"/>
      <c r="H35" s="312"/>
      <c r="I35" s="312"/>
      <c r="J35" s="312"/>
      <c r="K35" s="310"/>
    </row>
    <row r="36" s="1" customFormat="1" ht="15" customHeight="1">
      <c r="B36" s="313"/>
      <c r="C36" s="314"/>
      <c r="D36" s="312"/>
      <c r="E36" s="315" t="s">
        <v>125</v>
      </c>
      <c r="F36" s="312"/>
      <c r="G36" s="312" t="s">
        <v>1739</v>
      </c>
      <c r="H36" s="312"/>
      <c r="I36" s="312"/>
      <c r="J36" s="312"/>
      <c r="K36" s="310"/>
    </row>
    <row r="37" s="1" customFormat="1" ht="30.75" customHeight="1">
      <c r="B37" s="313"/>
      <c r="C37" s="314"/>
      <c r="D37" s="312"/>
      <c r="E37" s="315" t="s">
        <v>1740</v>
      </c>
      <c r="F37" s="312"/>
      <c r="G37" s="312" t="s">
        <v>1741</v>
      </c>
      <c r="H37" s="312"/>
      <c r="I37" s="312"/>
      <c r="J37" s="312"/>
      <c r="K37" s="310"/>
    </row>
    <row r="38" s="1" customFormat="1" ht="15" customHeight="1">
      <c r="B38" s="313"/>
      <c r="C38" s="314"/>
      <c r="D38" s="312"/>
      <c r="E38" s="315" t="s">
        <v>52</v>
      </c>
      <c r="F38" s="312"/>
      <c r="G38" s="312" t="s">
        <v>1742</v>
      </c>
      <c r="H38" s="312"/>
      <c r="I38" s="312"/>
      <c r="J38" s="312"/>
      <c r="K38" s="310"/>
    </row>
    <row r="39" s="1" customFormat="1" ht="15" customHeight="1">
      <c r="B39" s="313"/>
      <c r="C39" s="314"/>
      <c r="D39" s="312"/>
      <c r="E39" s="315" t="s">
        <v>53</v>
      </c>
      <c r="F39" s="312"/>
      <c r="G39" s="312" t="s">
        <v>1743</v>
      </c>
      <c r="H39" s="312"/>
      <c r="I39" s="312"/>
      <c r="J39" s="312"/>
      <c r="K39" s="310"/>
    </row>
    <row r="40" s="1" customFormat="1" ht="15" customHeight="1">
      <c r="B40" s="313"/>
      <c r="C40" s="314"/>
      <c r="D40" s="312"/>
      <c r="E40" s="315" t="s">
        <v>126</v>
      </c>
      <c r="F40" s="312"/>
      <c r="G40" s="312" t="s">
        <v>1744</v>
      </c>
      <c r="H40" s="312"/>
      <c r="I40" s="312"/>
      <c r="J40" s="312"/>
      <c r="K40" s="310"/>
    </row>
    <row r="41" s="1" customFormat="1" ht="15" customHeight="1">
      <c r="B41" s="313"/>
      <c r="C41" s="314"/>
      <c r="D41" s="312"/>
      <c r="E41" s="315" t="s">
        <v>127</v>
      </c>
      <c r="F41" s="312"/>
      <c r="G41" s="312" t="s">
        <v>1745</v>
      </c>
      <c r="H41" s="312"/>
      <c r="I41" s="312"/>
      <c r="J41" s="312"/>
      <c r="K41" s="310"/>
    </row>
    <row r="42" s="1" customFormat="1" ht="15" customHeight="1">
      <c r="B42" s="313"/>
      <c r="C42" s="314"/>
      <c r="D42" s="312"/>
      <c r="E42" s="315" t="s">
        <v>1746</v>
      </c>
      <c r="F42" s="312"/>
      <c r="G42" s="312" t="s">
        <v>1747</v>
      </c>
      <c r="H42" s="312"/>
      <c r="I42" s="312"/>
      <c r="J42" s="312"/>
      <c r="K42" s="310"/>
    </row>
    <row r="43" s="1" customFormat="1" ht="15" customHeight="1">
      <c r="B43" s="313"/>
      <c r="C43" s="314"/>
      <c r="D43" s="312"/>
      <c r="E43" s="315"/>
      <c r="F43" s="312"/>
      <c r="G43" s="312" t="s">
        <v>1748</v>
      </c>
      <c r="H43" s="312"/>
      <c r="I43" s="312"/>
      <c r="J43" s="312"/>
      <c r="K43" s="310"/>
    </row>
    <row r="44" s="1" customFormat="1" ht="15" customHeight="1">
      <c r="B44" s="313"/>
      <c r="C44" s="314"/>
      <c r="D44" s="312"/>
      <c r="E44" s="315" t="s">
        <v>1749</v>
      </c>
      <c r="F44" s="312"/>
      <c r="G44" s="312" t="s">
        <v>1750</v>
      </c>
      <c r="H44" s="312"/>
      <c r="I44" s="312"/>
      <c r="J44" s="312"/>
      <c r="K44" s="310"/>
    </row>
    <row r="45" s="1" customFormat="1" ht="15" customHeight="1">
      <c r="B45" s="313"/>
      <c r="C45" s="314"/>
      <c r="D45" s="312"/>
      <c r="E45" s="315" t="s">
        <v>129</v>
      </c>
      <c r="F45" s="312"/>
      <c r="G45" s="312" t="s">
        <v>1751</v>
      </c>
      <c r="H45" s="312"/>
      <c r="I45" s="312"/>
      <c r="J45" s="312"/>
      <c r="K45" s="310"/>
    </row>
    <row r="46" s="1" customFormat="1" ht="12.75" customHeight="1">
      <c r="B46" s="313"/>
      <c r="C46" s="314"/>
      <c r="D46" s="312"/>
      <c r="E46" s="312"/>
      <c r="F46" s="312"/>
      <c r="G46" s="312"/>
      <c r="H46" s="312"/>
      <c r="I46" s="312"/>
      <c r="J46" s="312"/>
      <c r="K46" s="310"/>
    </row>
    <row r="47" s="1" customFormat="1" ht="15" customHeight="1">
      <c r="B47" s="313"/>
      <c r="C47" s="314"/>
      <c r="D47" s="312" t="s">
        <v>1752</v>
      </c>
      <c r="E47" s="312"/>
      <c r="F47" s="312"/>
      <c r="G47" s="312"/>
      <c r="H47" s="312"/>
      <c r="I47" s="312"/>
      <c r="J47" s="312"/>
      <c r="K47" s="310"/>
    </row>
    <row r="48" s="1" customFormat="1" ht="15" customHeight="1">
      <c r="B48" s="313"/>
      <c r="C48" s="314"/>
      <c r="D48" s="314"/>
      <c r="E48" s="312" t="s">
        <v>1753</v>
      </c>
      <c r="F48" s="312"/>
      <c r="G48" s="312"/>
      <c r="H48" s="312"/>
      <c r="I48" s="312"/>
      <c r="J48" s="312"/>
      <c r="K48" s="310"/>
    </row>
    <row r="49" s="1" customFormat="1" ht="15" customHeight="1">
      <c r="B49" s="313"/>
      <c r="C49" s="314"/>
      <c r="D49" s="314"/>
      <c r="E49" s="312" t="s">
        <v>1754</v>
      </c>
      <c r="F49" s="312"/>
      <c r="G49" s="312"/>
      <c r="H49" s="312"/>
      <c r="I49" s="312"/>
      <c r="J49" s="312"/>
      <c r="K49" s="310"/>
    </row>
    <row r="50" s="1" customFormat="1" ht="15" customHeight="1">
      <c r="B50" s="313"/>
      <c r="C50" s="314"/>
      <c r="D50" s="314"/>
      <c r="E50" s="312" t="s">
        <v>1755</v>
      </c>
      <c r="F50" s="312"/>
      <c r="G50" s="312"/>
      <c r="H50" s="312"/>
      <c r="I50" s="312"/>
      <c r="J50" s="312"/>
      <c r="K50" s="310"/>
    </row>
    <row r="51" s="1" customFormat="1" ht="15" customHeight="1">
      <c r="B51" s="313"/>
      <c r="C51" s="314"/>
      <c r="D51" s="312" t="s">
        <v>1756</v>
      </c>
      <c r="E51" s="312"/>
      <c r="F51" s="312"/>
      <c r="G51" s="312"/>
      <c r="H51" s="312"/>
      <c r="I51" s="312"/>
      <c r="J51" s="312"/>
      <c r="K51" s="310"/>
    </row>
    <row r="52" s="1" customFormat="1" ht="25.5" customHeight="1">
      <c r="B52" s="308"/>
      <c r="C52" s="309" t="s">
        <v>1757</v>
      </c>
      <c r="D52" s="309"/>
      <c r="E52" s="309"/>
      <c r="F52" s="309"/>
      <c r="G52" s="309"/>
      <c r="H52" s="309"/>
      <c r="I52" s="309"/>
      <c r="J52" s="309"/>
      <c r="K52" s="310"/>
    </row>
    <row r="53" s="1" customFormat="1" ht="5.25" customHeight="1">
      <c r="B53" s="308"/>
      <c r="C53" s="311"/>
      <c r="D53" s="311"/>
      <c r="E53" s="311"/>
      <c r="F53" s="311"/>
      <c r="G53" s="311"/>
      <c r="H53" s="311"/>
      <c r="I53" s="311"/>
      <c r="J53" s="311"/>
      <c r="K53" s="310"/>
    </row>
    <row r="54" s="1" customFormat="1" ht="15" customHeight="1">
      <c r="B54" s="308"/>
      <c r="C54" s="312" t="s">
        <v>1758</v>
      </c>
      <c r="D54" s="312"/>
      <c r="E54" s="312"/>
      <c r="F54" s="312"/>
      <c r="G54" s="312"/>
      <c r="H54" s="312"/>
      <c r="I54" s="312"/>
      <c r="J54" s="312"/>
      <c r="K54" s="310"/>
    </row>
    <row r="55" s="1" customFormat="1" ht="15" customHeight="1">
      <c r="B55" s="308"/>
      <c r="C55" s="312" t="s">
        <v>1759</v>
      </c>
      <c r="D55" s="312"/>
      <c r="E55" s="312"/>
      <c r="F55" s="312"/>
      <c r="G55" s="312"/>
      <c r="H55" s="312"/>
      <c r="I55" s="312"/>
      <c r="J55" s="312"/>
      <c r="K55" s="310"/>
    </row>
    <row r="56" s="1" customFormat="1" ht="12.75" customHeight="1">
      <c r="B56" s="308"/>
      <c r="C56" s="312"/>
      <c r="D56" s="312"/>
      <c r="E56" s="312"/>
      <c r="F56" s="312"/>
      <c r="G56" s="312"/>
      <c r="H56" s="312"/>
      <c r="I56" s="312"/>
      <c r="J56" s="312"/>
      <c r="K56" s="310"/>
    </row>
    <row r="57" s="1" customFormat="1" ht="15" customHeight="1">
      <c r="B57" s="308"/>
      <c r="C57" s="312" t="s">
        <v>1760</v>
      </c>
      <c r="D57" s="312"/>
      <c r="E57" s="312"/>
      <c r="F57" s="312"/>
      <c r="G57" s="312"/>
      <c r="H57" s="312"/>
      <c r="I57" s="312"/>
      <c r="J57" s="312"/>
      <c r="K57" s="310"/>
    </row>
    <row r="58" s="1" customFormat="1" ht="15" customHeight="1">
      <c r="B58" s="308"/>
      <c r="C58" s="314"/>
      <c r="D58" s="312" t="s">
        <v>1761</v>
      </c>
      <c r="E58" s="312"/>
      <c r="F58" s="312"/>
      <c r="G58" s="312"/>
      <c r="H58" s="312"/>
      <c r="I58" s="312"/>
      <c r="J58" s="312"/>
      <c r="K58" s="310"/>
    </row>
    <row r="59" s="1" customFormat="1" ht="15" customHeight="1">
      <c r="B59" s="308"/>
      <c r="C59" s="314"/>
      <c r="D59" s="312" t="s">
        <v>1762</v>
      </c>
      <c r="E59" s="312"/>
      <c r="F59" s="312"/>
      <c r="G59" s="312"/>
      <c r="H59" s="312"/>
      <c r="I59" s="312"/>
      <c r="J59" s="312"/>
      <c r="K59" s="310"/>
    </row>
    <row r="60" s="1" customFormat="1" ht="15" customHeight="1">
      <c r="B60" s="308"/>
      <c r="C60" s="314"/>
      <c r="D60" s="312" t="s">
        <v>1763</v>
      </c>
      <c r="E60" s="312"/>
      <c r="F60" s="312"/>
      <c r="G60" s="312"/>
      <c r="H60" s="312"/>
      <c r="I60" s="312"/>
      <c r="J60" s="312"/>
      <c r="K60" s="310"/>
    </row>
    <row r="61" s="1" customFormat="1" ht="15" customHeight="1">
      <c r="B61" s="308"/>
      <c r="C61" s="314"/>
      <c r="D61" s="312" t="s">
        <v>1764</v>
      </c>
      <c r="E61" s="312"/>
      <c r="F61" s="312"/>
      <c r="G61" s="312"/>
      <c r="H61" s="312"/>
      <c r="I61" s="312"/>
      <c r="J61" s="312"/>
      <c r="K61" s="310"/>
    </row>
    <row r="62" s="1" customFormat="1" ht="15" customHeight="1">
      <c r="B62" s="308"/>
      <c r="C62" s="314"/>
      <c r="D62" s="317" t="s">
        <v>1765</v>
      </c>
      <c r="E62" s="317"/>
      <c r="F62" s="317"/>
      <c r="G62" s="317"/>
      <c r="H62" s="317"/>
      <c r="I62" s="317"/>
      <c r="J62" s="317"/>
      <c r="K62" s="310"/>
    </row>
    <row r="63" s="1" customFormat="1" ht="15" customHeight="1">
      <c r="B63" s="308"/>
      <c r="C63" s="314"/>
      <c r="D63" s="312" t="s">
        <v>1766</v>
      </c>
      <c r="E63" s="312"/>
      <c r="F63" s="312"/>
      <c r="G63" s="312"/>
      <c r="H63" s="312"/>
      <c r="I63" s="312"/>
      <c r="J63" s="312"/>
      <c r="K63" s="310"/>
    </row>
    <row r="64" s="1" customFormat="1" ht="12.75" customHeight="1">
      <c r="B64" s="308"/>
      <c r="C64" s="314"/>
      <c r="D64" s="314"/>
      <c r="E64" s="318"/>
      <c r="F64" s="314"/>
      <c r="G64" s="314"/>
      <c r="H64" s="314"/>
      <c r="I64" s="314"/>
      <c r="J64" s="314"/>
      <c r="K64" s="310"/>
    </row>
    <row r="65" s="1" customFormat="1" ht="15" customHeight="1">
      <c r="B65" s="308"/>
      <c r="C65" s="314"/>
      <c r="D65" s="312" t="s">
        <v>1767</v>
      </c>
      <c r="E65" s="312"/>
      <c r="F65" s="312"/>
      <c r="G65" s="312"/>
      <c r="H65" s="312"/>
      <c r="I65" s="312"/>
      <c r="J65" s="312"/>
      <c r="K65" s="310"/>
    </row>
    <row r="66" s="1" customFormat="1" ht="15" customHeight="1">
      <c r="B66" s="308"/>
      <c r="C66" s="314"/>
      <c r="D66" s="317" t="s">
        <v>1768</v>
      </c>
      <c r="E66" s="317"/>
      <c r="F66" s="317"/>
      <c r="G66" s="317"/>
      <c r="H66" s="317"/>
      <c r="I66" s="317"/>
      <c r="J66" s="317"/>
      <c r="K66" s="310"/>
    </row>
    <row r="67" s="1" customFormat="1" ht="15" customHeight="1">
      <c r="B67" s="308"/>
      <c r="C67" s="314"/>
      <c r="D67" s="312" t="s">
        <v>1769</v>
      </c>
      <c r="E67" s="312"/>
      <c r="F67" s="312"/>
      <c r="G67" s="312"/>
      <c r="H67" s="312"/>
      <c r="I67" s="312"/>
      <c r="J67" s="312"/>
      <c r="K67" s="310"/>
    </row>
    <row r="68" s="1" customFormat="1" ht="15" customHeight="1">
      <c r="B68" s="308"/>
      <c r="C68" s="314"/>
      <c r="D68" s="312" t="s">
        <v>1770</v>
      </c>
      <c r="E68" s="312"/>
      <c r="F68" s="312"/>
      <c r="G68" s="312"/>
      <c r="H68" s="312"/>
      <c r="I68" s="312"/>
      <c r="J68" s="312"/>
      <c r="K68" s="310"/>
    </row>
    <row r="69" s="1" customFormat="1" ht="15" customHeight="1">
      <c r="B69" s="308"/>
      <c r="C69" s="314"/>
      <c r="D69" s="312" t="s">
        <v>1771</v>
      </c>
      <c r="E69" s="312"/>
      <c r="F69" s="312"/>
      <c r="G69" s="312"/>
      <c r="H69" s="312"/>
      <c r="I69" s="312"/>
      <c r="J69" s="312"/>
      <c r="K69" s="310"/>
    </row>
    <row r="70" s="1" customFormat="1" ht="15" customHeight="1">
      <c r="B70" s="308"/>
      <c r="C70" s="314"/>
      <c r="D70" s="312" t="s">
        <v>1772</v>
      </c>
      <c r="E70" s="312"/>
      <c r="F70" s="312"/>
      <c r="G70" s="312"/>
      <c r="H70" s="312"/>
      <c r="I70" s="312"/>
      <c r="J70" s="312"/>
      <c r="K70" s="310"/>
    </row>
    <row r="71" s="1" customFormat="1" ht="12.75" customHeight="1">
      <c r="B71" s="319"/>
      <c r="C71" s="320"/>
      <c r="D71" s="320"/>
      <c r="E71" s="320"/>
      <c r="F71" s="320"/>
      <c r="G71" s="320"/>
      <c r="H71" s="320"/>
      <c r="I71" s="320"/>
      <c r="J71" s="320"/>
      <c r="K71" s="321"/>
    </row>
    <row r="72" s="1" customFormat="1" ht="18.75" customHeight="1">
      <c r="B72" s="322"/>
      <c r="C72" s="322"/>
      <c r="D72" s="322"/>
      <c r="E72" s="322"/>
      <c r="F72" s="322"/>
      <c r="G72" s="322"/>
      <c r="H72" s="322"/>
      <c r="I72" s="322"/>
      <c r="J72" s="322"/>
      <c r="K72" s="323"/>
    </row>
    <row r="73" s="1" customFormat="1" ht="18.75" customHeight="1">
      <c r="B73" s="323"/>
      <c r="C73" s="323"/>
      <c r="D73" s="323"/>
      <c r="E73" s="323"/>
      <c r="F73" s="323"/>
      <c r="G73" s="323"/>
      <c r="H73" s="323"/>
      <c r="I73" s="323"/>
      <c r="J73" s="323"/>
      <c r="K73" s="323"/>
    </row>
    <row r="74" s="1" customFormat="1" ht="7.5" customHeight="1">
      <c r="B74" s="324"/>
      <c r="C74" s="325"/>
      <c r="D74" s="325"/>
      <c r="E74" s="325"/>
      <c r="F74" s="325"/>
      <c r="G74" s="325"/>
      <c r="H74" s="325"/>
      <c r="I74" s="325"/>
      <c r="J74" s="325"/>
      <c r="K74" s="326"/>
    </row>
    <row r="75" s="1" customFormat="1" ht="45" customHeight="1">
      <c r="B75" s="327"/>
      <c r="C75" s="328" t="s">
        <v>1773</v>
      </c>
      <c r="D75" s="328"/>
      <c r="E75" s="328"/>
      <c r="F75" s="328"/>
      <c r="G75" s="328"/>
      <c r="H75" s="328"/>
      <c r="I75" s="328"/>
      <c r="J75" s="328"/>
      <c r="K75" s="329"/>
    </row>
    <row r="76" s="1" customFormat="1" ht="17.25" customHeight="1">
      <c r="B76" s="327"/>
      <c r="C76" s="330" t="s">
        <v>1774</v>
      </c>
      <c r="D76" s="330"/>
      <c r="E76" s="330"/>
      <c r="F76" s="330" t="s">
        <v>1775</v>
      </c>
      <c r="G76" s="331"/>
      <c r="H76" s="330" t="s">
        <v>53</v>
      </c>
      <c r="I76" s="330" t="s">
        <v>56</v>
      </c>
      <c r="J76" s="330" t="s">
        <v>1776</v>
      </c>
      <c r="K76" s="329"/>
    </row>
    <row r="77" s="1" customFormat="1" ht="17.25" customHeight="1">
      <c r="B77" s="327"/>
      <c r="C77" s="332" t="s">
        <v>1777</v>
      </c>
      <c r="D77" s="332"/>
      <c r="E77" s="332"/>
      <c r="F77" s="333" t="s">
        <v>1778</v>
      </c>
      <c r="G77" s="334"/>
      <c r="H77" s="332"/>
      <c r="I77" s="332"/>
      <c r="J77" s="332" t="s">
        <v>1779</v>
      </c>
      <c r="K77" s="329"/>
    </row>
    <row r="78" s="1" customFormat="1" ht="5.25" customHeight="1">
      <c r="B78" s="327"/>
      <c r="C78" s="335"/>
      <c r="D78" s="335"/>
      <c r="E78" s="335"/>
      <c r="F78" s="335"/>
      <c r="G78" s="336"/>
      <c r="H78" s="335"/>
      <c r="I78" s="335"/>
      <c r="J78" s="335"/>
      <c r="K78" s="329"/>
    </row>
    <row r="79" s="1" customFormat="1" ht="15" customHeight="1">
      <c r="B79" s="327"/>
      <c r="C79" s="315" t="s">
        <v>52</v>
      </c>
      <c r="D79" s="337"/>
      <c r="E79" s="337"/>
      <c r="F79" s="338" t="s">
        <v>1780</v>
      </c>
      <c r="G79" s="339"/>
      <c r="H79" s="315" t="s">
        <v>1781</v>
      </c>
      <c r="I79" s="315" t="s">
        <v>1782</v>
      </c>
      <c r="J79" s="315">
        <v>20</v>
      </c>
      <c r="K79" s="329"/>
    </row>
    <row r="80" s="1" customFormat="1" ht="15" customHeight="1">
      <c r="B80" s="327"/>
      <c r="C80" s="315" t="s">
        <v>1783</v>
      </c>
      <c r="D80" s="315"/>
      <c r="E80" s="315"/>
      <c r="F80" s="338" t="s">
        <v>1780</v>
      </c>
      <c r="G80" s="339"/>
      <c r="H80" s="315" t="s">
        <v>1784</v>
      </c>
      <c r="I80" s="315" t="s">
        <v>1782</v>
      </c>
      <c r="J80" s="315">
        <v>120</v>
      </c>
      <c r="K80" s="329"/>
    </row>
    <row r="81" s="1" customFormat="1" ht="15" customHeight="1">
      <c r="B81" s="340"/>
      <c r="C81" s="315" t="s">
        <v>1785</v>
      </c>
      <c r="D81" s="315"/>
      <c r="E81" s="315"/>
      <c r="F81" s="338" t="s">
        <v>1786</v>
      </c>
      <c r="G81" s="339"/>
      <c r="H81" s="315" t="s">
        <v>1787</v>
      </c>
      <c r="I81" s="315" t="s">
        <v>1782</v>
      </c>
      <c r="J81" s="315">
        <v>50</v>
      </c>
      <c r="K81" s="329"/>
    </row>
    <row r="82" s="1" customFormat="1" ht="15" customHeight="1">
      <c r="B82" s="340"/>
      <c r="C82" s="315" t="s">
        <v>1788</v>
      </c>
      <c r="D82" s="315"/>
      <c r="E82" s="315"/>
      <c r="F82" s="338" t="s">
        <v>1780</v>
      </c>
      <c r="G82" s="339"/>
      <c r="H82" s="315" t="s">
        <v>1789</v>
      </c>
      <c r="I82" s="315" t="s">
        <v>1790</v>
      </c>
      <c r="J82" s="315"/>
      <c r="K82" s="329"/>
    </row>
    <row r="83" s="1" customFormat="1" ht="15" customHeight="1">
      <c r="B83" s="340"/>
      <c r="C83" s="341" t="s">
        <v>1791</v>
      </c>
      <c r="D83" s="341"/>
      <c r="E83" s="341"/>
      <c r="F83" s="342" t="s">
        <v>1786</v>
      </c>
      <c r="G83" s="341"/>
      <c r="H83" s="341" t="s">
        <v>1792</v>
      </c>
      <c r="I83" s="341" t="s">
        <v>1782</v>
      </c>
      <c r="J83" s="341">
        <v>15</v>
      </c>
      <c r="K83" s="329"/>
    </row>
    <row r="84" s="1" customFormat="1" ht="15" customHeight="1">
      <c r="B84" s="340"/>
      <c r="C84" s="341" t="s">
        <v>1793</v>
      </c>
      <c r="D84" s="341"/>
      <c r="E84" s="341"/>
      <c r="F84" s="342" t="s">
        <v>1786</v>
      </c>
      <c r="G84" s="341"/>
      <c r="H84" s="341" t="s">
        <v>1794</v>
      </c>
      <c r="I84" s="341" t="s">
        <v>1782</v>
      </c>
      <c r="J84" s="341">
        <v>15</v>
      </c>
      <c r="K84" s="329"/>
    </row>
    <row r="85" s="1" customFormat="1" ht="15" customHeight="1">
      <c r="B85" s="340"/>
      <c r="C85" s="341" t="s">
        <v>1795</v>
      </c>
      <c r="D85" s="341"/>
      <c r="E85" s="341"/>
      <c r="F85" s="342" t="s">
        <v>1786</v>
      </c>
      <c r="G85" s="341"/>
      <c r="H85" s="341" t="s">
        <v>1796</v>
      </c>
      <c r="I85" s="341" t="s">
        <v>1782</v>
      </c>
      <c r="J85" s="341">
        <v>20</v>
      </c>
      <c r="K85" s="329"/>
    </row>
    <row r="86" s="1" customFormat="1" ht="15" customHeight="1">
      <c r="B86" s="340"/>
      <c r="C86" s="341" t="s">
        <v>1797</v>
      </c>
      <c r="D86" s="341"/>
      <c r="E86" s="341"/>
      <c r="F86" s="342" t="s">
        <v>1786</v>
      </c>
      <c r="G86" s="341"/>
      <c r="H86" s="341" t="s">
        <v>1798</v>
      </c>
      <c r="I86" s="341" t="s">
        <v>1782</v>
      </c>
      <c r="J86" s="341">
        <v>20</v>
      </c>
      <c r="K86" s="329"/>
    </row>
    <row r="87" s="1" customFormat="1" ht="15" customHeight="1">
      <c r="B87" s="340"/>
      <c r="C87" s="315" t="s">
        <v>1799</v>
      </c>
      <c r="D87" s="315"/>
      <c r="E87" s="315"/>
      <c r="F87" s="338" t="s">
        <v>1786</v>
      </c>
      <c r="G87" s="339"/>
      <c r="H87" s="315" t="s">
        <v>1800</v>
      </c>
      <c r="I87" s="315" t="s">
        <v>1782</v>
      </c>
      <c r="J87" s="315">
        <v>50</v>
      </c>
      <c r="K87" s="329"/>
    </row>
    <row r="88" s="1" customFormat="1" ht="15" customHeight="1">
      <c r="B88" s="340"/>
      <c r="C88" s="315" t="s">
        <v>1801</v>
      </c>
      <c r="D88" s="315"/>
      <c r="E88" s="315"/>
      <c r="F88" s="338" t="s">
        <v>1786</v>
      </c>
      <c r="G88" s="339"/>
      <c r="H88" s="315" t="s">
        <v>1802</v>
      </c>
      <c r="I88" s="315" t="s">
        <v>1782</v>
      </c>
      <c r="J88" s="315">
        <v>20</v>
      </c>
      <c r="K88" s="329"/>
    </row>
    <row r="89" s="1" customFormat="1" ht="15" customHeight="1">
      <c r="B89" s="340"/>
      <c r="C89" s="315" t="s">
        <v>1803</v>
      </c>
      <c r="D89" s="315"/>
      <c r="E89" s="315"/>
      <c r="F89" s="338" t="s">
        <v>1786</v>
      </c>
      <c r="G89" s="339"/>
      <c r="H89" s="315" t="s">
        <v>1804</v>
      </c>
      <c r="I89" s="315" t="s">
        <v>1782</v>
      </c>
      <c r="J89" s="315">
        <v>20</v>
      </c>
      <c r="K89" s="329"/>
    </row>
    <row r="90" s="1" customFormat="1" ht="15" customHeight="1">
      <c r="B90" s="340"/>
      <c r="C90" s="315" t="s">
        <v>1805</v>
      </c>
      <c r="D90" s="315"/>
      <c r="E90" s="315"/>
      <c r="F90" s="338" t="s">
        <v>1786</v>
      </c>
      <c r="G90" s="339"/>
      <c r="H90" s="315" t="s">
        <v>1806</v>
      </c>
      <c r="I90" s="315" t="s">
        <v>1782</v>
      </c>
      <c r="J90" s="315">
        <v>50</v>
      </c>
      <c r="K90" s="329"/>
    </row>
    <row r="91" s="1" customFormat="1" ht="15" customHeight="1">
      <c r="B91" s="340"/>
      <c r="C91" s="315" t="s">
        <v>1807</v>
      </c>
      <c r="D91" s="315"/>
      <c r="E91" s="315"/>
      <c r="F91" s="338" t="s">
        <v>1786</v>
      </c>
      <c r="G91" s="339"/>
      <c r="H91" s="315" t="s">
        <v>1807</v>
      </c>
      <c r="I91" s="315" t="s">
        <v>1782</v>
      </c>
      <c r="J91" s="315">
        <v>50</v>
      </c>
      <c r="K91" s="329"/>
    </row>
    <row r="92" s="1" customFormat="1" ht="15" customHeight="1">
      <c r="B92" s="340"/>
      <c r="C92" s="315" t="s">
        <v>1808</v>
      </c>
      <c r="D92" s="315"/>
      <c r="E92" s="315"/>
      <c r="F92" s="338" t="s">
        <v>1786</v>
      </c>
      <c r="G92" s="339"/>
      <c r="H92" s="315" t="s">
        <v>1809</v>
      </c>
      <c r="I92" s="315" t="s">
        <v>1782</v>
      </c>
      <c r="J92" s="315">
        <v>255</v>
      </c>
      <c r="K92" s="329"/>
    </row>
    <row r="93" s="1" customFormat="1" ht="15" customHeight="1">
      <c r="B93" s="340"/>
      <c r="C93" s="315" t="s">
        <v>1810</v>
      </c>
      <c r="D93" s="315"/>
      <c r="E93" s="315"/>
      <c r="F93" s="338" t="s">
        <v>1780</v>
      </c>
      <c r="G93" s="339"/>
      <c r="H93" s="315" t="s">
        <v>1811</v>
      </c>
      <c r="I93" s="315" t="s">
        <v>1812</v>
      </c>
      <c r="J93" s="315"/>
      <c r="K93" s="329"/>
    </row>
    <row r="94" s="1" customFormat="1" ht="15" customHeight="1">
      <c r="B94" s="340"/>
      <c r="C94" s="315" t="s">
        <v>1813</v>
      </c>
      <c r="D94" s="315"/>
      <c r="E94" s="315"/>
      <c r="F94" s="338" t="s">
        <v>1780</v>
      </c>
      <c r="G94" s="339"/>
      <c r="H94" s="315" t="s">
        <v>1814</v>
      </c>
      <c r="I94" s="315" t="s">
        <v>1815</v>
      </c>
      <c r="J94" s="315"/>
      <c r="K94" s="329"/>
    </row>
    <row r="95" s="1" customFormat="1" ht="15" customHeight="1">
      <c r="B95" s="340"/>
      <c r="C95" s="315" t="s">
        <v>1816</v>
      </c>
      <c r="D95" s="315"/>
      <c r="E95" s="315"/>
      <c r="F95" s="338" t="s">
        <v>1780</v>
      </c>
      <c r="G95" s="339"/>
      <c r="H95" s="315" t="s">
        <v>1816</v>
      </c>
      <c r="I95" s="315" t="s">
        <v>1815</v>
      </c>
      <c r="J95" s="315"/>
      <c r="K95" s="329"/>
    </row>
    <row r="96" s="1" customFormat="1" ht="15" customHeight="1">
      <c r="B96" s="340"/>
      <c r="C96" s="315" t="s">
        <v>37</v>
      </c>
      <c r="D96" s="315"/>
      <c r="E96" s="315"/>
      <c r="F96" s="338" t="s">
        <v>1780</v>
      </c>
      <c r="G96" s="339"/>
      <c r="H96" s="315" t="s">
        <v>1817</v>
      </c>
      <c r="I96" s="315" t="s">
        <v>1815</v>
      </c>
      <c r="J96" s="315"/>
      <c r="K96" s="329"/>
    </row>
    <row r="97" s="1" customFormat="1" ht="15" customHeight="1">
      <c r="B97" s="340"/>
      <c r="C97" s="315" t="s">
        <v>47</v>
      </c>
      <c r="D97" s="315"/>
      <c r="E97" s="315"/>
      <c r="F97" s="338" t="s">
        <v>1780</v>
      </c>
      <c r="G97" s="339"/>
      <c r="H97" s="315" t="s">
        <v>1818</v>
      </c>
      <c r="I97" s="315" t="s">
        <v>1815</v>
      </c>
      <c r="J97" s="315"/>
      <c r="K97" s="329"/>
    </row>
    <row r="98" s="1" customFormat="1" ht="15" customHeight="1">
      <c r="B98" s="343"/>
      <c r="C98" s="344"/>
      <c r="D98" s="344"/>
      <c r="E98" s="344"/>
      <c r="F98" s="344"/>
      <c r="G98" s="344"/>
      <c r="H98" s="344"/>
      <c r="I98" s="344"/>
      <c r="J98" s="344"/>
      <c r="K98" s="345"/>
    </row>
    <row r="99" s="1" customFormat="1" ht="18.75" customHeight="1">
      <c r="B99" s="346"/>
      <c r="C99" s="347"/>
      <c r="D99" s="347"/>
      <c r="E99" s="347"/>
      <c r="F99" s="347"/>
      <c r="G99" s="347"/>
      <c r="H99" s="347"/>
      <c r="I99" s="347"/>
      <c r="J99" s="347"/>
      <c r="K99" s="346"/>
    </row>
    <row r="100" s="1" customFormat="1" ht="18.75" customHeight="1">
      <c r="B100" s="323"/>
      <c r="C100" s="323"/>
      <c r="D100" s="323"/>
      <c r="E100" s="323"/>
      <c r="F100" s="323"/>
      <c r="G100" s="323"/>
      <c r="H100" s="323"/>
      <c r="I100" s="323"/>
      <c r="J100" s="323"/>
      <c r="K100" s="323"/>
    </row>
    <row r="101" s="1" customFormat="1" ht="7.5" customHeight="1">
      <c r="B101" s="324"/>
      <c r="C101" s="325"/>
      <c r="D101" s="325"/>
      <c r="E101" s="325"/>
      <c r="F101" s="325"/>
      <c r="G101" s="325"/>
      <c r="H101" s="325"/>
      <c r="I101" s="325"/>
      <c r="J101" s="325"/>
      <c r="K101" s="326"/>
    </row>
    <row r="102" s="1" customFormat="1" ht="45" customHeight="1">
      <c r="B102" s="327"/>
      <c r="C102" s="328" t="s">
        <v>1819</v>
      </c>
      <c r="D102" s="328"/>
      <c r="E102" s="328"/>
      <c r="F102" s="328"/>
      <c r="G102" s="328"/>
      <c r="H102" s="328"/>
      <c r="I102" s="328"/>
      <c r="J102" s="328"/>
      <c r="K102" s="329"/>
    </row>
    <row r="103" s="1" customFormat="1" ht="17.25" customHeight="1">
      <c r="B103" s="327"/>
      <c r="C103" s="330" t="s">
        <v>1774</v>
      </c>
      <c r="D103" s="330"/>
      <c r="E103" s="330"/>
      <c r="F103" s="330" t="s">
        <v>1775</v>
      </c>
      <c r="G103" s="331"/>
      <c r="H103" s="330" t="s">
        <v>53</v>
      </c>
      <c r="I103" s="330" t="s">
        <v>56</v>
      </c>
      <c r="J103" s="330" t="s">
        <v>1776</v>
      </c>
      <c r="K103" s="329"/>
    </row>
    <row r="104" s="1" customFormat="1" ht="17.25" customHeight="1">
      <c r="B104" s="327"/>
      <c r="C104" s="332" t="s">
        <v>1777</v>
      </c>
      <c r="D104" s="332"/>
      <c r="E104" s="332"/>
      <c r="F104" s="333" t="s">
        <v>1778</v>
      </c>
      <c r="G104" s="334"/>
      <c r="H104" s="332"/>
      <c r="I104" s="332"/>
      <c r="J104" s="332" t="s">
        <v>1779</v>
      </c>
      <c r="K104" s="329"/>
    </row>
    <row r="105" s="1" customFormat="1" ht="5.25" customHeight="1">
      <c r="B105" s="327"/>
      <c r="C105" s="330"/>
      <c r="D105" s="330"/>
      <c r="E105" s="330"/>
      <c r="F105" s="330"/>
      <c r="G105" s="348"/>
      <c r="H105" s="330"/>
      <c r="I105" s="330"/>
      <c r="J105" s="330"/>
      <c r="K105" s="329"/>
    </row>
    <row r="106" s="1" customFormat="1" ht="15" customHeight="1">
      <c r="B106" s="327"/>
      <c r="C106" s="315" t="s">
        <v>52</v>
      </c>
      <c r="D106" s="337"/>
      <c r="E106" s="337"/>
      <c r="F106" s="338" t="s">
        <v>1780</v>
      </c>
      <c r="G106" s="315"/>
      <c r="H106" s="315" t="s">
        <v>1820</v>
      </c>
      <c r="I106" s="315" t="s">
        <v>1782</v>
      </c>
      <c r="J106" s="315">
        <v>20</v>
      </c>
      <c r="K106" s="329"/>
    </row>
    <row r="107" s="1" customFormat="1" ht="15" customHeight="1">
      <c r="B107" s="327"/>
      <c r="C107" s="315" t="s">
        <v>1783</v>
      </c>
      <c r="D107" s="315"/>
      <c r="E107" s="315"/>
      <c r="F107" s="338" t="s">
        <v>1780</v>
      </c>
      <c r="G107" s="315"/>
      <c r="H107" s="315" t="s">
        <v>1820</v>
      </c>
      <c r="I107" s="315" t="s">
        <v>1782</v>
      </c>
      <c r="J107" s="315">
        <v>120</v>
      </c>
      <c r="K107" s="329"/>
    </row>
    <row r="108" s="1" customFormat="1" ht="15" customHeight="1">
      <c r="B108" s="340"/>
      <c r="C108" s="315" t="s">
        <v>1785</v>
      </c>
      <c r="D108" s="315"/>
      <c r="E108" s="315"/>
      <c r="F108" s="338" t="s">
        <v>1786</v>
      </c>
      <c r="G108" s="315"/>
      <c r="H108" s="315" t="s">
        <v>1820</v>
      </c>
      <c r="I108" s="315" t="s">
        <v>1782</v>
      </c>
      <c r="J108" s="315">
        <v>50</v>
      </c>
      <c r="K108" s="329"/>
    </row>
    <row r="109" s="1" customFormat="1" ht="15" customHeight="1">
      <c r="B109" s="340"/>
      <c r="C109" s="315" t="s">
        <v>1788</v>
      </c>
      <c r="D109" s="315"/>
      <c r="E109" s="315"/>
      <c r="F109" s="338" t="s">
        <v>1780</v>
      </c>
      <c r="G109" s="315"/>
      <c r="H109" s="315" t="s">
        <v>1820</v>
      </c>
      <c r="I109" s="315" t="s">
        <v>1790</v>
      </c>
      <c r="J109" s="315"/>
      <c r="K109" s="329"/>
    </row>
    <row r="110" s="1" customFormat="1" ht="15" customHeight="1">
      <c r="B110" s="340"/>
      <c r="C110" s="315" t="s">
        <v>1799</v>
      </c>
      <c r="D110" s="315"/>
      <c r="E110" s="315"/>
      <c r="F110" s="338" t="s">
        <v>1786</v>
      </c>
      <c r="G110" s="315"/>
      <c r="H110" s="315" t="s">
        <v>1820</v>
      </c>
      <c r="I110" s="315" t="s">
        <v>1782</v>
      </c>
      <c r="J110" s="315">
        <v>50</v>
      </c>
      <c r="K110" s="329"/>
    </row>
    <row r="111" s="1" customFormat="1" ht="15" customHeight="1">
      <c r="B111" s="340"/>
      <c r="C111" s="315" t="s">
        <v>1807</v>
      </c>
      <c r="D111" s="315"/>
      <c r="E111" s="315"/>
      <c r="F111" s="338" t="s">
        <v>1786</v>
      </c>
      <c r="G111" s="315"/>
      <c r="H111" s="315" t="s">
        <v>1820</v>
      </c>
      <c r="I111" s="315" t="s">
        <v>1782</v>
      </c>
      <c r="J111" s="315">
        <v>50</v>
      </c>
      <c r="K111" s="329"/>
    </row>
    <row r="112" s="1" customFormat="1" ht="15" customHeight="1">
      <c r="B112" s="340"/>
      <c r="C112" s="315" t="s">
        <v>1805</v>
      </c>
      <c r="D112" s="315"/>
      <c r="E112" s="315"/>
      <c r="F112" s="338" t="s">
        <v>1786</v>
      </c>
      <c r="G112" s="315"/>
      <c r="H112" s="315" t="s">
        <v>1820</v>
      </c>
      <c r="I112" s="315" t="s">
        <v>1782</v>
      </c>
      <c r="J112" s="315">
        <v>50</v>
      </c>
      <c r="K112" s="329"/>
    </row>
    <row r="113" s="1" customFormat="1" ht="15" customHeight="1">
      <c r="B113" s="340"/>
      <c r="C113" s="315" t="s">
        <v>52</v>
      </c>
      <c r="D113" s="315"/>
      <c r="E113" s="315"/>
      <c r="F113" s="338" t="s">
        <v>1780</v>
      </c>
      <c r="G113" s="315"/>
      <c r="H113" s="315" t="s">
        <v>1821</v>
      </c>
      <c r="I113" s="315" t="s">
        <v>1782</v>
      </c>
      <c r="J113" s="315">
        <v>20</v>
      </c>
      <c r="K113" s="329"/>
    </row>
    <row r="114" s="1" customFormat="1" ht="15" customHeight="1">
      <c r="B114" s="340"/>
      <c r="C114" s="315" t="s">
        <v>1822</v>
      </c>
      <c r="D114" s="315"/>
      <c r="E114" s="315"/>
      <c r="F114" s="338" t="s">
        <v>1780</v>
      </c>
      <c r="G114" s="315"/>
      <c r="H114" s="315" t="s">
        <v>1823</v>
      </c>
      <c r="I114" s="315" t="s">
        <v>1782</v>
      </c>
      <c r="J114" s="315">
        <v>120</v>
      </c>
      <c r="K114" s="329"/>
    </row>
    <row r="115" s="1" customFormat="1" ht="15" customHeight="1">
      <c r="B115" s="340"/>
      <c r="C115" s="315" t="s">
        <v>37</v>
      </c>
      <c r="D115" s="315"/>
      <c r="E115" s="315"/>
      <c r="F115" s="338" t="s">
        <v>1780</v>
      </c>
      <c r="G115" s="315"/>
      <c r="H115" s="315" t="s">
        <v>1824</v>
      </c>
      <c r="I115" s="315" t="s">
        <v>1815</v>
      </c>
      <c r="J115" s="315"/>
      <c r="K115" s="329"/>
    </row>
    <row r="116" s="1" customFormat="1" ht="15" customHeight="1">
      <c r="B116" s="340"/>
      <c r="C116" s="315" t="s">
        <v>47</v>
      </c>
      <c r="D116" s="315"/>
      <c r="E116" s="315"/>
      <c r="F116" s="338" t="s">
        <v>1780</v>
      </c>
      <c r="G116" s="315"/>
      <c r="H116" s="315" t="s">
        <v>1825</v>
      </c>
      <c r="I116" s="315" t="s">
        <v>1815</v>
      </c>
      <c r="J116" s="315"/>
      <c r="K116" s="329"/>
    </row>
    <row r="117" s="1" customFormat="1" ht="15" customHeight="1">
      <c r="B117" s="340"/>
      <c r="C117" s="315" t="s">
        <v>56</v>
      </c>
      <c r="D117" s="315"/>
      <c r="E117" s="315"/>
      <c r="F117" s="338" t="s">
        <v>1780</v>
      </c>
      <c r="G117" s="315"/>
      <c r="H117" s="315" t="s">
        <v>1826</v>
      </c>
      <c r="I117" s="315" t="s">
        <v>1827</v>
      </c>
      <c r="J117" s="315"/>
      <c r="K117" s="329"/>
    </row>
    <row r="118" s="1" customFormat="1" ht="15" customHeight="1">
      <c r="B118" s="343"/>
      <c r="C118" s="349"/>
      <c r="D118" s="349"/>
      <c r="E118" s="349"/>
      <c r="F118" s="349"/>
      <c r="G118" s="349"/>
      <c r="H118" s="349"/>
      <c r="I118" s="349"/>
      <c r="J118" s="349"/>
      <c r="K118" s="345"/>
    </row>
    <row r="119" s="1" customFormat="1" ht="18.75" customHeight="1">
      <c r="B119" s="350"/>
      <c r="C119" s="351"/>
      <c r="D119" s="351"/>
      <c r="E119" s="351"/>
      <c r="F119" s="352"/>
      <c r="G119" s="351"/>
      <c r="H119" s="351"/>
      <c r="I119" s="351"/>
      <c r="J119" s="351"/>
      <c r="K119" s="350"/>
    </row>
    <row r="120" s="1" customFormat="1" ht="18.75" customHeight="1">
      <c r="B120" s="323"/>
      <c r="C120" s="323"/>
      <c r="D120" s="323"/>
      <c r="E120" s="323"/>
      <c r="F120" s="323"/>
      <c r="G120" s="323"/>
      <c r="H120" s="323"/>
      <c r="I120" s="323"/>
      <c r="J120" s="323"/>
      <c r="K120" s="323"/>
    </row>
    <row r="121" s="1" customFormat="1" ht="7.5" customHeight="1">
      <c r="B121" s="353"/>
      <c r="C121" s="354"/>
      <c r="D121" s="354"/>
      <c r="E121" s="354"/>
      <c r="F121" s="354"/>
      <c r="G121" s="354"/>
      <c r="H121" s="354"/>
      <c r="I121" s="354"/>
      <c r="J121" s="354"/>
      <c r="K121" s="355"/>
    </row>
    <row r="122" s="1" customFormat="1" ht="45" customHeight="1">
      <c r="B122" s="356"/>
      <c r="C122" s="306" t="s">
        <v>1828</v>
      </c>
      <c r="D122" s="306"/>
      <c r="E122" s="306"/>
      <c r="F122" s="306"/>
      <c r="G122" s="306"/>
      <c r="H122" s="306"/>
      <c r="I122" s="306"/>
      <c r="J122" s="306"/>
      <c r="K122" s="357"/>
    </row>
    <row r="123" s="1" customFormat="1" ht="17.25" customHeight="1">
      <c r="B123" s="358"/>
      <c r="C123" s="330" t="s">
        <v>1774</v>
      </c>
      <c r="D123" s="330"/>
      <c r="E123" s="330"/>
      <c r="F123" s="330" t="s">
        <v>1775</v>
      </c>
      <c r="G123" s="331"/>
      <c r="H123" s="330" t="s">
        <v>53</v>
      </c>
      <c r="I123" s="330" t="s">
        <v>56</v>
      </c>
      <c r="J123" s="330" t="s">
        <v>1776</v>
      </c>
      <c r="K123" s="359"/>
    </row>
    <row r="124" s="1" customFormat="1" ht="17.25" customHeight="1">
      <c r="B124" s="358"/>
      <c r="C124" s="332" t="s">
        <v>1777</v>
      </c>
      <c r="D124" s="332"/>
      <c r="E124" s="332"/>
      <c r="F124" s="333" t="s">
        <v>1778</v>
      </c>
      <c r="G124" s="334"/>
      <c r="H124" s="332"/>
      <c r="I124" s="332"/>
      <c r="J124" s="332" t="s">
        <v>1779</v>
      </c>
      <c r="K124" s="359"/>
    </row>
    <row r="125" s="1" customFormat="1" ht="5.25" customHeight="1">
      <c r="B125" s="360"/>
      <c r="C125" s="335"/>
      <c r="D125" s="335"/>
      <c r="E125" s="335"/>
      <c r="F125" s="335"/>
      <c r="G125" s="361"/>
      <c r="H125" s="335"/>
      <c r="I125" s="335"/>
      <c r="J125" s="335"/>
      <c r="K125" s="362"/>
    </row>
    <row r="126" s="1" customFormat="1" ht="15" customHeight="1">
      <c r="B126" s="360"/>
      <c r="C126" s="315" t="s">
        <v>1783</v>
      </c>
      <c r="D126" s="337"/>
      <c r="E126" s="337"/>
      <c r="F126" s="338" t="s">
        <v>1780</v>
      </c>
      <c r="G126" s="315"/>
      <c r="H126" s="315" t="s">
        <v>1820</v>
      </c>
      <c r="I126" s="315" t="s">
        <v>1782</v>
      </c>
      <c r="J126" s="315">
        <v>120</v>
      </c>
      <c r="K126" s="363"/>
    </row>
    <row r="127" s="1" customFormat="1" ht="15" customHeight="1">
      <c r="B127" s="360"/>
      <c r="C127" s="315" t="s">
        <v>1829</v>
      </c>
      <c r="D127" s="315"/>
      <c r="E127" s="315"/>
      <c r="F127" s="338" t="s">
        <v>1780</v>
      </c>
      <c r="G127" s="315"/>
      <c r="H127" s="315" t="s">
        <v>1830</v>
      </c>
      <c r="I127" s="315" t="s">
        <v>1782</v>
      </c>
      <c r="J127" s="315" t="s">
        <v>1831</v>
      </c>
      <c r="K127" s="363"/>
    </row>
    <row r="128" s="1" customFormat="1" ht="15" customHeight="1">
      <c r="B128" s="360"/>
      <c r="C128" s="315" t="s">
        <v>82</v>
      </c>
      <c r="D128" s="315"/>
      <c r="E128" s="315"/>
      <c r="F128" s="338" t="s">
        <v>1780</v>
      </c>
      <c r="G128" s="315"/>
      <c r="H128" s="315" t="s">
        <v>1832</v>
      </c>
      <c r="I128" s="315" t="s">
        <v>1782</v>
      </c>
      <c r="J128" s="315" t="s">
        <v>1831</v>
      </c>
      <c r="K128" s="363"/>
    </row>
    <row r="129" s="1" customFormat="1" ht="15" customHeight="1">
      <c r="B129" s="360"/>
      <c r="C129" s="315" t="s">
        <v>1791</v>
      </c>
      <c r="D129" s="315"/>
      <c r="E129" s="315"/>
      <c r="F129" s="338" t="s">
        <v>1786</v>
      </c>
      <c r="G129" s="315"/>
      <c r="H129" s="315" t="s">
        <v>1792</v>
      </c>
      <c r="I129" s="315" t="s">
        <v>1782</v>
      </c>
      <c r="J129" s="315">
        <v>15</v>
      </c>
      <c r="K129" s="363"/>
    </row>
    <row r="130" s="1" customFormat="1" ht="15" customHeight="1">
      <c r="B130" s="360"/>
      <c r="C130" s="341" t="s">
        <v>1793</v>
      </c>
      <c r="D130" s="341"/>
      <c r="E130" s="341"/>
      <c r="F130" s="342" t="s">
        <v>1786</v>
      </c>
      <c r="G130" s="341"/>
      <c r="H130" s="341" t="s">
        <v>1794</v>
      </c>
      <c r="I130" s="341" t="s">
        <v>1782</v>
      </c>
      <c r="J130" s="341">
        <v>15</v>
      </c>
      <c r="K130" s="363"/>
    </row>
    <row r="131" s="1" customFormat="1" ht="15" customHeight="1">
      <c r="B131" s="360"/>
      <c r="C131" s="341" t="s">
        <v>1795</v>
      </c>
      <c r="D131" s="341"/>
      <c r="E131" s="341"/>
      <c r="F131" s="342" t="s">
        <v>1786</v>
      </c>
      <c r="G131" s="341"/>
      <c r="H131" s="341" t="s">
        <v>1796</v>
      </c>
      <c r="I131" s="341" t="s">
        <v>1782</v>
      </c>
      <c r="J131" s="341">
        <v>20</v>
      </c>
      <c r="K131" s="363"/>
    </row>
    <row r="132" s="1" customFormat="1" ht="15" customHeight="1">
      <c r="B132" s="360"/>
      <c r="C132" s="341" t="s">
        <v>1797</v>
      </c>
      <c r="D132" s="341"/>
      <c r="E132" s="341"/>
      <c r="F132" s="342" t="s">
        <v>1786</v>
      </c>
      <c r="G132" s="341"/>
      <c r="H132" s="341" t="s">
        <v>1798</v>
      </c>
      <c r="I132" s="341" t="s">
        <v>1782</v>
      </c>
      <c r="J132" s="341">
        <v>20</v>
      </c>
      <c r="K132" s="363"/>
    </row>
    <row r="133" s="1" customFormat="1" ht="15" customHeight="1">
      <c r="B133" s="360"/>
      <c r="C133" s="315" t="s">
        <v>1785</v>
      </c>
      <c r="D133" s="315"/>
      <c r="E133" s="315"/>
      <c r="F133" s="338" t="s">
        <v>1786</v>
      </c>
      <c r="G133" s="315"/>
      <c r="H133" s="315" t="s">
        <v>1820</v>
      </c>
      <c r="I133" s="315" t="s">
        <v>1782</v>
      </c>
      <c r="J133" s="315">
        <v>50</v>
      </c>
      <c r="K133" s="363"/>
    </row>
    <row r="134" s="1" customFormat="1" ht="15" customHeight="1">
      <c r="B134" s="360"/>
      <c r="C134" s="315" t="s">
        <v>1799</v>
      </c>
      <c r="D134" s="315"/>
      <c r="E134" s="315"/>
      <c r="F134" s="338" t="s">
        <v>1786</v>
      </c>
      <c r="G134" s="315"/>
      <c r="H134" s="315" t="s">
        <v>1820</v>
      </c>
      <c r="I134" s="315" t="s">
        <v>1782</v>
      </c>
      <c r="J134" s="315">
        <v>50</v>
      </c>
      <c r="K134" s="363"/>
    </row>
    <row r="135" s="1" customFormat="1" ht="15" customHeight="1">
      <c r="B135" s="360"/>
      <c r="C135" s="315" t="s">
        <v>1805</v>
      </c>
      <c r="D135" s="315"/>
      <c r="E135" s="315"/>
      <c r="F135" s="338" t="s">
        <v>1786</v>
      </c>
      <c r="G135" s="315"/>
      <c r="H135" s="315" t="s">
        <v>1820</v>
      </c>
      <c r="I135" s="315" t="s">
        <v>1782</v>
      </c>
      <c r="J135" s="315">
        <v>50</v>
      </c>
      <c r="K135" s="363"/>
    </row>
    <row r="136" s="1" customFormat="1" ht="15" customHeight="1">
      <c r="B136" s="360"/>
      <c r="C136" s="315" t="s">
        <v>1807</v>
      </c>
      <c r="D136" s="315"/>
      <c r="E136" s="315"/>
      <c r="F136" s="338" t="s">
        <v>1786</v>
      </c>
      <c r="G136" s="315"/>
      <c r="H136" s="315" t="s">
        <v>1820</v>
      </c>
      <c r="I136" s="315" t="s">
        <v>1782</v>
      </c>
      <c r="J136" s="315">
        <v>50</v>
      </c>
      <c r="K136" s="363"/>
    </row>
    <row r="137" s="1" customFormat="1" ht="15" customHeight="1">
      <c r="B137" s="360"/>
      <c r="C137" s="315" t="s">
        <v>1808</v>
      </c>
      <c r="D137" s="315"/>
      <c r="E137" s="315"/>
      <c r="F137" s="338" t="s">
        <v>1786</v>
      </c>
      <c r="G137" s="315"/>
      <c r="H137" s="315" t="s">
        <v>1833</v>
      </c>
      <c r="I137" s="315" t="s">
        <v>1782</v>
      </c>
      <c r="J137" s="315">
        <v>255</v>
      </c>
      <c r="K137" s="363"/>
    </row>
    <row r="138" s="1" customFormat="1" ht="15" customHeight="1">
      <c r="B138" s="360"/>
      <c r="C138" s="315" t="s">
        <v>1810</v>
      </c>
      <c r="D138" s="315"/>
      <c r="E138" s="315"/>
      <c r="F138" s="338" t="s">
        <v>1780</v>
      </c>
      <c r="G138" s="315"/>
      <c r="H138" s="315" t="s">
        <v>1834</v>
      </c>
      <c r="I138" s="315" t="s">
        <v>1812</v>
      </c>
      <c r="J138" s="315"/>
      <c r="K138" s="363"/>
    </row>
    <row r="139" s="1" customFormat="1" ht="15" customHeight="1">
      <c r="B139" s="360"/>
      <c r="C139" s="315" t="s">
        <v>1813</v>
      </c>
      <c r="D139" s="315"/>
      <c r="E139" s="315"/>
      <c r="F139" s="338" t="s">
        <v>1780</v>
      </c>
      <c r="G139" s="315"/>
      <c r="H139" s="315" t="s">
        <v>1835</v>
      </c>
      <c r="I139" s="315" t="s">
        <v>1815</v>
      </c>
      <c r="J139" s="315"/>
      <c r="K139" s="363"/>
    </row>
    <row r="140" s="1" customFormat="1" ht="15" customHeight="1">
      <c r="B140" s="360"/>
      <c r="C140" s="315" t="s">
        <v>1816</v>
      </c>
      <c r="D140" s="315"/>
      <c r="E140" s="315"/>
      <c r="F140" s="338" t="s">
        <v>1780</v>
      </c>
      <c r="G140" s="315"/>
      <c r="H140" s="315" t="s">
        <v>1816</v>
      </c>
      <c r="I140" s="315" t="s">
        <v>1815</v>
      </c>
      <c r="J140" s="315"/>
      <c r="K140" s="363"/>
    </row>
    <row r="141" s="1" customFormat="1" ht="15" customHeight="1">
      <c r="B141" s="360"/>
      <c r="C141" s="315" t="s">
        <v>37</v>
      </c>
      <c r="D141" s="315"/>
      <c r="E141" s="315"/>
      <c r="F141" s="338" t="s">
        <v>1780</v>
      </c>
      <c r="G141" s="315"/>
      <c r="H141" s="315" t="s">
        <v>1836</v>
      </c>
      <c r="I141" s="315" t="s">
        <v>1815</v>
      </c>
      <c r="J141" s="315"/>
      <c r="K141" s="363"/>
    </row>
    <row r="142" s="1" customFormat="1" ht="15" customHeight="1">
      <c r="B142" s="360"/>
      <c r="C142" s="315" t="s">
        <v>1837</v>
      </c>
      <c r="D142" s="315"/>
      <c r="E142" s="315"/>
      <c r="F142" s="338" t="s">
        <v>1780</v>
      </c>
      <c r="G142" s="315"/>
      <c r="H142" s="315" t="s">
        <v>1838</v>
      </c>
      <c r="I142" s="315" t="s">
        <v>1815</v>
      </c>
      <c r="J142" s="315"/>
      <c r="K142" s="363"/>
    </row>
    <row r="143" s="1" customFormat="1" ht="15" customHeight="1">
      <c r="B143" s="364"/>
      <c r="C143" s="365"/>
      <c r="D143" s="365"/>
      <c r="E143" s="365"/>
      <c r="F143" s="365"/>
      <c r="G143" s="365"/>
      <c r="H143" s="365"/>
      <c r="I143" s="365"/>
      <c r="J143" s="365"/>
      <c r="K143" s="366"/>
    </row>
    <row r="144" s="1" customFormat="1" ht="18.75" customHeight="1">
      <c r="B144" s="351"/>
      <c r="C144" s="351"/>
      <c r="D144" s="351"/>
      <c r="E144" s="351"/>
      <c r="F144" s="352"/>
      <c r="G144" s="351"/>
      <c r="H144" s="351"/>
      <c r="I144" s="351"/>
      <c r="J144" s="351"/>
      <c r="K144" s="351"/>
    </row>
    <row r="145" s="1" customFormat="1" ht="18.75" customHeight="1">
      <c r="B145" s="323"/>
      <c r="C145" s="323"/>
      <c r="D145" s="323"/>
      <c r="E145" s="323"/>
      <c r="F145" s="323"/>
      <c r="G145" s="323"/>
      <c r="H145" s="323"/>
      <c r="I145" s="323"/>
      <c r="J145" s="323"/>
      <c r="K145" s="323"/>
    </row>
    <row r="146" s="1" customFormat="1" ht="7.5" customHeight="1">
      <c r="B146" s="324"/>
      <c r="C146" s="325"/>
      <c r="D146" s="325"/>
      <c r="E146" s="325"/>
      <c r="F146" s="325"/>
      <c r="G146" s="325"/>
      <c r="H146" s="325"/>
      <c r="I146" s="325"/>
      <c r="J146" s="325"/>
      <c r="K146" s="326"/>
    </row>
    <row r="147" s="1" customFormat="1" ht="45" customHeight="1">
      <c r="B147" s="327"/>
      <c r="C147" s="328" t="s">
        <v>1839</v>
      </c>
      <c r="D147" s="328"/>
      <c r="E147" s="328"/>
      <c r="F147" s="328"/>
      <c r="G147" s="328"/>
      <c r="H147" s="328"/>
      <c r="I147" s="328"/>
      <c r="J147" s="328"/>
      <c r="K147" s="329"/>
    </row>
    <row r="148" s="1" customFormat="1" ht="17.25" customHeight="1">
      <c r="B148" s="327"/>
      <c r="C148" s="330" t="s">
        <v>1774</v>
      </c>
      <c r="D148" s="330"/>
      <c r="E148" s="330"/>
      <c r="F148" s="330" t="s">
        <v>1775</v>
      </c>
      <c r="G148" s="331"/>
      <c r="H148" s="330" t="s">
        <v>53</v>
      </c>
      <c r="I148" s="330" t="s">
        <v>56</v>
      </c>
      <c r="J148" s="330" t="s">
        <v>1776</v>
      </c>
      <c r="K148" s="329"/>
    </row>
    <row r="149" s="1" customFormat="1" ht="17.25" customHeight="1">
      <c r="B149" s="327"/>
      <c r="C149" s="332" t="s">
        <v>1777</v>
      </c>
      <c r="D149" s="332"/>
      <c r="E149" s="332"/>
      <c r="F149" s="333" t="s">
        <v>1778</v>
      </c>
      <c r="G149" s="334"/>
      <c r="H149" s="332"/>
      <c r="I149" s="332"/>
      <c r="J149" s="332" t="s">
        <v>1779</v>
      </c>
      <c r="K149" s="329"/>
    </row>
    <row r="150" s="1" customFormat="1" ht="5.25" customHeight="1">
      <c r="B150" s="340"/>
      <c r="C150" s="335"/>
      <c r="D150" s="335"/>
      <c r="E150" s="335"/>
      <c r="F150" s="335"/>
      <c r="G150" s="336"/>
      <c r="H150" s="335"/>
      <c r="I150" s="335"/>
      <c r="J150" s="335"/>
      <c r="K150" s="363"/>
    </row>
    <row r="151" s="1" customFormat="1" ht="15" customHeight="1">
      <c r="B151" s="340"/>
      <c r="C151" s="367" t="s">
        <v>1783</v>
      </c>
      <c r="D151" s="315"/>
      <c r="E151" s="315"/>
      <c r="F151" s="368" t="s">
        <v>1780</v>
      </c>
      <c r="G151" s="315"/>
      <c r="H151" s="367" t="s">
        <v>1820</v>
      </c>
      <c r="I151" s="367" t="s">
        <v>1782</v>
      </c>
      <c r="J151" s="367">
        <v>120</v>
      </c>
      <c r="K151" s="363"/>
    </row>
    <row r="152" s="1" customFormat="1" ht="15" customHeight="1">
      <c r="B152" s="340"/>
      <c r="C152" s="367" t="s">
        <v>1829</v>
      </c>
      <c r="D152" s="315"/>
      <c r="E152" s="315"/>
      <c r="F152" s="368" t="s">
        <v>1780</v>
      </c>
      <c r="G152" s="315"/>
      <c r="H152" s="367" t="s">
        <v>1840</v>
      </c>
      <c r="I152" s="367" t="s">
        <v>1782</v>
      </c>
      <c r="J152" s="367" t="s">
        <v>1831</v>
      </c>
      <c r="K152" s="363"/>
    </row>
    <row r="153" s="1" customFormat="1" ht="15" customHeight="1">
      <c r="B153" s="340"/>
      <c r="C153" s="367" t="s">
        <v>82</v>
      </c>
      <c r="D153" s="315"/>
      <c r="E153" s="315"/>
      <c r="F153" s="368" t="s">
        <v>1780</v>
      </c>
      <c r="G153" s="315"/>
      <c r="H153" s="367" t="s">
        <v>1841</v>
      </c>
      <c r="I153" s="367" t="s">
        <v>1782</v>
      </c>
      <c r="J153" s="367" t="s">
        <v>1831</v>
      </c>
      <c r="K153" s="363"/>
    </row>
    <row r="154" s="1" customFormat="1" ht="15" customHeight="1">
      <c r="B154" s="340"/>
      <c r="C154" s="367" t="s">
        <v>1785</v>
      </c>
      <c r="D154" s="315"/>
      <c r="E154" s="315"/>
      <c r="F154" s="368" t="s">
        <v>1786</v>
      </c>
      <c r="G154" s="315"/>
      <c r="H154" s="367" t="s">
        <v>1820</v>
      </c>
      <c r="I154" s="367" t="s">
        <v>1782</v>
      </c>
      <c r="J154" s="367">
        <v>50</v>
      </c>
      <c r="K154" s="363"/>
    </row>
    <row r="155" s="1" customFormat="1" ht="15" customHeight="1">
      <c r="B155" s="340"/>
      <c r="C155" s="367" t="s">
        <v>1788</v>
      </c>
      <c r="D155" s="315"/>
      <c r="E155" s="315"/>
      <c r="F155" s="368" t="s">
        <v>1780</v>
      </c>
      <c r="G155" s="315"/>
      <c r="H155" s="367" t="s">
        <v>1820</v>
      </c>
      <c r="I155" s="367" t="s">
        <v>1790</v>
      </c>
      <c r="J155" s="367"/>
      <c r="K155" s="363"/>
    </row>
    <row r="156" s="1" customFormat="1" ht="15" customHeight="1">
      <c r="B156" s="340"/>
      <c r="C156" s="367" t="s">
        <v>1799</v>
      </c>
      <c r="D156" s="315"/>
      <c r="E156" s="315"/>
      <c r="F156" s="368" t="s">
        <v>1786</v>
      </c>
      <c r="G156" s="315"/>
      <c r="H156" s="367" t="s">
        <v>1820</v>
      </c>
      <c r="I156" s="367" t="s">
        <v>1782</v>
      </c>
      <c r="J156" s="367">
        <v>50</v>
      </c>
      <c r="K156" s="363"/>
    </row>
    <row r="157" s="1" customFormat="1" ht="15" customHeight="1">
      <c r="B157" s="340"/>
      <c r="C157" s="367" t="s">
        <v>1807</v>
      </c>
      <c r="D157" s="315"/>
      <c r="E157" s="315"/>
      <c r="F157" s="368" t="s">
        <v>1786</v>
      </c>
      <c r="G157" s="315"/>
      <c r="H157" s="367" t="s">
        <v>1820</v>
      </c>
      <c r="I157" s="367" t="s">
        <v>1782</v>
      </c>
      <c r="J157" s="367">
        <v>50</v>
      </c>
      <c r="K157" s="363"/>
    </row>
    <row r="158" s="1" customFormat="1" ht="15" customHeight="1">
      <c r="B158" s="340"/>
      <c r="C158" s="367" t="s">
        <v>1805</v>
      </c>
      <c r="D158" s="315"/>
      <c r="E158" s="315"/>
      <c r="F158" s="368" t="s">
        <v>1786</v>
      </c>
      <c r="G158" s="315"/>
      <c r="H158" s="367" t="s">
        <v>1820</v>
      </c>
      <c r="I158" s="367" t="s">
        <v>1782</v>
      </c>
      <c r="J158" s="367">
        <v>50</v>
      </c>
      <c r="K158" s="363"/>
    </row>
    <row r="159" s="1" customFormat="1" ht="15" customHeight="1">
      <c r="B159" s="340"/>
      <c r="C159" s="367" t="s">
        <v>103</v>
      </c>
      <c r="D159" s="315"/>
      <c r="E159" s="315"/>
      <c r="F159" s="368" t="s">
        <v>1780</v>
      </c>
      <c r="G159" s="315"/>
      <c r="H159" s="367" t="s">
        <v>1842</v>
      </c>
      <c r="I159" s="367" t="s">
        <v>1782</v>
      </c>
      <c r="J159" s="367" t="s">
        <v>1843</v>
      </c>
      <c r="K159" s="363"/>
    </row>
    <row r="160" s="1" customFormat="1" ht="15" customHeight="1">
      <c r="B160" s="340"/>
      <c r="C160" s="367" t="s">
        <v>1844</v>
      </c>
      <c r="D160" s="315"/>
      <c r="E160" s="315"/>
      <c r="F160" s="368" t="s">
        <v>1780</v>
      </c>
      <c r="G160" s="315"/>
      <c r="H160" s="367" t="s">
        <v>1845</v>
      </c>
      <c r="I160" s="367" t="s">
        <v>1815</v>
      </c>
      <c r="J160" s="367"/>
      <c r="K160" s="363"/>
    </row>
    <row r="161" s="1" customFormat="1" ht="15" customHeight="1">
      <c r="B161" s="369"/>
      <c r="C161" s="349"/>
      <c r="D161" s="349"/>
      <c r="E161" s="349"/>
      <c r="F161" s="349"/>
      <c r="G161" s="349"/>
      <c r="H161" s="349"/>
      <c r="I161" s="349"/>
      <c r="J161" s="349"/>
      <c r="K161" s="370"/>
    </row>
    <row r="162" s="1" customFormat="1" ht="18.75" customHeight="1">
      <c r="B162" s="351"/>
      <c r="C162" s="361"/>
      <c r="D162" s="361"/>
      <c r="E162" s="361"/>
      <c r="F162" s="371"/>
      <c r="G162" s="361"/>
      <c r="H162" s="361"/>
      <c r="I162" s="361"/>
      <c r="J162" s="361"/>
      <c r="K162" s="351"/>
    </row>
    <row r="163" s="1" customFormat="1" ht="18.75" customHeight="1">
      <c r="B163" s="323"/>
      <c r="C163" s="323"/>
      <c r="D163" s="323"/>
      <c r="E163" s="323"/>
      <c r="F163" s="323"/>
      <c r="G163" s="323"/>
      <c r="H163" s="323"/>
      <c r="I163" s="323"/>
      <c r="J163" s="323"/>
      <c r="K163" s="323"/>
    </row>
    <row r="164" s="1" customFormat="1" ht="7.5" customHeight="1">
      <c r="B164" s="302"/>
      <c r="C164" s="303"/>
      <c r="D164" s="303"/>
      <c r="E164" s="303"/>
      <c r="F164" s="303"/>
      <c r="G164" s="303"/>
      <c r="H164" s="303"/>
      <c r="I164" s="303"/>
      <c r="J164" s="303"/>
      <c r="K164" s="304"/>
    </row>
    <row r="165" s="1" customFormat="1" ht="45" customHeight="1">
      <c r="B165" s="305"/>
      <c r="C165" s="306" t="s">
        <v>1846</v>
      </c>
      <c r="D165" s="306"/>
      <c r="E165" s="306"/>
      <c r="F165" s="306"/>
      <c r="G165" s="306"/>
      <c r="H165" s="306"/>
      <c r="I165" s="306"/>
      <c r="J165" s="306"/>
      <c r="K165" s="307"/>
    </row>
    <row r="166" s="1" customFormat="1" ht="17.25" customHeight="1">
      <c r="B166" s="305"/>
      <c r="C166" s="330" t="s">
        <v>1774</v>
      </c>
      <c r="D166" s="330"/>
      <c r="E166" s="330"/>
      <c r="F166" s="330" t="s">
        <v>1775</v>
      </c>
      <c r="G166" s="372"/>
      <c r="H166" s="373" t="s">
        <v>53</v>
      </c>
      <c r="I166" s="373" t="s">
        <v>56</v>
      </c>
      <c r="J166" s="330" t="s">
        <v>1776</v>
      </c>
      <c r="K166" s="307"/>
    </row>
    <row r="167" s="1" customFormat="1" ht="17.25" customHeight="1">
      <c r="B167" s="308"/>
      <c r="C167" s="332" t="s">
        <v>1777</v>
      </c>
      <c r="D167" s="332"/>
      <c r="E167" s="332"/>
      <c r="F167" s="333" t="s">
        <v>1778</v>
      </c>
      <c r="G167" s="374"/>
      <c r="H167" s="375"/>
      <c r="I167" s="375"/>
      <c r="J167" s="332" t="s">
        <v>1779</v>
      </c>
      <c r="K167" s="310"/>
    </row>
    <row r="168" s="1" customFormat="1" ht="5.25" customHeight="1">
      <c r="B168" s="340"/>
      <c r="C168" s="335"/>
      <c r="D168" s="335"/>
      <c r="E168" s="335"/>
      <c r="F168" s="335"/>
      <c r="G168" s="336"/>
      <c r="H168" s="335"/>
      <c r="I168" s="335"/>
      <c r="J168" s="335"/>
      <c r="K168" s="363"/>
    </row>
    <row r="169" s="1" customFormat="1" ht="15" customHeight="1">
      <c r="B169" s="340"/>
      <c r="C169" s="315" t="s">
        <v>1783</v>
      </c>
      <c r="D169" s="315"/>
      <c r="E169" s="315"/>
      <c r="F169" s="338" t="s">
        <v>1780</v>
      </c>
      <c r="G169" s="315"/>
      <c r="H169" s="315" t="s">
        <v>1820</v>
      </c>
      <c r="I169" s="315" t="s">
        <v>1782</v>
      </c>
      <c r="J169" s="315">
        <v>120</v>
      </c>
      <c r="K169" s="363"/>
    </row>
    <row r="170" s="1" customFormat="1" ht="15" customHeight="1">
      <c r="B170" s="340"/>
      <c r="C170" s="315" t="s">
        <v>1829</v>
      </c>
      <c r="D170" s="315"/>
      <c r="E170" s="315"/>
      <c r="F170" s="338" t="s">
        <v>1780</v>
      </c>
      <c r="G170" s="315"/>
      <c r="H170" s="315" t="s">
        <v>1830</v>
      </c>
      <c r="I170" s="315" t="s">
        <v>1782</v>
      </c>
      <c r="J170" s="315" t="s">
        <v>1831</v>
      </c>
      <c r="K170" s="363"/>
    </row>
    <row r="171" s="1" customFormat="1" ht="15" customHeight="1">
      <c r="B171" s="340"/>
      <c r="C171" s="315" t="s">
        <v>82</v>
      </c>
      <c r="D171" s="315"/>
      <c r="E171" s="315"/>
      <c r="F171" s="338" t="s">
        <v>1780</v>
      </c>
      <c r="G171" s="315"/>
      <c r="H171" s="315" t="s">
        <v>1847</v>
      </c>
      <c r="I171" s="315" t="s">
        <v>1782</v>
      </c>
      <c r="J171" s="315" t="s">
        <v>1831</v>
      </c>
      <c r="K171" s="363"/>
    </row>
    <row r="172" s="1" customFormat="1" ht="15" customHeight="1">
      <c r="B172" s="340"/>
      <c r="C172" s="315" t="s">
        <v>1785</v>
      </c>
      <c r="D172" s="315"/>
      <c r="E172" s="315"/>
      <c r="F172" s="338" t="s">
        <v>1786</v>
      </c>
      <c r="G172" s="315"/>
      <c r="H172" s="315" t="s">
        <v>1847</v>
      </c>
      <c r="I172" s="315" t="s">
        <v>1782</v>
      </c>
      <c r="J172" s="315">
        <v>50</v>
      </c>
      <c r="K172" s="363"/>
    </row>
    <row r="173" s="1" customFormat="1" ht="15" customHeight="1">
      <c r="B173" s="340"/>
      <c r="C173" s="315" t="s">
        <v>1788</v>
      </c>
      <c r="D173" s="315"/>
      <c r="E173" s="315"/>
      <c r="F173" s="338" t="s">
        <v>1780</v>
      </c>
      <c r="G173" s="315"/>
      <c r="H173" s="315" t="s">
        <v>1847</v>
      </c>
      <c r="I173" s="315" t="s">
        <v>1790</v>
      </c>
      <c r="J173" s="315"/>
      <c r="K173" s="363"/>
    </row>
    <row r="174" s="1" customFormat="1" ht="15" customHeight="1">
      <c r="B174" s="340"/>
      <c r="C174" s="315" t="s">
        <v>1799</v>
      </c>
      <c r="D174" s="315"/>
      <c r="E174" s="315"/>
      <c r="F174" s="338" t="s">
        <v>1786</v>
      </c>
      <c r="G174" s="315"/>
      <c r="H174" s="315" t="s">
        <v>1847</v>
      </c>
      <c r="I174" s="315" t="s">
        <v>1782</v>
      </c>
      <c r="J174" s="315">
        <v>50</v>
      </c>
      <c r="K174" s="363"/>
    </row>
    <row r="175" s="1" customFormat="1" ht="15" customHeight="1">
      <c r="B175" s="340"/>
      <c r="C175" s="315" t="s">
        <v>1807</v>
      </c>
      <c r="D175" s="315"/>
      <c r="E175" s="315"/>
      <c r="F175" s="338" t="s">
        <v>1786</v>
      </c>
      <c r="G175" s="315"/>
      <c r="H175" s="315" t="s">
        <v>1847</v>
      </c>
      <c r="I175" s="315" t="s">
        <v>1782</v>
      </c>
      <c r="J175" s="315">
        <v>50</v>
      </c>
      <c r="K175" s="363"/>
    </row>
    <row r="176" s="1" customFormat="1" ht="15" customHeight="1">
      <c r="B176" s="340"/>
      <c r="C176" s="315" t="s">
        <v>1805</v>
      </c>
      <c r="D176" s="315"/>
      <c r="E176" s="315"/>
      <c r="F176" s="338" t="s">
        <v>1786</v>
      </c>
      <c r="G176" s="315"/>
      <c r="H176" s="315" t="s">
        <v>1847</v>
      </c>
      <c r="I176" s="315" t="s">
        <v>1782</v>
      </c>
      <c r="J176" s="315">
        <v>50</v>
      </c>
      <c r="K176" s="363"/>
    </row>
    <row r="177" s="1" customFormat="1" ht="15" customHeight="1">
      <c r="B177" s="340"/>
      <c r="C177" s="315" t="s">
        <v>125</v>
      </c>
      <c r="D177" s="315"/>
      <c r="E177" s="315"/>
      <c r="F177" s="338" t="s">
        <v>1780</v>
      </c>
      <c r="G177" s="315"/>
      <c r="H177" s="315" t="s">
        <v>1848</v>
      </c>
      <c r="I177" s="315" t="s">
        <v>1849</v>
      </c>
      <c r="J177" s="315"/>
      <c r="K177" s="363"/>
    </row>
    <row r="178" s="1" customFormat="1" ht="15" customHeight="1">
      <c r="B178" s="340"/>
      <c r="C178" s="315" t="s">
        <v>56</v>
      </c>
      <c r="D178" s="315"/>
      <c r="E178" s="315"/>
      <c r="F178" s="338" t="s">
        <v>1780</v>
      </c>
      <c r="G178" s="315"/>
      <c r="H178" s="315" t="s">
        <v>1850</v>
      </c>
      <c r="I178" s="315" t="s">
        <v>1851</v>
      </c>
      <c r="J178" s="315">
        <v>1</v>
      </c>
      <c r="K178" s="363"/>
    </row>
    <row r="179" s="1" customFormat="1" ht="15" customHeight="1">
      <c r="B179" s="340"/>
      <c r="C179" s="315" t="s">
        <v>52</v>
      </c>
      <c r="D179" s="315"/>
      <c r="E179" s="315"/>
      <c r="F179" s="338" t="s">
        <v>1780</v>
      </c>
      <c r="G179" s="315"/>
      <c r="H179" s="315" t="s">
        <v>1852</v>
      </c>
      <c r="I179" s="315" t="s">
        <v>1782</v>
      </c>
      <c r="J179" s="315">
        <v>20</v>
      </c>
      <c r="K179" s="363"/>
    </row>
    <row r="180" s="1" customFormat="1" ht="15" customHeight="1">
      <c r="B180" s="340"/>
      <c r="C180" s="315" t="s">
        <v>53</v>
      </c>
      <c r="D180" s="315"/>
      <c r="E180" s="315"/>
      <c r="F180" s="338" t="s">
        <v>1780</v>
      </c>
      <c r="G180" s="315"/>
      <c r="H180" s="315" t="s">
        <v>1853</v>
      </c>
      <c r="I180" s="315" t="s">
        <v>1782</v>
      </c>
      <c r="J180" s="315">
        <v>255</v>
      </c>
      <c r="K180" s="363"/>
    </row>
    <row r="181" s="1" customFormat="1" ht="15" customHeight="1">
      <c r="B181" s="340"/>
      <c r="C181" s="315" t="s">
        <v>126</v>
      </c>
      <c r="D181" s="315"/>
      <c r="E181" s="315"/>
      <c r="F181" s="338" t="s">
        <v>1780</v>
      </c>
      <c r="G181" s="315"/>
      <c r="H181" s="315" t="s">
        <v>1744</v>
      </c>
      <c r="I181" s="315" t="s">
        <v>1782</v>
      </c>
      <c r="J181" s="315">
        <v>10</v>
      </c>
      <c r="K181" s="363"/>
    </row>
    <row r="182" s="1" customFormat="1" ht="15" customHeight="1">
      <c r="B182" s="340"/>
      <c r="C182" s="315" t="s">
        <v>127</v>
      </c>
      <c r="D182" s="315"/>
      <c r="E182" s="315"/>
      <c r="F182" s="338" t="s">
        <v>1780</v>
      </c>
      <c r="G182" s="315"/>
      <c r="H182" s="315" t="s">
        <v>1854</v>
      </c>
      <c r="I182" s="315" t="s">
        <v>1815</v>
      </c>
      <c r="J182" s="315"/>
      <c r="K182" s="363"/>
    </row>
    <row r="183" s="1" customFormat="1" ht="15" customHeight="1">
      <c r="B183" s="340"/>
      <c r="C183" s="315" t="s">
        <v>1855</v>
      </c>
      <c r="D183" s="315"/>
      <c r="E183" s="315"/>
      <c r="F183" s="338" t="s">
        <v>1780</v>
      </c>
      <c r="G183" s="315"/>
      <c r="H183" s="315" t="s">
        <v>1856</v>
      </c>
      <c r="I183" s="315" t="s">
        <v>1815</v>
      </c>
      <c r="J183" s="315"/>
      <c r="K183" s="363"/>
    </row>
    <row r="184" s="1" customFormat="1" ht="15" customHeight="1">
      <c r="B184" s="340"/>
      <c r="C184" s="315" t="s">
        <v>1844</v>
      </c>
      <c r="D184" s="315"/>
      <c r="E184" s="315"/>
      <c r="F184" s="338" t="s">
        <v>1780</v>
      </c>
      <c r="G184" s="315"/>
      <c r="H184" s="315" t="s">
        <v>1857</v>
      </c>
      <c r="I184" s="315" t="s">
        <v>1815</v>
      </c>
      <c r="J184" s="315"/>
      <c r="K184" s="363"/>
    </row>
    <row r="185" s="1" customFormat="1" ht="15" customHeight="1">
      <c r="B185" s="340"/>
      <c r="C185" s="315" t="s">
        <v>129</v>
      </c>
      <c r="D185" s="315"/>
      <c r="E185" s="315"/>
      <c r="F185" s="338" t="s">
        <v>1786</v>
      </c>
      <c r="G185" s="315"/>
      <c r="H185" s="315" t="s">
        <v>1858</v>
      </c>
      <c r="I185" s="315" t="s">
        <v>1782</v>
      </c>
      <c r="J185" s="315">
        <v>50</v>
      </c>
      <c r="K185" s="363"/>
    </row>
    <row r="186" s="1" customFormat="1" ht="15" customHeight="1">
      <c r="B186" s="340"/>
      <c r="C186" s="315" t="s">
        <v>1859</v>
      </c>
      <c r="D186" s="315"/>
      <c r="E186" s="315"/>
      <c r="F186" s="338" t="s">
        <v>1786</v>
      </c>
      <c r="G186" s="315"/>
      <c r="H186" s="315" t="s">
        <v>1860</v>
      </c>
      <c r="I186" s="315" t="s">
        <v>1861</v>
      </c>
      <c r="J186" s="315"/>
      <c r="K186" s="363"/>
    </row>
    <row r="187" s="1" customFormat="1" ht="15" customHeight="1">
      <c r="B187" s="340"/>
      <c r="C187" s="315" t="s">
        <v>1862</v>
      </c>
      <c r="D187" s="315"/>
      <c r="E187" s="315"/>
      <c r="F187" s="338" t="s">
        <v>1786</v>
      </c>
      <c r="G187" s="315"/>
      <c r="H187" s="315" t="s">
        <v>1863</v>
      </c>
      <c r="I187" s="315" t="s">
        <v>1861</v>
      </c>
      <c r="J187" s="315"/>
      <c r="K187" s="363"/>
    </row>
    <row r="188" s="1" customFormat="1" ht="15" customHeight="1">
      <c r="B188" s="340"/>
      <c r="C188" s="315" t="s">
        <v>1864</v>
      </c>
      <c r="D188" s="315"/>
      <c r="E188" s="315"/>
      <c r="F188" s="338" t="s">
        <v>1786</v>
      </c>
      <c r="G188" s="315"/>
      <c r="H188" s="315" t="s">
        <v>1865</v>
      </c>
      <c r="I188" s="315" t="s">
        <v>1861</v>
      </c>
      <c r="J188" s="315"/>
      <c r="K188" s="363"/>
    </row>
    <row r="189" s="1" customFormat="1" ht="15" customHeight="1">
      <c r="B189" s="340"/>
      <c r="C189" s="376" t="s">
        <v>1866</v>
      </c>
      <c r="D189" s="315"/>
      <c r="E189" s="315"/>
      <c r="F189" s="338" t="s">
        <v>1786</v>
      </c>
      <c r="G189" s="315"/>
      <c r="H189" s="315" t="s">
        <v>1867</v>
      </c>
      <c r="I189" s="315" t="s">
        <v>1868</v>
      </c>
      <c r="J189" s="377" t="s">
        <v>1869</v>
      </c>
      <c r="K189" s="363"/>
    </row>
    <row r="190" s="18" customFormat="1" ht="15" customHeight="1">
      <c r="B190" s="378"/>
      <c r="C190" s="379" t="s">
        <v>1870</v>
      </c>
      <c r="D190" s="380"/>
      <c r="E190" s="380"/>
      <c r="F190" s="381" t="s">
        <v>1786</v>
      </c>
      <c r="G190" s="380"/>
      <c r="H190" s="380" t="s">
        <v>1871</v>
      </c>
      <c r="I190" s="380" t="s">
        <v>1868</v>
      </c>
      <c r="J190" s="382" t="s">
        <v>1869</v>
      </c>
      <c r="K190" s="383"/>
    </row>
    <row r="191" s="1" customFormat="1" ht="15" customHeight="1">
      <c r="B191" s="340"/>
      <c r="C191" s="376" t="s">
        <v>41</v>
      </c>
      <c r="D191" s="315"/>
      <c r="E191" s="315"/>
      <c r="F191" s="338" t="s">
        <v>1780</v>
      </c>
      <c r="G191" s="315"/>
      <c r="H191" s="312" t="s">
        <v>1872</v>
      </c>
      <c r="I191" s="315" t="s">
        <v>1873</v>
      </c>
      <c r="J191" s="315"/>
      <c r="K191" s="363"/>
    </row>
    <row r="192" s="1" customFormat="1" ht="15" customHeight="1">
      <c r="B192" s="340"/>
      <c r="C192" s="376" t="s">
        <v>1874</v>
      </c>
      <c r="D192" s="315"/>
      <c r="E192" s="315"/>
      <c r="F192" s="338" t="s">
        <v>1780</v>
      </c>
      <c r="G192" s="315"/>
      <c r="H192" s="315" t="s">
        <v>1875</v>
      </c>
      <c r="I192" s="315" t="s">
        <v>1815</v>
      </c>
      <c r="J192" s="315"/>
      <c r="K192" s="363"/>
    </row>
    <row r="193" s="1" customFormat="1" ht="15" customHeight="1">
      <c r="B193" s="340"/>
      <c r="C193" s="376" t="s">
        <v>1876</v>
      </c>
      <c r="D193" s="315"/>
      <c r="E193" s="315"/>
      <c r="F193" s="338" t="s">
        <v>1780</v>
      </c>
      <c r="G193" s="315"/>
      <c r="H193" s="315" t="s">
        <v>1877</v>
      </c>
      <c r="I193" s="315" t="s">
        <v>1815</v>
      </c>
      <c r="J193" s="315"/>
      <c r="K193" s="363"/>
    </row>
    <row r="194" s="1" customFormat="1" ht="15" customHeight="1">
      <c r="B194" s="340"/>
      <c r="C194" s="376" t="s">
        <v>1878</v>
      </c>
      <c r="D194" s="315"/>
      <c r="E194" s="315"/>
      <c r="F194" s="338" t="s">
        <v>1786</v>
      </c>
      <c r="G194" s="315"/>
      <c r="H194" s="315" t="s">
        <v>1879</v>
      </c>
      <c r="I194" s="315" t="s">
        <v>1815</v>
      </c>
      <c r="J194" s="315"/>
      <c r="K194" s="363"/>
    </row>
    <row r="195" s="1" customFormat="1" ht="15" customHeight="1">
      <c r="B195" s="369"/>
      <c r="C195" s="384"/>
      <c r="D195" s="349"/>
      <c r="E195" s="349"/>
      <c r="F195" s="349"/>
      <c r="G195" s="349"/>
      <c r="H195" s="349"/>
      <c r="I195" s="349"/>
      <c r="J195" s="349"/>
      <c r="K195" s="370"/>
    </row>
    <row r="196" s="1" customFormat="1" ht="18.75" customHeight="1">
      <c r="B196" s="351"/>
      <c r="C196" s="361"/>
      <c r="D196" s="361"/>
      <c r="E196" s="361"/>
      <c r="F196" s="371"/>
      <c r="G196" s="361"/>
      <c r="H196" s="361"/>
      <c r="I196" s="361"/>
      <c r="J196" s="361"/>
      <c r="K196" s="351"/>
    </row>
    <row r="197" s="1" customFormat="1" ht="18.75" customHeight="1">
      <c r="B197" s="351"/>
      <c r="C197" s="361"/>
      <c r="D197" s="361"/>
      <c r="E197" s="361"/>
      <c r="F197" s="371"/>
      <c r="G197" s="361"/>
      <c r="H197" s="361"/>
      <c r="I197" s="361"/>
      <c r="J197" s="361"/>
      <c r="K197" s="351"/>
    </row>
    <row r="198" s="1" customFormat="1" ht="18.75" customHeight="1">
      <c r="B198" s="323"/>
      <c r="C198" s="323"/>
      <c r="D198" s="323"/>
      <c r="E198" s="323"/>
      <c r="F198" s="323"/>
      <c r="G198" s="323"/>
      <c r="H198" s="323"/>
      <c r="I198" s="323"/>
      <c r="J198" s="323"/>
      <c r="K198" s="323"/>
    </row>
    <row r="199" s="1" customFormat="1" ht="13.5">
      <c r="B199" s="302"/>
      <c r="C199" s="303"/>
      <c r="D199" s="303"/>
      <c r="E199" s="303"/>
      <c r="F199" s="303"/>
      <c r="G199" s="303"/>
      <c r="H199" s="303"/>
      <c r="I199" s="303"/>
      <c r="J199" s="303"/>
      <c r="K199" s="304"/>
    </row>
    <row r="200" s="1" customFormat="1" ht="21">
      <c r="B200" s="305"/>
      <c r="C200" s="306" t="s">
        <v>1880</v>
      </c>
      <c r="D200" s="306"/>
      <c r="E200" s="306"/>
      <c r="F200" s="306"/>
      <c r="G200" s="306"/>
      <c r="H200" s="306"/>
      <c r="I200" s="306"/>
      <c r="J200" s="306"/>
      <c r="K200" s="307"/>
    </row>
    <row r="201" s="1" customFormat="1" ht="25.5" customHeight="1">
      <c r="B201" s="305"/>
      <c r="C201" s="385" t="s">
        <v>1881</v>
      </c>
      <c r="D201" s="385"/>
      <c r="E201" s="385"/>
      <c r="F201" s="385" t="s">
        <v>1882</v>
      </c>
      <c r="G201" s="386"/>
      <c r="H201" s="385" t="s">
        <v>1883</v>
      </c>
      <c r="I201" s="385"/>
      <c r="J201" s="385"/>
      <c r="K201" s="307"/>
    </row>
    <row r="202" s="1" customFormat="1" ht="5.25" customHeight="1">
      <c r="B202" s="340"/>
      <c r="C202" s="335"/>
      <c r="D202" s="335"/>
      <c r="E202" s="335"/>
      <c r="F202" s="335"/>
      <c r="G202" s="361"/>
      <c r="H202" s="335"/>
      <c r="I202" s="335"/>
      <c r="J202" s="335"/>
      <c r="K202" s="363"/>
    </row>
    <row r="203" s="1" customFormat="1" ht="15" customHeight="1">
      <c r="B203" s="340"/>
      <c r="C203" s="315" t="s">
        <v>1873</v>
      </c>
      <c r="D203" s="315"/>
      <c r="E203" s="315"/>
      <c r="F203" s="338" t="s">
        <v>42</v>
      </c>
      <c r="G203" s="315"/>
      <c r="H203" s="315" t="s">
        <v>1884</v>
      </c>
      <c r="I203" s="315"/>
      <c r="J203" s="315"/>
      <c r="K203" s="363"/>
    </row>
    <row r="204" s="1" customFormat="1" ht="15" customHeight="1">
      <c r="B204" s="340"/>
      <c r="C204" s="315"/>
      <c r="D204" s="315"/>
      <c r="E204" s="315"/>
      <c r="F204" s="338" t="s">
        <v>43</v>
      </c>
      <c r="G204" s="315"/>
      <c r="H204" s="315" t="s">
        <v>1885</v>
      </c>
      <c r="I204" s="315"/>
      <c r="J204" s="315"/>
      <c r="K204" s="363"/>
    </row>
    <row r="205" s="1" customFormat="1" ht="15" customHeight="1">
      <c r="B205" s="340"/>
      <c r="C205" s="315"/>
      <c r="D205" s="315"/>
      <c r="E205" s="315"/>
      <c r="F205" s="338" t="s">
        <v>46</v>
      </c>
      <c r="G205" s="315"/>
      <c r="H205" s="315" t="s">
        <v>1886</v>
      </c>
      <c r="I205" s="315"/>
      <c r="J205" s="315"/>
      <c r="K205" s="363"/>
    </row>
    <row r="206" s="1" customFormat="1" ht="15" customHeight="1">
      <c r="B206" s="340"/>
      <c r="C206" s="315"/>
      <c r="D206" s="315"/>
      <c r="E206" s="315"/>
      <c r="F206" s="338" t="s">
        <v>44</v>
      </c>
      <c r="G206" s="315"/>
      <c r="H206" s="315" t="s">
        <v>1887</v>
      </c>
      <c r="I206" s="315"/>
      <c r="J206" s="315"/>
      <c r="K206" s="363"/>
    </row>
    <row r="207" s="1" customFormat="1" ht="15" customHeight="1">
      <c r="B207" s="340"/>
      <c r="C207" s="315"/>
      <c r="D207" s="315"/>
      <c r="E207" s="315"/>
      <c r="F207" s="338" t="s">
        <v>45</v>
      </c>
      <c r="G207" s="315"/>
      <c r="H207" s="315" t="s">
        <v>1888</v>
      </c>
      <c r="I207" s="315"/>
      <c r="J207" s="315"/>
      <c r="K207" s="363"/>
    </row>
    <row r="208" s="1" customFormat="1" ht="15" customHeight="1">
      <c r="B208" s="340"/>
      <c r="C208" s="315"/>
      <c r="D208" s="315"/>
      <c r="E208" s="315"/>
      <c r="F208" s="338"/>
      <c r="G208" s="315"/>
      <c r="H208" s="315"/>
      <c r="I208" s="315"/>
      <c r="J208" s="315"/>
      <c r="K208" s="363"/>
    </row>
    <row r="209" s="1" customFormat="1" ht="15" customHeight="1">
      <c r="B209" s="340"/>
      <c r="C209" s="315" t="s">
        <v>1827</v>
      </c>
      <c r="D209" s="315"/>
      <c r="E209" s="315"/>
      <c r="F209" s="338" t="s">
        <v>77</v>
      </c>
      <c r="G209" s="315"/>
      <c r="H209" s="315" t="s">
        <v>1889</v>
      </c>
      <c r="I209" s="315"/>
      <c r="J209" s="315"/>
      <c r="K209" s="363"/>
    </row>
    <row r="210" s="1" customFormat="1" ht="15" customHeight="1">
      <c r="B210" s="340"/>
      <c r="C210" s="315"/>
      <c r="D210" s="315"/>
      <c r="E210" s="315"/>
      <c r="F210" s="338" t="s">
        <v>1723</v>
      </c>
      <c r="G210" s="315"/>
      <c r="H210" s="315" t="s">
        <v>1724</v>
      </c>
      <c r="I210" s="315"/>
      <c r="J210" s="315"/>
      <c r="K210" s="363"/>
    </row>
    <row r="211" s="1" customFormat="1" ht="15" customHeight="1">
      <c r="B211" s="340"/>
      <c r="C211" s="315"/>
      <c r="D211" s="315"/>
      <c r="E211" s="315"/>
      <c r="F211" s="338" t="s">
        <v>1721</v>
      </c>
      <c r="G211" s="315"/>
      <c r="H211" s="315" t="s">
        <v>1890</v>
      </c>
      <c r="I211" s="315"/>
      <c r="J211" s="315"/>
      <c r="K211" s="363"/>
    </row>
    <row r="212" s="1" customFormat="1" ht="15" customHeight="1">
      <c r="B212" s="387"/>
      <c r="C212" s="315"/>
      <c r="D212" s="315"/>
      <c r="E212" s="315"/>
      <c r="F212" s="338" t="s">
        <v>1725</v>
      </c>
      <c r="G212" s="376"/>
      <c r="H212" s="367" t="s">
        <v>1726</v>
      </c>
      <c r="I212" s="367"/>
      <c r="J212" s="367"/>
      <c r="K212" s="388"/>
    </row>
    <row r="213" s="1" customFormat="1" ht="15" customHeight="1">
      <c r="B213" s="387"/>
      <c r="C213" s="315"/>
      <c r="D213" s="315"/>
      <c r="E213" s="315"/>
      <c r="F213" s="338" t="s">
        <v>1727</v>
      </c>
      <c r="G213" s="376"/>
      <c r="H213" s="367" t="s">
        <v>1891</v>
      </c>
      <c r="I213" s="367"/>
      <c r="J213" s="367"/>
      <c r="K213" s="388"/>
    </row>
    <row r="214" s="1" customFormat="1" ht="15" customHeight="1">
      <c r="B214" s="387"/>
      <c r="C214" s="315"/>
      <c r="D214" s="315"/>
      <c r="E214" s="315"/>
      <c r="F214" s="338"/>
      <c r="G214" s="376"/>
      <c r="H214" s="367"/>
      <c r="I214" s="367"/>
      <c r="J214" s="367"/>
      <c r="K214" s="388"/>
    </row>
    <row r="215" s="1" customFormat="1" ht="15" customHeight="1">
      <c r="B215" s="387"/>
      <c r="C215" s="315" t="s">
        <v>1851</v>
      </c>
      <c r="D215" s="315"/>
      <c r="E215" s="315"/>
      <c r="F215" s="338">
        <v>1</v>
      </c>
      <c r="G215" s="376"/>
      <c r="H215" s="367" t="s">
        <v>1892</v>
      </c>
      <c r="I215" s="367"/>
      <c r="J215" s="367"/>
      <c r="K215" s="388"/>
    </row>
    <row r="216" s="1" customFormat="1" ht="15" customHeight="1">
      <c r="B216" s="387"/>
      <c r="C216" s="315"/>
      <c r="D216" s="315"/>
      <c r="E216" s="315"/>
      <c r="F216" s="338">
        <v>2</v>
      </c>
      <c r="G216" s="376"/>
      <c r="H216" s="367" t="s">
        <v>1893</v>
      </c>
      <c r="I216" s="367"/>
      <c r="J216" s="367"/>
      <c r="K216" s="388"/>
    </row>
    <row r="217" s="1" customFormat="1" ht="15" customHeight="1">
      <c r="B217" s="387"/>
      <c r="C217" s="315"/>
      <c r="D217" s="315"/>
      <c r="E217" s="315"/>
      <c r="F217" s="338">
        <v>3</v>
      </c>
      <c r="G217" s="376"/>
      <c r="H217" s="367" t="s">
        <v>1894</v>
      </c>
      <c r="I217" s="367"/>
      <c r="J217" s="367"/>
      <c r="K217" s="388"/>
    </row>
    <row r="218" s="1" customFormat="1" ht="15" customHeight="1">
      <c r="B218" s="387"/>
      <c r="C218" s="315"/>
      <c r="D218" s="315"/>
      <c r="E218" s="315"/>
      <c r="F218" s="338">
        <v>4</v>
      </c>
      <c r="G218" s="376"/>
      <c r="H218" s="367" t="s">
        <v>1895</v>
      </c>
      <c r="I218" s="367"/>
      <c r="J218" s="367"/>
      <c r="K218" s="388"/>
    </row>
    <row r="219" s="1" customFormat="1" ht="12.75" customHeight="1">
      <c r="B219" s="389"/>
      <c r="C219" s="390"/>
      <c r="D219" s="390"/>
      <c r="E219" s="390"/>
      <c r="F219" s="390"/>
      <c r="G219" s="390"/>
      <c r="H219" s="390"/>
      <c r="I219" s="390"/>
      <c r="J219" s="390"/>
      <c r="K219" s="391"/>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docProps/core.xml><?xml version="1.0" encoding="utf-8"?>
<cp:coreProperties xmlns:dc="http://purl.org/dc/elements/1.1/" xmlns:dcterms="http://purl.org/dc/terms/" xmlns:xsi="http://www.w3.org/2001/XMLSchema-instance" xmlns:cp="http://schemas.openxmlformats.org/package/2006/metadata/core-properties">
  <dc:creator>DESKTOP-473U3HR\Michal</dc:creator>
  <cp:lastModifiedBy>DESKTOP-473U3HR\Michal</cp:lastModifiedBy>
  <dcterms:created xsi:type="dcterms:W3CDTF">2025-08-12T05:40:03Z</dcterms:created>
  <dcterms:modified xsi:type="dcterms:W3CDTF">2025-08-12T05:40:11Z</dcterms:modified>
</cp:coreProperties>
</file>