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vette\OneDrive\Plocha\"/>
    </mc:Choice>
  </mc:AlternateContent>
  <bookViews>
    <workbookView xWindow="0" yWindow="0" windowWidth="0" windowHeight="0"/>
  </bookViews>
  <sheets>
    <sheet name="Rekapitulace stavby" sheetId="1" r:id="rId1"/>
    <sheet name="SO 000 - Zemní práce a HT..." sheetId="2" r:id="rId2"/>
    <sheet name="SO 100 OPK - Parkoviště v..." sheetId="3" r:id="rId3"/>
    <sheet name="SO 101 - Sanace pláně pod..." sheetId="4" r:id="rId4"/>
    <sheet name="SO 300 - Odvodnění + vsak" sheetId="5" r:id="rId5"/>
    <sheet name="SO 400 Elektro - Veřejné ..." sheetId="6" r:id="rId6"/>
    <sheet name="SO 900 - VRN" sheetId="7" r:id="rId7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'SO 000 - Zemní práce a HT...'!$C$119:$K$349</definedName>
    <definedName name="_xlnm.Print_Area" localSheetId="1">'SO 000 - Zemní práce a HT...'!$C$4:$J$76,'SO 000 - Zemní práce a HT...'!$C$82:$J$101,'SO 000 - Zemní práce a HT...'!$C$107:$K$349</definedName>
    <definedName name="_xlnm.Print_Titles" localSheetId="1">'SO 000 - Zemní práce a HT...'!$119:$119</definedName>
    <definedName name="_xlnm._FilterDatabase" localSheetId="2" hidden="1">'SO 100 OPK - Parkoviště v...'!$C$124:$K$334</definedName>
    <definedName name="_xlnm.Print_Area" localSheetId="2">'SO 100 OPK - Parkoviště v...'!$C$4:$J$76,'SO 100 OPK - Parkoviště v...'!$C$82:$J$106,'SO 100 OPK - Parkoviště v...'!$C$112:$K$334</definedName>
    <definedName name="_xlnm.Print_Titles" localSheetId="2">'SO 100 OPK - Parkoviště v...'!$124:$124</definedName>
    <definedName name="_xlnm._FilterDatabase" localSheetId="3" hidden="1">'SO 101 - Sanace pláně pod...'!$C$120:$K$167</definedName>
    <definedName name="_xlnm.Print_Area" localSheetId="3">'SO 101 - Sanace pláně pod...'!$C$4:$J$76,'SO 101 - Sanace pláně pod...'!$C$82:$J$102,'SO 101 - Sanace pláně pod...'!$C$108:$K$167</definedName>
    <definedName name="_xlnm.Print_Titles" localSheetId="3">'SO 101 - Sanace pláně pod...'!$120:$120</definedName>
    <definedName name="_xlnm._FilterDatabase" localSheetId="4" hidden="1">'SO 300 - Odvodnění + vsak'!$C$124:$K$279</definedName>
    <definedName name="_xlnm.Print_Area" localSheetId="4">'SO 300 - Odvodnění + vsak'!$C$4:$J$76,'SO 300 - Odvodnění + vsak'!$C$82:$J$106,'SO 300 - Odvodnění + vsak'!$C$112:$K$279</definedName>
    <definedName name="_xlnm.Print_Titles" localSheetId="4">'SO 300 - Odvodnění + vsak'!$124:$124</definedName>
    <definedName name="_xlnm._FilterDatabase" localSheetId="5" hidden="1">'SO 400 Elektro - Veřejné ...'!$C$128:$K$399</definedName>
    <definedName name="_xlnm.Print_Area" localSheetId="5">'SO 400 Elektro - Veřejné ...'!$C$4:$J$76,'SO 400 Elektro - Veřejné ...'!$C$82:$J$110,'SO 400 Elektro - Veřejné ...'!$C$116:$K$399</definedName>
    <definedName name="_xlnm.Print_Titles" localSheetId="5">'SO 400 Elektro - Veřejné ...'!$128:$128</definedName>
    <definedName name="_xlnm._FilterDatabase" localSheetId="6" hidden="1">'SO 900 - VRN'!$C$121:$K$185</definedName>
    <definedName name="_xlnm.Print_Area" localSheetId="6">'SO 900 - VRN'!$C$4:$J$76,'SO 900 - VRN'!$C$82:$J$103,'SO 900 - VRN'!$C$109:$K$185</definedName>
    <definedName name="_xlnm.Print_Titles" localSheetId="6">'SO 900 - VRN'!$121:$121</definedName>
  </definedNames>
  <calcPr/>
</workbook>
</file>

<file path=xl/calcChain.xml><?xml version="1.0" encoding="utf-8"?>
<calcChain xmlns="http://schemas.openxmlformats.org/spreadsheetml/2006/main">
  <c i="7" l="1" r="J37"/>
  <c r="J36"/>
  <c i="1" r="AY100"/>
  <c i="7" r="J35"/>
  <c i="1" r="AX100"/>
  <c i="7"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69"/>
  <c r="BH169"/>
  <c r="BG169"/>
  <c r="BF169"/>
  <c r="T169"/>
  <c r="T168"/>
  <c r="R169"/>
  <c r="R168"/>
  <c r="P169"/>
  <c r="P168"/>
  <c r="BI165"/>
  <c r="BH165"/>
  <c r="BG165"/>
  <c r="BF165"/>
  <c r="T165"/>
  <c r="R165"/>
  <c r="P165"/>
  <c r="BI158"/>
  <c r="BH158"/>
  <c r="BG158"/>
  <c r="BF158"/>
  <c r="T158"/>
  <c r="R158"/>
  <c r="P158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116"/>
  <c r="E7"/>
  <c r="E112"/>
  <c i="6" r="J37"/>
  <c r="J36"/>
  <c i="1" r="AY99"/>
  <c i="6" r="J35"/>
  <c i="1" r="AX99"/>
  <c i="6" r="BI398"/>
  <c r="BH398"/>
  <c r="BG398"/>
  <c r="BF398"/>
  <c r="T398"/>
  <c r="T397"/>
  <c r="T396"/>
  <c r="R398"/>
  <c r="R397"/>
  <c r="R396"/>
  <c r="P398"/>
  <c r="P397"/>
  <c r="P396"/>
  <c r="BI394"/>
  <c r="BH394"/>
  <c r="BG394"/>
  <c r="BF394"/>
  <c r="T394"/>
  <c r="R394"/>
  <c r="P394"/>
  <c r="BI392"/>
  <c r="BH392"/>
  <c r="BG392"/>
  <c r="BF392"/>
  <c r="T392"/>
  <c r="R392"/>
  <c r="P392"/>
  <c r="BI389"/>
  <c r="BH389"/>
  <c r="BG389"/>
  <c r="BF389"/>
  <c r="T389"/>
  <c r="R389"/>
  <c r="P389"/>
  <c r="BI384"/>
  <c r="BH384"/>
  <c r="BG384"/>
  <c r="BF384"/>
  <c r="T384"/>
  <c r="R384"/>
  <c r="P384"/>
  <c r="BI380"/>
  <c r="BH380"/>
  <c r="BG380"/>
  <c r="BF380"/>
  <c r="T380"/>
  <c r="R380"/>
  <c r="P380"/>
  <c r="BI376"/>
  <c r="BH376"/>
  <c r="BG376"/>
  <c r="BF376"/>
  <c r="T376"/>
  <c r="R376"/>
  <c r="P376"/>
  <c r="BI374"/>
  <c r="BH374"/>
  <c r="BG374"/>
  <c r="BF374"/>
  <c r="T374"/>
  <c r="R374"/>
  <c r="P374"/>
  <c r="BI368"/>
  <c r="BH368"/>
  <c r="BG368"/>
  <c r="BF368"/>
  <c r="T368"/>
  <c r="R368"/>
  <c r="P368"/>
  <c r="BI365"/>
  <c r="BH365"/>
  <c r="BG365"/>
  <c r="BF365"/>
  <c r="T365"/>
  <c r="R365"/>
  <c r="P365"/>
  <c r="BI359"/>
  <c r="BH359"/>
  <c r="BG359"/>
  <c r="BF359"/>
  <c r="T359"/>
  <c r="R359"/>
  <c r="P359"/>
  <c r="BI356"/>
  <c r="BH356"/>
  <c r="BG356"/>
  <c r="BF356"/>
  <c r="T356"/>
  <c r="R356"/>
  <c r="P356"/>
  <c r="BI352"/>
  <c r="BH352"/>
  <c r="BG352"/>
  <c r="BF352"/>
  <c r="T352"/>
  <c r="R352"/>
  <c r="P352"/>
  <c r="BI345"/>
  <c r="BH345"/>
  <c r="BG345"/>
  <c r="BF345"/>
  <c r="T345"/>
  <c r="R345"/>
  <c r="P345"/>
  <c r="BI342"/>
  <c r="BH342"/>
  <c r="BG342"/>
  <c r="BF342"/>
  <c r="T342"/>
  <c r="R342"/>
  <c r="P342"/>
  <c r="BI335"/>
  <c r="BH335"/>
  <c r="BG335"/>
  <c r="BF335"/>
  <c r="T335"/>
  <c r="R335"/>
  <c r="P335"/>
  <c r="BI333"/>
  <c r="BH333"/>
  <c r="BG333"/>
  <c r="BF333"/>
  <c r="T333"/>
  <c r="R333"/>
  <c r="P333"/>
  <c r="BI330"/>
  <c r="BH330"/>
  <c r="BG330"/>
  <c r="BF330"/>
  <c r="T330"/>
  <c r="R330"/>
  <c r="P330"/>
  <c r="BI327"/>
  <c r="BH327"/>
  <c r="BG327"/>
  <c r="BF327"/>
  <c r="T327"/>
  <c r="R327"/>
  <c r="P327"/>
  <c r="BI324"/>
  <c r="BH324"/>
  <c r="BG324"/>
  <c r="BF324"/>
  <c r="T324"/>
  <c r="R324"/>
  <c r="P324"/>
  <c r="BI321"/>
  <c r="BH321"/>
  <c r="BG321"/>
  <c r="BF321"/>
  <c r="T321"/>
  <c r="R321"/>
  <c r="P321"/>
  <c r="BI317"/>
  <c r="BH317"/>
  <c r="BG317"/>
  <c r="BF317"/>
  <c r="T317"/>
  <c r="R317"/>
  <c r="P317"/>
  <c r="BI314"/>
  <c r="BH314"/>
  <c r="BG314"/>
  <c r="BF314"/>
  <c r="T314"/>
  <c r="R314"/>
  <c r="P314"/>
  <c r="BI311"/>
  <c r="BH311"/>
  <c r="BG311"/>
  <c r="BF311"/>
  <c r="T311"/>
  <c r="R311"/>
  <c r="P311"/>
  <c r="BI307"/>
  <c r="BH307"/>
  <c r="BG307"/>
  <c r="BF307"/>
  <c r="T307"/>
  <c r="R307"/>
  <c r="P307"/>
  <c r="BI301"/>
  <c r="BH301"/>
  <c r="BG301"/>
  <c r="BF301"/>
  <c r="T301"/>
  <c r="R301"/>
  <c r="P301"/>
  <c r="BI299"/>
  <c r="BH299"/>
  <c r="BG299"/>
  <c r="BF299"/>
  <c r="T299"/>
  <c r="R299"/>
  <c r="P299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0"/>
  <c r="BH280"/>
  <c r="BG280"/>
  <c r="BF280"/>
  <c r="T280"/>
  <c r="R280"/>
  <c r="P280"/>
  <c r="BI276"/>
  <c r="BH276"/>
  <c r="BG276"/>
  <c r="BF276"/>
  <c r="T276"/>
  <c r="R276"/>
  <c r="P276"/>
  <c r="BI270"/>
  <c r="BH270"/>
  <c r="BG270"/>
  <c r="BF270"/>
  <c r="T270"/>
  <c r="R270"/>
  <c r="P270"/>
  <c r="BI265"/>
  <c r="BH265"/>
  <c r="BG265"/>
  <c r="BF265"/>
  <c r="T265"/>
  <c r="R265"/>
  <c r="P265"/>
  <c r="BI262"/>
  <c r="BH262"/>
  <c r="BG262"/>
  <c r="BF262"/>
  <c r="T262"/>
  <c r="R262"/>
  <c r="P262"/>
  <c r="BI260"/>
  <c r="BH260"/>
  <c r="BG260"/>
  <c r="BF260"/>
  <c r="T260"/>
  <c r="R260"/>
  <c r="P260"/>
  <c r="BI257"/>
  <c r="BH257"/>
  <c r="BG257"/>
  <c r="BF257"/>
  <c r="T257"/>
  <c r="R257"/>
  <c r="P257"/>
  <c r="BI255"/>
  <c r="BH255"/>
  <c r="BG255"/>
  <c r="BF255"/>
  <c r="T255"/>
  <c r="R255"/>
  <c r="P255"/>
  <c r="BI252"/>
  <c r="BH252"/>
  <c r="BG252"/>
  <c r="BF252"/>
  <c r="T252"/>
  <c r="R252"/>
  <c r="P252"/>
  <c r="BI249"/>
  <c r="BH249"/>
  <c r="BG249"/>
  <c r="BF249"/>
  <c r="T249"/>
  <c r="R249"/>
  <c r="P249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5"/>
  <c r="BH235"/>
  <c r="BG235"/>
  <c r="BF235"/>
  <c r="T235"/>
  <c r="R235"/>
  <c r="P235"/>
  <c r="BI231"/>
  <c r="BH231"/>
  <c r="BG231"/>
  <c r="BF231"/>
  <c r="T231"/>
  <c r="T230"/>
  <c r="R231"/>
  <c r="R230"/>
  <c r="P231"/>
  <c r="P230"/>
  <c r="BI225"/>
  <c r="BH225"/>
  <c r="BG225"/>
  <c r="BF225"/>
  <c r="T225"/>
  <c r="R225"/>
  <c r="P225"/>
  <c r="BI220"/>
  <c r="BH220"/>
  <c r="BG220"/>
  <c r="BF220"/>
  <c r="T220"/>
  <c r="R220"/>
  <c r="P220"/>
  <c r="BI215"/>
  <c r="BH215"/>
  <c r="BG215"/>
  <c r="BF215"/>
  <c r="T215"/>
  <c r="R215"/>
  <c r="P215"/>
  <c r="BI211"/>
  <c r="BH211"/>
  <c r="BG211"/>
  <c r="BF211"/>
  <c r="T211"/>
  <c r="R211"/>
  <c r="P211"/>
  <c r="BI204"/>
  <c r="BH204"/>
  <c r="BG204"/>
  <c r="BF204"/>
  <c r="T204"/>
  <c r="R204"/>
  <c r="P204"/>
  <c r="BI196"/>
  <c r="BH196"/>
  <c r="BG196"/>
  <c r="BF196"/>
  <c r="T196"/>
  <c r="R196"/>
  <c r="P196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80"/>
  <c r="BH180"/>
  <c r="BG180"/>
  <c r="BF180"/>
  <c r="T180"/>
  <c r="R180"/>
  <c r="P180"/>
  <c r="BI176"/>
  <c r="BH176"/>
  <c r="BG176"/>
  <c r="BF176"/>
  <c r="T176"/>
  <c r="R176"/>
  <c r="P176"/>
  <c r="BI172"/>
  <c r="BH172"/>
  <c r="BG172"/>
  <c r="BF172"/>
  <c r="T172"/>
  <c r="R172"/>
  <c r="P172"/>
  <c r="BI167"/>
  <c r="BH167"/>
  <c r="BG167"/>
  <c r="BF167"/>
  <c r="T167"/>
  <c r="R167"/>
  <c r="P167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48"/>
  <c r="BH148"/>
  <c r="BG148"/>
  <c r="BF148"/>
  <c r="T148"/>
  <c r="R148"/>
  <c r="P148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J126"/>
  <c r="J125"/>
  <c r="F125"/>
  <c r="F123"/>
  <c r="E121"/>
  <c r="J92"/>
  <c r="J91"/>
  <c r="F91"/>
  <c r="F89"/>
  <c r="E87"/>
  <c r="J18"/>
  <c r="E18"/>
  <c r="F92"/>
  <c r="J17"/>
  <c r="J12"/>
  <c r="J89"/>
  <c r="E7"/>
  <c r="E119"/>
  <c i="5" r="J37"/>
  <c r="J36"/>
  <c i="1" r="AY98"/>
  <c i="5" r="J35"/>
  <c i="1" r="AX98"/>
  <c i="5" r="BI277"/>
  <c r="BH277"/>
  <c r="BG277"/>
  <c r="BF277"/>
  <c r="T277"/>
  <c r="T276"/>
  <c r="R277"/>
  <c r="R276"/>
  <c r="P277"/>
  <c r="P276"/>
  <c r="BI273"/>
  <c r="BH273"/>
  <c r="BG273"/>
  <c r="BF273"/>
  <c r="T273"/>
  <c r="R273"/>
  <c r="P273"/>
  <c r="BI269"/>
  <c r="BH269"/>
  <c r="BG269"/>
  <c r="BF269"/>
  <c r="T269"/>
  <c r="R269"/>
  <c r="P269"/>
  <c r="BI266"/>
  <c r="BH266"/>
  <c r="BG266"/>
  <c r="BF266"/>
  <c r="T266"/>
  <c r="R266"/>
  <c r="P266"/>
  <c r="BI261"/>
  <c r="BH261"/>
  <c r="BG261"/>
  <c r="BF261"/>
  <c r="T261"/>
  <c r="R261"/>
  <c r="P261"/>
  <c r="BI257"/>
  <c r="BH257"/>
  <c r="BG257"/>
  <c r="BF257"/>
  <c r="T257"/>
  <c r="R257"/>
  <c r="P257"/>
  <c r="BI250"/>
  <c r="BH250"/>
  <c r="BG250"/>
  <c r="BF250"/>
  <c r="T250"/>
  <c r="R250"/>
  <c r="P250"/>
  <c r="BI246"/>
  <c r="BH246"/>
  <c r="BG246"/>
  <c r="BF246"/>
  <c r="T246"/>
  <c r="R246"/>
  <c r="P246"/>
  <c r="BI244"/>
  <c r="BH244"/>
  <c r="BG244"/>
  <c r="BF244"/>
  <c r="T244"/>
  <c r="R244"/>
  <c r="P244"/>
  <c r="BI241"/>
  <c r="BH241"/>
  <c r="BG241"/>
  <c r="BF241"/>
  <c r="T241"/>
  <c r="R241"/>
  <c r="P241"/>
  <c r="BI239"/>
  <c r="BH239"/>
  <c r="BG239"/>
  <c r="BF239"/>
  <c r="T239"/>
  <c r="R239"/>
  <c r="P239"/>
  <c r="BI236"/>
  <c r="BH236"/>
  <c r="BG236"/>
  <c r="BF236"/>
  <c r="T236"/>
  <c r="R236"/>
  <c r="P236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1"/>
  <c r="BH221"/>
  <c r="BG221"/>
  <c r="BF221"/>
  <c r="T221"/>
  <c r="R221"/>
  <c r="P221"/>
  <c r="BI217"/>
  <c r="BH217"/>
  <c r="BG217"/>
  <c r="BF217"/>
  <c r="T217"/>
  <c r="R217"/>
  <c r="P217"/>
  <c r="BI210"/>
  <c r="BH210"/>
  <c r="BG210"/>
  <c r="BF210"/>
  <c r="T210"/>
  <c r="R210"/>
  <c r="P210"/>
  <c r="BI203"/>
  <c r="BH203"/>
  <c r="BG203"/>
  <c r="BF203"/>
  <c r="T203"/>
  <c r="T196"/>
  <c r="R203"/>
  <c r="R196"/>
  <c r="P203"/>
  <c r="P196"/>
  <c r="BI197"/>
  <c r="BH197"/>
  <c r="BG197"/>
  <c r="BF197"/>
  <c r="T197"/>
  <c r="R197"/>
  <c r="P197"/>
  <c r="BI192"/>
  <c r="BH192"/>
  <c r="BG192"/>
  <c r="BF192"/>
  <c r="T192"/>
  <c r="T191"/>
  <c r="R192"/>
  <c r="R191"/>
  <c r="P192"/>
  <c r="P191"/>
  <c r="BI187"/>
  <c r="BH187"/>
  <c r="BG187"/>
  <c r="BF187"/>
  <c r="T187"/>
  <c r="T186"/>
  <c r="R187"/>
  <c r="R186"/>
  <c r="P187"/>
  <c r="P186"/>
  <c r="BI182"/>
  <c r="BH182"/>
  <c r="BG182"/>
  <c r="BF182"/>
  <c r="T182"/>
  <c r="R182"/>
  <c r="P182"/>
  <c r="BI178"/>
  <c r="BH178"/>
  <c r="BG178"/>
  <c r="BF178"/>
  <c r="T178"/>
  <c r="R178"/>
  <c r="P178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7"/>
  <c r="BH157"/>
  <c r="BG157"/>
  <c r="BF157"/>
  <c r="T157"/>
  <c r="R157"/>
  <c r="P157"/>
  <c r="BI153"/>
  <c r="BH153"/>
  <c r="BG153"/>
  <c r="BF153"/>
  <c r="T153"/>
  <c r="R153"/>
  <c r="P153"/>
  <c r="BI146"/>
  <c r="BH146"/>
  <c r="BG146"/>
  <c r="BF146"/>
  <c r="T146"/>
  <c r="R146"/>
  <c r="P146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92"/>
  <c r="J17"/>
  <c r="J12"/>
  <c r="J89"/>
  <c r="E7"/>
  <c r="E115"/>
  <c i="4" r="J37"/>
  <c r="J36"/>
  <c i="1" r="AY97"/>
  <c i="4" r="J35"/>
  <c i="1" r="AX97"/>
  <c i="4" r="BI165"/>
  <c r="BH165"/>
  <c r="BG165"/>
  <c r="BF165"/>
  <c r="T165"/>
  <c r="T164"/>
  <c r="R165"/>
  <c r="R164"/>
  <c r="P165"/>
  <c r="P164"/>
  <c r="BI157"/>
  <c r="BH157"/>
  <c r="BG157"/>
  <c r="BF157"/>
  <c r="T157"/>
  <c r="T156"/>
  <c r="R157"/>
  <c r="R156"/>
  <c r="P157"/>
  <c r="P156"/>
  <c r="BI148"/>
  <c r="BH148"/>
  <c r="BG148"/>
  <c r="BF148"/>
  <c r="T148"/>
  <c r="T147"/>
  <c r="R148"/>
  <c r="R147"/>
  <c r="P148"/>
  <c r="P147"/>
  <c r="BI142"/>
  <c r="BH142"/>
  <c r="BG142"/>
  <c r="BF142"/>
  <c r="T142"/>
  <c r="R142"/>
  <c r="P142"/>
  <c r="BI136"/>
  <c r="BH136"/>
  <c r="BG136"/>
  <c r="BF136"/>
  <c r="T136"/>
  <c r="R136"/>
  <c r="P136"/>
  <c r="BI131"/>
  <c r="BH131"/>
  <c r="BG131"/>
  <c r="BF131"/>
  <c r="T131"/>
  <c r="R131"/>
  <c r="P131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92"/>
  <c r="J17"/>
  <c r="J12"/>
  <c r="J89"/>
  <c r="E7"/>
  <c r="E111"/>
  <c i="3" r="J37"/>
  <c r="J36"/>
  <c i="1" r="AY96"/>
  <c i="3" r="J35"/>
  <c i="1" r="AX96"/>
  <c i="3" r="BI331"/>
  <c r="BH331"/>
  <c r="BG331"/>
  <c r="BF331"/>
  <c r="T331"/>
  <c r="R331"/>
  <c r="P331"/>
  <c r="BI327"/>
  <c r="BH327"/>
  <c r="BG327"/>
  <c r="BF327"/>
  <c r="T327"/>
  <c r="R327"/>
  <c r="P327"/>
  <c r="BI323"/>
  <c r="BH323"/>
  <c r="BG323"/>
  <c r="BF323"/>
  <c r="T323"/>
  <c r="R323"/>
  <c r="P323"/>
  <c r="BI319"/>
  <c r="BH319"/>
  <c r="BG319"/>
  <c r="BF319"/>
  <c r="T319"/>
  <c r="R319"/>
  <c r="P319"/>
  <c r="BI314"/>
  <c r="BH314"/>
  <c r="BG314"/>
  <c r="BF314"/>
  <c r="T314"/>
  <c r="T313"/>
  <c r="R314"/>
  <c r="R313"/>
  <c r="P314"/>
  <c r="P313"/>
  <c r="BI309"/>
  <c r="BH309"/>
  <c r="BG309"/>
  <c r="BF309"/>
  <c r="T309"/>
  <c r="R309"/>
  <c r="P309"/>
  <c r="BI305"/>
  <c r="BH305"/>
  <c r="BG305"/>
  <c r="BF305"/>
  <c r="T305"/>
  <c r="R305"/>
  <c r="P305"/>
  <c r="BI301"/>
  <c r="BH301"/>
  <c r="BG301"/>
  <c r="BF301"/>
  <c r="T301"/>
  <c r="R301"/>
  <c r="P301"/>
  <c r="BI298"/>
  <c r="BH298"/>
  <c r="BG298"/>
  <c r="BF298"/>
  <c r="T298"/>
  <c r="R298"/>
  <c r="P298"/>
  <c r="BI294"/>
  <c r="BH294"/>
  <c r="BG294"/>
  <c r="BF294"/>
  <c r="T294"/>
  <c r="R294"/>
  <c r="P294"/>
  <c r="BI290"/>
  <c r="BH290"/>
  <c r="BG290"/>
  <c r="BF290"/>
  <c r="T290"/>
  <c r="R290"/>
  <c r="P290"/>
  <c r="BI286"/>
  <c r="BH286"/>
  <c r="BG286"/>
  <c r="BF286"/>
  <c r="T286"/>
  <c r="R286"/>
  <c r="P286"/>
  <c r="BI283"/>
  <c r="BH283"/>
  <c r="BG283"/>
  <c r="BF283"/>
  <c r="T283"/>
  <c r="R283"/>
  <c r="P283"/>
  <c r="BI280"/>
  <c r="BH280"/>
  <c r="BG280"/>
  <c r="BF280"/>
  <c r="T280"/>
  <c r="R280"/>
  <c r="P280"/>
  <c r="BI276"/>
  <c r="BH276"/>
  <c r="BG276"/>
  <c r="BF276"/>
  <c r="T276"/>
  <c r="R276"/>
  <c r="P276"/>
  <c r="BI273"/>
  <c r="BH273"/>
  <c r="BG273"/>
  <c r="BF273"/>
  <c r="T273"/>
  <c r="R273"/>
  <c r="P273"/>
  <c r="BI264"/>
  <c r="BH264"/>
  <c r="BG264"/>
  <c r="BF264"/>
  <c r="T264"/>
  <c r="R264"/>
  <c r="P264"/>
  <c r="BI260"/>
  <c r="BH260"/>
  <c r="BG260"/>
  <c r="BF260"/>
  <c r="T260"/>
  <c r="R260"/>
  <c r="P260"/>
  <c r="BI257"/>
  <c r="BH257"/>
  <c r="BG257"/>
  <c r="BF257"/>
  <c r="T257"/>
  <c r="R257"/>
  <c r="P257"/>
  <c r="BI254"/>
  <c r="BH254"/>
  <c r="BG254"/>
  <c r="BF254"/>
  <c r="T254"/>
  <c r="R254"/>
  <c r="P254"/>
  <c r="BI251"/>
  <c r="BH251"/>
  <c r="BG251"/>
  <c r="BF251"/>
  <c r="T251"/>
  <c r="R251"/>
  <c r="P251"/>
  <c r="BI247"/>
  <c r="BH247"/>
  <c r="BG247"/>
  <c r="BF247"/>
  <c r="T247"/>
  <c r="R247"/>
  <c r="P247"/>
  <c r="BI243"/>
  <c r="BH243"/>
  <c r="BG243"/>
  <c r="BF243"/>
  <c r="T243"/>
  <c r="R243"/>
  <c r="P243"/>
  <c r="BI239"/>
  <c r="BH239"/>
  <c r="BG239"/>
  <c r="BF239"/>
  <c r="T239"/>
  <c r="R239"/>
  <c r="P239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8"/>
  <c r="BH228"/>
  <c r="BG228"/>
  <c r="BF228"/>
  <c r="T228"/>
  <c r="R228"/>
  <c r="P228"/>
  <c r="BI226"/>
  <c r="BH226"/>
  <c r="BG226"/>
  <c r="BF226"/>
  <c r="T226"/>
  <c r="R226"/>
  <c r="P226"/>
  <c r="BI223"/>
  <c r="BH223"/>
  <c r="BG223"/>
  <c r="BF223"/>
  <c r="T223"/>
  <c r="R223"/>
  <c r="P223"/>
  <c r="BI221"/>
  <c r="BH221"/>
  <c r="BG221"/>
  <c r="BF221"/>
  <c r="T221"/>
  <c r="R221"/>
  <c r="P221"/>
  <c r="BI217"/>
  <c r="BH217"/>
  <c r="BG217"/>
  <c r="BF217"/>
  <c r="T217"/>
  <c r="R217"/>
  <c r="P217"/>
  <c r="BI212"/>
  <c r="BH212"/>
  <c r="BG212"/>
  <c r="BF212"/>
  <c r="T212"/>
  <c r="R212"/>
  <c r="P212"/>
  <c r="BI209"/>
  <c r="BH209"/>
  <c r="BG209"/>
  <c r="BF209"/>
  <c r="T209"/>
  <c r="R209"/>
  <c r="P209"/>
  <c r="BI203"/>
  <c r="BH203"/>
  <c r="BG203"/>
  <c r="BF203"/>
  <c r="T203"/>
  <c r="R203"/>
  <c r="P203"/>
  <c r="BI199"/>
  <c r="BH199"/>
  <c r="BG199"/>
  <c r="BF199"/>
  <c r="T199"/>
  <c r="R199"/>
  <c r="P199"/>
  <c r="BI193"/>
  <c r="BH193"/>
  <c r="BG193"/>
  <c r="BF193"/>
  <c r="T193"/>
  <c r="R193"/>
  <c r="P193"/>
  <c r="BI190"/>
  <c r="BH190"/>
  <c r="BG190"/>
  <c r="BF190"/>
  <c r="T190"/>
  <c r="R190"/>
  <c r="P190"/>
  <c r="BI184"/>
  <c r="BH184"/>
  <c r="BG184"/>
  <c r="BF184"/>
  <c r="T184"/>
  <c r="R184"/>
  <c r="P184"/>
  <c r="BI180"/>
  <c r="BH180"/>
  <c r="BG180"/>
  <c r="BF180"/>
  <c r="T180"/>
  <c r="R180"/>
  <c r="P180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3"/>
  <c r="BH163"/>
  <c r="BG163"/>
  <c r="BF163"/>
  <c r="T163"/>
  <c r="R163"/>
  <c r="P163"/>
  <c r="BI159"/>
  <c r="BH159"/>
  <c r="BG159"/>
  <c r="BF159"/>
  <c r="T159"/>
  <c r="R159"/>
  <c r="P159"/>
  <c r="BI152"/>
  <c r="BH152"/>
  <c r="BG152"/>
  <c r="BF152"/>
  <c r="T152"/>
  <c r="R152"/>
  <c r="P152"/>
  <c r="BI148"/>
  <c r="BH148"/>
  <c r="BG148"/>
  <c r="BF148"/>
  <c r="T148"/>
  <c r="R148"/>
  <c r="P148"/>
  <c r="BI143"/>
  <c r="BH143"/>
  <c r="BG143"/>
  <c r="BF143"/>
  <c r="T143"/>
  <c r="R143"/>
  <c r="P143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122"/>
  <c r="J17"/>
  <c r="J12"/>
  <c r="J89"/>
  <c r="E7"/>
  <c r="E115"/>
  <c i="2" r="J37"/>
  <c r="J36"/>
  <c i="1" r="AY95"/>
  <c i="2" r="J35"/>
  <c i="1" r="AX95"/>
  <c i="2" r="BI347"/>
  <c r="BH347"/>
  <c r="BG347"/>
  <c r="BF347"/>
  <c r="T347"/>
  <c r="T346"/>
  <c r="R347"/>
  <c r="R346"/>
  <c r="P347"/>
  <c r="P346"/>
  <c r="BI343"/>
  <c r="BH343"/>
  <c r="BG343"/>
  <c r="BF343"/>
  <c r="T343"/>
  <c r="R343"/>
  <c r="P343"/>
  <c r="BI339"/>
  <c r="BH339"/>
  <c r="BG339"/>
  <c r="BF339"/>
  <c r="T339"/>
  <c r="R339"/>
  <c r="P339"/>
  <c r="BI335"/>
  <c r="BH335"/>
  <c r="BG335"/>
  <c r="BF335"/>
  <c r="T335"/>
  <c r="R335"/>
  <c r="P335"/>
  <c r="BI331"/>
  <c r="BH331"/>
  <c r="BG331"/>
  <c r="BF331"/>
  <c r="T331"/>
  <c r="R331"/>
  <c r="P331"/>
  <c r="BI325"/>
  <c r="BH325"/>
  <c r="BG325"/>
  <c r="BF325"/>
  <c r="T325"/>
  <c r="R325"/>
  <c r="P325"/>
  <c r="BI324"/>
  <c r="BH324"/>
  <c r="BG324"/>
  <c r="BF324"/>
  <c r="T324"/>
  <c r="R324"/>
  <c r="P324"/>
  <c r="BI321"/>
  <c r="BH321"/>
  <c r="BG321"/>
  <c r="BF321"/>
  <c r="T321"/>
  <c r="R321"/>
  <c r="P321"/>
  <c r="BI318"/>
  <c r="BH318"/>
  <c r="BG318"/>
  <c r="BF318"/>
  <c r="T318"/>
  <c r="R318"/>
  <c r="P318"/>
  <c r="BI314"/>
  <c r="BH314"/>
  <c r="BG314"/>
  <c r="BF314"/>
  <c r="T314"/>
  <c r="R314"/>
  <c r="P314"/>
  <c r="BI311"/>
  <c r="BH311"/>
  <c r="BG311"/>
  <c r="BF311"/>
  <c r="T311"/>
  <c r="R311"/>
  <c r="P311"/>
  <c r="BI308"/>
  <c r="BH308"/>
  <c r="BG308"/>
  <c r="BF308"/>
  <c r="T308"/>
  <c r="R308"/>
  <c r="P308"/>
  <c r="BI304"/>
  <c r="BH304"/>
  <c r="BG304"/>
  <c r="BF304"/>
  <c r="T304"/>
  <c r="R304"/>
  <c r="P304"/>
  <c r="BI300"/>
  <c r="BH300"/>
  <c r="BG300"/>
  <c r="BF300"/>
  <c r="T300"/>
  <c r="R300"/>
  <c r="P300"/>
  <c r="BI297"/>
  <c r="BH297"/>
  <c r="BG297"/>
  <c r="BF297"/>
  <c r="T297"/>
  <c r="R297"/>
  <c r="P297"/>
  <c r="BI291"/>
  <c r="BH291"/>
  <c r="BG291"/>
  <c r="BF291"/>
  <c r="T291"/>
  <c r="R291"/>
  <c r="P291"/>
  <c r="BI288"/>
  <c r="BH288"/>
  <c r="BG288"/>
  <c r="BF288"/>
  <c r="T288"/>
  <c r="R288"/>
  <c r="P288"/>
  <c r="BI284"/>
  <c r="BH284"/>
  <c r="BG284"/>
  <c r="BF284"/>
  <c r="T284"/>
  <c r="R284"/>
  <c r="P284"/>
  <c r="BI281"/>
  <c r="BH281"/>
  <c r="BG281"/>
  <c r="BF281"/>
  <c r="T281"/>
  <c r="R281"/>
  <c r="P281"/>
  <c r="BI275"/>
  <c r="BH275"/>
  <c r="BG275"/>
  <c r="BF275"/>
  <c r="T275"/>
  <c r="R275"/>
  <c r="P275"/>
  <c r="BI271"/>
  <c r="BH271"/>
  <c r="BG271"/>
  <c r="BF271"/>
  <c r="T271"/>
  <c r="R271"/>
  <c r="P271"/>
  <c r="BI268"/>
  <c r="BH268"/>
  <c r="BG268"/>
  <c r="BF268"/>
  <c r="T268"/>
  <c r="R268"/>
  <c r="P268"/>
  <c r="BI264"/>
  <c r="BH264"/>
  <c r="BG264"/>
  <c r="BF264"/>
  <c r="T264"/>
  <c r="R264"/>
  <c r="P264"/>
  <c r="BI260"/>
  <c r="BH260"/>
  <c r="BG260"/>
  <c r="BF260"/>
  <c r="T260"/>
  <c r="R260"/>
  <c r="P260"/>
  <c r="BI251"/>
  <c r="BH251"/>
  <c r="BG251"/>
  <c r="BF251"/>
  <c r="T251"/>
  <c r="R251"/>
  <c r="P251"/>
  <c r="BI241"/>
  <c r="BH241"/>
  <c r="BG241"/>
  <c r="BF241"/>
  <c r="T241"/>
  <c r="R241"/>
  <c r="P241"/>
  <c r="BI237"/>
  <c r="BH237"/>
  <c r="BG237"/>
  <c r="BF237"/>
  <c r="T237"/>
  <c r="R237"/>
  <c r="P237"/>
  <c r="BI233"/>
  <c r="BH233"/>
  <c r="BG233"/>
  <c r="BF233"/>
  <c r="T233"/>
  <c r="R233"/>
  <c r="P233"/>
  <c r="BI227"/>
  <c r="BH227"/>
  <c r="BG227"/>
  <c r="BF227"/>
  <c r="T227"/>
  <c r="R227"/>
  <c r="P227"/>
  <c r="BI223"/>
  <c r="BH223"/>
  <c r="BG223"/>
  <c r="BF223"/>
  <c r="T223"/>
  <c r="R223"/>
  <c r="P223"/>
  <c r="BI219"/>
  <c r="BH219"/>
  <c r="BG219"/>
  <c r="BF219"/>
  <c r="T219"/>
  <c r="R219"/>
  <c r="P219"/>
  <c r="BI214"/>
  <c r="BH214"/>
  <c r="BG214"/>
  <c r="BF214"/>
  <c r="T214"/>
  <c r="R214"/>
  <c r="P214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58"/>
  <c r="BH158"/>
  <c r="BG158"/>
  <c r="BF158"/>
  <c r="T158"/>
  <c r="R158"/>
  <c r="P158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8"/>
  <c r="BH138"/>
  <c r="BG138"/>
  <c r="BF138"/>
  <c r="T138"/>
  <c r="R138"/>
  <c r="P138"/>
  <c r="BI134"/>
  <c r="BH134"/>
  <c r="BG134"/>
  <c r="BF134"/>
  <c r="T134"/>
  <c r="R134"/>
  <c r="P134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J117"/>
  <c r="J116"/>
  <c r="F116"/>
  <c r="F114"/>
  <c r="E112"/>
  <c r="J92"/>
  <c r="J91"/>
  <c r="F91"/>
  <c r="F89"/>
  <c r="E87"/>
  <c r="J18"/>
  <c r="E18"/>
  <c r="F92"/>
  <c r="J17"/>
  <c r="J12"/>
  <c r="J89"/>
  <c r="E7"/>
  <c r="E110"/>
  <c i="1" r="L90"/>
  <c r="AM90"/>
  <c r="AM89"/>
  <c r="L89"/>
  <c r="AM87"/>
  <c r="L87"/>
  <c r="L85"/>
  <c r="L84"/>
  <c i="2" r="F37"/>
  <c r="J343"/>
  <c r="J311"/>
  <c r="BK281"/>
  <c r="J169"/>
  <c i="3" r="J314"/>
  <c r="BK254"/>
  <c r="BK180"/>
  <c r="J323"/>
  <c r="J239"/>
  <c r="J184"/>
  <c r="BK298"/>
  <c r="J235"/>
  <c r="J251"/>
  <c r="BK143"/>
  <c r="J163"/>
  <c r="J193"/>
  <c r="BK136"/>
  <c i="4" r="BK131"/>
  <c r="J148"/>
  <c i="5" r="BK266"/>
  <c r="BK132"/>
  <c r="J231"/>
  <c r="BK170"/>
  <c r="BK277"/>
  <c r="BK244"/>
  <c r="BK178"/>
  <c r="J241"/>
  <c r="BK182"/>
  <c r="BK128"/>
  <c i="6" r="BK330"/>
  <c r="BK293"/>
  <c r="J380"/>
  <c r="J359"/>
  <c r="J307"/>
  <c r="BK392"/>
  <c r="J330"/>
  <c r="J172"/>
  <c i="2" r="J34"/>
  <c r="J347"/>
  <c r="BK308"/>
  <c r="BK284"/>
  <c r="BK223"/>
  <c i="3" r="J327"/>
  <c r="BK301"/>
  <c r="BK239"/>
  <c r="J159"/>
  <c r="J221"/>
  <c r="J152"/>
  <c r="J301"/>
  <c r="J286"/>
  <c r="BK221"/>
  <c r="BK174"/>
  <c r="BK184"/>
  <c r="BK132"/>
  <c i="4" r="J165"/>
  <c i="5" r="J277"/>
  <c r="J236"/>
  <c r="J269"/>
  <c r="J225"/>
  <c r="BK153"/>
  <c r="J228"/>
  <c r="J136"/>
  <c r="J221"/>
  <c r="J146"/>
  <c i="6" r="BK324"/>
  <c r="BK398"/>
  <c r="J374"/>
  <c r="BK311"/>
  <c r="BK136"/>
  <c r="BK359"/>
  <c r="J311"/>
  <c r="J265"/>
  <c r="BK244"/>
  <c r="J225"/>
  <c r="BK176"/>
  <c r="J333"/>
  <c r="J291"/>
  <c r="J163"/>
  <c r="J260"/>
  <c r="BK235"/>
  <c r="J184"/>
  <c r="BK158"/>
  <c i="7" r="J177"/>
  <c r="BK174"/>
  <c r="J147"/>
  <c r="J153"/>
  <c r="BK134"/>
  <c i="2" r="BK324"/>
  <c r="J288"/>
  <c r="J145"/>
  <c r="J275"/>
  <c r="BK206"/>
  <c r="BK134"/>
  <c r="BK268"/>
  <c r="BK214"/>
  <c r="J141"/>
  <c r="BK304"/>
  <c r="BK178"/>
  <c i="3" r="BK251"/>
  <c r="BK235"/>
  <c r="BK193"/>
  <c r="BK257"/>
  <c i="4" r="BK157"/>
  <c r="J136"/>
  <c i="5" r="J239"/>
  <c r="BK241"/>
  <c r="J128"/>
  <c r="BK192"/>
  <c r="BK231"/>
  <c r="BK157"/>
  <c i="3" r="J264"/>
  <c r="BK203"/>
  <c r="J305"/>
  <c r="BK209"/>
  <c r="J148"/>
  <c r="J290"/>
  <c r="J233"/>
  <c r="BK260"/>
  <c r="BK226"/>
  <c r="BK152"/>
  <c r="J170"/>
  <c r="J228"/>
  <c i="4" r="BK148"/>
  <c r="BK142"/>
  <c i="5" r="BK221"/>
  <c r="J246"/>
  <c r="J182"/>
  <c r="BK136"/>
  <c r="BK225"/>
  <c r="J266"/>
  <c r="BK236"/>
  <c r="BK197"/>
  <c r="J132"/>
  <c i="6" r="J335"/>
  <c r="BK299"/>
  <c r="BK287"/>
  <c r="J368"/>
  <c r="J290"/>
  <c r="BK394"/>
  <c r="BK333"/>
  <c r="J301"/>
  <c r="J270"/>
  <c r="BK246"/>
  <c r="J215"/>
  <c r="BK172"/>
  <c r="BK307"/>
  <c r="BK231"/>
  <c r="J249"/>
  <c r="BK215"/>
  <c r="J136"/>
  <c r="BK132"/>
  <c i="7" r="BK180"/>
  <c r="BK177"/>
  <c r="J158"/>
  <c r="BK131"/>
  <c r="J150"/>
  <c r="J131"/>
  <c r="J125"/>
  <c i="2" r="J194"/>
  <c r="BK145"/>
  <c r="J324"/>
  <c r="J308"/>
  <c r="J281"/>
  <c r="BK241"/>
  <c r="BK131"/>
  <c i="3" r="BK309"/>
  <c r="J217"/>
  <c r="BK140"/>
  <c r="BK286"/>
  <c r="BK228"/>
  <c r="BK159"/>
  <c r="J309"/>
  <c r="BK290"/>
  <c r="J223"/>
  <c i="5" r="J153"/>
  <c r="J234"/>
  <c r="J178"/>
  <c r="BK162"/>
  <c i="6" r="BK345"/>
  <c r="J394"/>
  <c r="J342"/>
  <c r="J280"/>
  <c r="J321"/>
  <c r="BK265"/>
  <c r="BK238"/>
  <c r="J160"/>
  <c r="BK295"/>
  <c r="BK160"/>
  <c r="BK257"/>
  <c r="J240"/>
  <c r="J176"/>
  <c r="J242"/>
  <c r="BK184"/>
  <c i="7" r="J174"/>
  <c r="BK144"/>
  <c r="BK158"/>
  <c r="J128"/>
  <c i="2" r="J210"/>
  <c r="BK339"/>
  <c r="BK311"/>
  <c r="J237"/>
  <c r="J331"/>
  <c r="BK233"/>
  <c r="BK186"/>
  <c r="BK169"/>
  <c r="J223"/>
  <c r="BK172"/>
  <c r="BK335"/>
  <c r="BK291"/>
  <c r="BK138"/>
  <c i="3" r="J260"/>
  <c r="BK327"/>
  <c r="J199"/>
  <c r="BK273"/>
  <c r="J254"/>
  <c r="J180"/>
  <c r="BK276"/>
  <c i="4" r="J142"/>
  <c i="5" r="BK203"/>
  <c r="J210"/>
  <c r="BK210"/>
  <c r="BK250"/>
  <c r="BK187"/>
  <c i="6" r="BK352"/>
  <c r="BK389"/>
  <c r="J289"/>
  <c r="BK342"/>
  <c r="J276"/>
  <c r="BK242"/>
  <c r="BK365"/>
  <c r="BK280"/>
  <c r="BK249"/>
  <c r="BK211"/>
  <c i="2" r="F36"/>
  <c r="J131"/>
  <c r="J318"/>
  <c r="J297"/>
  <c r="BK251"/>
  <c i="3" r="BK331"/>
  <c r="BK305"/>
  <c r="J212"/>
  <c r="J331"/>
  <c r="BK264"/>
  <c r="J190"/>
  <c r="J140"/>
  <c r="BK247"/>
  <c r="J280"/>
  <c r="BK231"/>
  <c r="J203"/>
  <c r="J273"/>
  <c r="BK128"/>
  <c r="J136"/>
  <c i="4" r="J124"/>
  <c i="6" r="BK321"/>
  <c r="BK384"/>
  <c r="J314"/>
  <c r="J352"/>
  <c r="J285"/>
  <c r="BK260"/>
  <c r="BK204"/>
  <c r="BK356"/>
  <c r="BK289"/>
  <c r="J220"/>
  <c r="J246"/>
  <c r="J196"/>
  <c r="BK252"/>
  <c r="J192"/>
  <c r="BK155"/>
  <c i="7" r="BK169"/>
  <c r="BK150"/>
  <c r="BK147"/>
  <c r="BK137"/>
  <c i="2" r="BK347"/>
  <c r="J190"/>
  <c r="J172"/>
  <c r="BK127"/>
  <c r="BK321"/>
  <c r="BK297"/>
  <c r="BK275"/>
  <c r="BK182"/>
  <c r="J134"/>
  <c r="J284"/>
  <c r="BK260"/>
  <c r="BK202"/>
  <c r="BK141"/>
  <c r="BK198"/>
  <c r="BK331"/>
  <c r="J241"/>
  <c r="J202"/>
  <c r="BK166"/>
  <c r="J335"/>
  <c r="J300"/>
  <c r="J260"/>
  <c r="BK175"/>
  <c i="3" r="BK323"/>
  <c r="BK294"/>
  <c r="J226"/>
  <c r="BK163"/>
  <c r="J298"/>
  <c r="BK233"/>
  <c r="J166"/>
  <c r="J132"/>
  <c r="BK243"/>
  <c r="J257"/>
  <c r="BK217"/>
  <c r="J231"/>
  <c r="J294"/>
  <c r="BK190"/>
  <c i="4" r="BK136"/>
  <c r="J131"/>
  <c i="5" r="J250"/>
  <c r="J257"/>
  <c r="BK234"/>
  <c r="J157"/>
  <c r="BK273"/>
  <c r="J166"/>
  <c r="J244"/>
  <c r="J192"/>
  <c r="J140"/>
  <c i="6" r="BK374"/>
  <c r="BK291"/>
  <c r="J376"/>
  <c r="J324"/>
  <c r="J398"/>
  <c r="BK380"/>
  <c r="J327"/>
  <c r="BK270"/>
  <c r="J252"/>
  <c r="J235"/>
  <c r="BK180"/>
  <c r="BK368"/>
  <c r="J299"/>
  <c r="BK167"/>
  <c r="J262"/>
  <c r="J244"/>
  <c r="BK225"/>
  <c r="J231"/>
  <c r="BK188"/>
  <c i="7" r="J180"/>
  <c r="BK153"/>
  <c r="BK125"/>
  <c r="J144"/>
  <c r="J134"/>
  <c i="1" r="AS94"/>
  <c i="2" r="J166"/>
  <c r="J321"/>
  <c r="J304"/>
  <c r="J268"/>
  <c r="BK190"/>
  <c r="BK149"/>
  <c r="J123"/>
  <c r="BK271"/>
  <c r="BK237"/>
  <c r="J219"/>
  <c r="BK158"/>
  <c r="BK210"/>
  <c r="J158"/>
  <c r="J271"/>
  <c r="BK227"/>
  <c r="BK219"/>
  <c r="J186"/>
  <c r="BK123"/>
  <c r="BK318"/>
  <c r="BK288"/>
  <c r="J233"/>
  <c r="J149"/>
  <c i="3" r="J319"/>
  <c r="BK280"/>
  <c r="BK170"/>
  <c r="BK314"/>
  <c r="BK212"/>
  <c r="J174"/>
  <c r="BK319"/>
  <c r="J276"/>
  <c r="J283"/>
  <c r="J243"/>
  <c r="J209"/>
  <c r="J128"/>
  <c r="J143"/>
  <c r="BK166"/>
  <c i="4" r="J157"/>
  <c i="5" r="BK261"/>
  <c r="J162"/>
  <c r="BK217"/>
  <c r="BK140"/>
  <c r="BK257"/>
  <c r="J187"/>
  <c r="BK239"/>
  <c r="BK228"/>
  <c r="BK166"/>
  <c i="6" r="J365"/>
  <c r="J317"/>
  <c r="J392"/>
  <c r="J356"/>
  <c r="J287"/>
  <c r="J389"/>
  <c r="J345"/>
  <c r="BK283"/>
  <c r="BK262"/>
  <c r="BK240"/>
  <c r="BK192"/>
  <c r="J132"/>
  <c r="BK301"/>
  <c r="BK285"/>
  <c r="J211"/>
  <c r="J238"/>
  <c r="J204"/>
  <c r="BK220"/>
  <c r="J180"/>
  <c r="BK148"/>
  <c i="7" r="BK165"/>
  <c r="J165"/>
  <c r="J137"/>
  <c r="BK128"/>
  <c i="2" r="J206"/>
  <c r="J339"/>
  <c r="BK300"/>
  <c r="J198"/>
  <c r="BK343"/>
  <c r="J251"/>
  <c r="J182"/>
  <c r="F34"/>
  <c r="BK314"/>
  <c r="J214"/>
  <c i="3" r="BK283"/>
  <c r="J247"/>
  <c r="BK148"/>
  <c r="BK223"/>
  <c i="4" r="BK124"/>
  <c i="5" r="BK269"/>
  <c r="J170"/>
  <c r="J197"/>
  <c r="J217"/>
  <c r="J261"/>
  <c r="J203"/>
  <c r="BK246"/>
  <c i="6" r="BK290"/>
  <c r="BK327"/>
  <c r="BK376"/>
  <c r="J295"/>
  <c r="J255"/>
  <c r="J158"/>
  <c r="J293"/>
  <c r="J167"/>
  <c i="2" r="BK325"/>
  <c r="J178"/>
  <c r="J325"/>
  <c r="J314"/>
  <c r="J291"/>
  <c r="BK264"/>
  <c r="J175"/>
  <c r="J138"/>
  <c r="J264"/>
  <c r="J227"/>
  <c r="BK194"/>
  <c r="J127"/>
  <c r="F35"/>
  <c i="3" r="BK199"/>
  <c i="4" r="BK165"/>
  <c i="5" r="J273"/>
  <c r="BK146"/>
  <c i="6" r="BK335"/>
  <c r="J155"/>
  <c r="J384"/>
  <c r="BK314"/>
  <c r="BK276"/>
  <c r="J257"/>
  <c r="J188"/>
  <c r="J148"/>
  <c r="BK317"/>
  <c r="J283"/>
  <c r="J140"/>
  <c r="BK255"/>
  <c r="BK163"/>
  <c r="BK140"/>
  <c r="BK196"/>
  <c i="7" r="BK183"/>
  <c r="J183"/>
  <c r="J169"/>
  <c r="BK140"/>
  <c r="J140"/>
  <c i="3" l="1" r="R216"/>
  <c i="6" r="R131"/>
  <c r="P131"/>
  <c r="R203"/>
  <c r="BK269"/>
  <c r="J269"/>
  <c r="J105"/>
  <c i="2" r="T338"/>
  <c i="3" r="P158"/>
  <c i="5" r="P209"/>
  <c i="6" r="BK131"/>
  <c r="J131"/>
  <c r="J98"/>
  <c r="BK203"/>
  <c r="J203"/>
  <c r="J99"/>
  <c r="T219"/>
  <c r="R269"/>
  <c i="2" r="P122"/>
  <c r="P121"/>
  <c r="P120"/>
  <c i="1" r="AU95"/>
  <c i="5" r="P127"/>
  <c r="BK249"/>
  <c r="J249"/>
  <c r="J103"/>
  <c r="P265"/>
  <c i="6" r="P269"/>
  <c i="2" r="R338"/>
  <c i="3" r="T216"/>
  <c i="5" r="T127"/>
  <c r="R249"/>
  <c i="2" r="BK338"/>
  <c r="J338"/>
  <c r="J99"/>
  <c i="3" r="P216"/>
  <c r="R318"/>
  <c r="R317"/>
  <c i="4" r="R123"/>
  <c r="R122"/>
  <c r="R121"/>
  <c i="3" r="BK216"/>
  <c r="J216"/>
  <c r="J101"/>
  <c r="T318"/>
  <c r="T317"/>
  <c i="4" r="BK123"/>
  <c r="J123"/>
  <c r="J98"/>
  <c i="2" r="T122"/>
  <c r="T121"/>
  <c r="T120"/>
  <c i="3" r="R127"/>
  <c i="5" r="R209"/>
  <c r="T265"/>
  <c i="6" r="P203"/>
  <c i="3" r="P127"/>
  <c r="P173"/>
  <c r="P297"/>
  <c i="2" r="BK122"/>
  <c r="J122"/>
  <c r="J98"/>
  <c i="3" r="BK127"/>
  <c r="J127"/>
  <c r="J98"/>
  <c r="BK158"/>
  <c r="J158"/>
  <c r="J99"/>
  <c r="T158"/>
  <c r="BK297"/>
  <c r="J297"/>
  <c r="J102"/>
  <c r="P318"/>
  <c r="P317"/>
  <c i="4" r="P123"/>
  <c r="P122"/>
  <c r="P121"/>
  <c i="1" r="AU97"/>
  <c i="5" r="R127"/>
  <c r="P249"/>
  <c i="3" r="R173"/>
  <c r="BK318"/>
  <c r="J318"/>
  <c r="J105"/>
  <c i="6" r="BK219"/>
  <c r="J219"/>
  <c r="J100"/>
  <c i="3" r="BK173"/>
  <c r="J173"/>
  <c r="J100"/>
  <c i="5" r="BK209"/>
  <c r="J209"/>
  <c r="J102"/>
  <c r="BK265"/>
  <c r="J265"/>
  <c r="J104"/>
  <c i="3" r="T127"/>
  <c r="T126"/>
  <c r="T125"/>
  <c r="R158"/>
  <c r="R297"/>
  <c i="5" r="T249"/>
  <c i="7" r="P143"/>
  <c i="2" r="P338"/>
  <c i="3" r="T173"/>
  <c r="T297"/>
  <c i="4" r="T123"/>
  <c r="T122"/>
  <c r="T121"/>
  <c i="5" r="BK127"/>
  <c r="J127"/>
  <c r="J98"/>
  <c r="T209"/>
  <c r="R265"/>
  <c i="6" r="T131"/>
  <c r="T130"/>
  <c r="T203"/>
  <c r="P219"/>
  <c r="R219"/>
  <c r="BK234"/>
  <c r="J234"/>
  <c r="J103"/>
  <c r="P234"/>
  <c r="P229"/>
  <c r="R234"/>
  <c r="R229"/>
  <c r="T234"/>
  <c r="T229"/>
  <c r="T269"/>
  <c r="T268"/>
  <c r="BK375"/>
  <c r="J375"/>
  <c r="J106"/>
  <c r="P375"/>
  <c r="R375"/>
  <c r="T375"/>
  <c r="BK388"/>
  <c r="J388"/>
  <c r="J107"/>
  <c r="P388"/>
  <c r="R388"/>
  <c r="T388"/>
  <c i="7" r="P124"/>
  <c r="T124"/>
  <c r="R143"/>
  <c r="BK157"/>
  <c r="J157"/>
  <c r="J100"/>
  <c r="R157"/>
  <c r="P173"/>
  <c i="2" r="R122"/>
  <c r="R121"/>
  <c r="R120"/>
  <c i="7" r="BK124"/>
  <c r="J124"/>
  <c r="J98"/>
  <c r="R124"/>
  <c r="R123"/>
  <c r="R122"/>
  <c r="BK143"/>
  <c r="J143"/>
  <c r="J99"/>
  <c r="T143"/>
  <c r="P157"/>
  <c r="T157"/>
  <c r="BK173"/>
  <c r="J173"/>
  <c r="J102"/>
  <c r="R173"/>
  <c r="T173"/>
  <c i="5" r="BK276"/>
  <c r="J276"/>
  <c r="J105"/>
  <c i="4" r="BK147"/>
  <c r="J147"/>
  <c r="J99"/>
  <c i="5" r="BK196"/>
  <c r="J196"/>
  <c r="J101"/>
  <c i="3" r="BK313"/>
  <c r="J313"/>
  <c r="J103"/>
  <c i="5" r="BK191"/>
  <c r="J191"/>
  <c r="J100"/>
  <c i="4" r="BK164"/>
  <c r="J164"/>
  <c r="J101"/>
  <c i="2" r="BK346"/>
  <c r="J346"/>
  <c r="J100"/>
  <c i="4" r="BK156"/>
  <c r="J156"/>
  <c r="J100"/>
  <c i="5" r="BK186"/>
  <c r="J186"/>
  <c r="J99"/>
  <c i="6" r="BK230"/>
  <c r="J230"/>
  <c r="J102"/>
  <c r="BK397"/>
  <c r="BK396"/>
  <c r="J396"/>
  <c r="J108"/>
  <c i="7" r="BK168"/>
  <c r="J168"/>
  <c r="J101"/>
  <c r="E85"/>
  <c r="F92"/>
  <c r="BE125"/>
  <c r="BE140"/>
  <c i="6" r="J397"/>
  <c r="J109"/>
  <c i="7" r="BE131"/>
  <c r="BE137"/>
  <c i="6" r="BK268"/>
  <c r="J268"/>
  <c r="J104"/>
  <c i="7" r="J89"/>
  <c r="BE153"/>
  <c r="BE128"/>
  <c r="BE134"/>
  <c r="BE144"/>
  <c r="BE147"/>
  <c r="BE150"/>
  <c r="BE158"/>
  <c r="BE180"/>
  <c r="BE169"/>
  <c r="BE177"/>
  <c r="BE183"/>
  <c r="BE165"/>
  <c r="BE174"/>
  <c i="6" r="BE167"/>
  <c r="BE180"/>
  <c r="BE184"/>
  <c r="BE238"/>
  <c r="BE240"/>
  <c r="BE242"/>
  <c r="BE244"/>
  <c i="5" r="BK126"/>
  <c r="BK125"/>
  <c r="J125"/>
  <c r="J96"/>
  <c i="6" r="E85"/>
  <c r="J123"/>
  <c r="BE132"/>
  <c r="BE148"/>
  <c r="BE158"/>
  <c r="BE231"/>
  <c r="BE246"/>
  <c r="BE252"/>
  <c r="BE215"/>
  <c r="BE220"/>
  <c r="BE225"/>
  <c r="BE235"/>
  <c r="BE155"/>
  <c r="BE299"/>
  <c r="BE311"/>
  <c r="BE321"/>
  <c r="BE324"/>
  <c r="BE359"/>
  <c r="BE374"/>
  <c r="F126"/>
  <c r="BE136"/>
  <c r="BE140"/>
  <c r="BE160"/>
  <c r="BE163"/>
  <c r="BE172"/>
  <c r="BE176"/>
  <c r="BE188"/>
  <c r="BE192"/>
  <c r="BE196"/>
  <c r="BE204"/>
  <c r="BE211"/>
  <c r="BE249"/>
  <c r="BE255"/>
  <c r="BE257"/>
  <c r="BE260"/>
  <c r="BE262"/>
  <c r="BE265"/>
  <c r="BE270"/>
  <c r="BE276"/>
  <c r="BE283"/>
  <c r="BE287"/>
  <c r="BE289"/>
  <c r="BE290"/>
  <c r="BE307"/>
  <c r="BE333"/>
  <c r="BE352"/>
  <c r="BE365"/>
  <c r="BE368"/>
  <c r="BE376"/>
  <c r="BE384"/>
  <c r="BE389"/>
  <c r="BE392"/>
  <c r="BE398"/>
  <c r="BE280"/>
  <c r="BE285"/>
  <c r="BE291"/>
  <c r="BE293"/>
  <c r="BE295"/>
  <c r="BE314"/>
  <c r="BE317"/>
  <c r="BE330"/>
  <c r="BE335"/>
  <c r="BE342"/>
  <c r="BE345"/>
  <c r="BE380"/>
  <c r="BE394"/>
  <c r="BE301"/>
  <c r="BE327"/>
  <c r="BE356"/>
  <c i="4" r="BK122"/>
  <c r="BK121"/>
  <c r="J121"/>
  <c i="5" r="F122"/>
  <c r="BE231"/>
  <c r="BE239"/>
  <c r="BE257"/>
  <c r="BE146"/>
  <c r="BE153"/>
  <c r="BE157"/>
  <c r="BE170"/>
  <c r="BE210"/>
  <c r="BE225"/>
  <c r="BE234"/>
  <c r="BE241"/>
  <c r="BE261"/>
  <c r="J119"/>
  <c r="BE132"/>
  <c r="BE162"/>
  <c r="BE197"/>
  <c r="BE203"/>
  <c r="BE246"/>
  <c r="BE266"/>
  <c r="E85"/>
  <c r="BE128"/>
  <c r="BE140"/>
  <c r="BE166"/>
  <c r="BE182"/>
  <c r="BE187"/>
  <c r="BE192"/>
  <c r="BE221"/>
  <c r="BE228"/>
  <c r="BE136"/>
  <c r="BE178"/>
  <c r="BE217"/>
  <c r="BE236"/>
  <c r="BE244"/>
  <c r="BE250"/>
  <c r="BE269"/>
  <c r="BE273"/>
  <c r="BE277"/>
  <c i="4" r="BE124"/>
  <c r="BE131"/>
  <c r="BE157"/>
  <c r="J115"/>
  <c r="BE136"/>
  <c r="BE142"/>
  <c r="BE148"/>
  <c r="BE165"/>
  <c r="E85"/>
  <c r="F118"/>
  <c i="3" r="BE136"/>
  <c r="E85"/>
  <c i="2" r="BK121"/>
  <c r="J121"/>
  <c r="J97"/>
  <c i="3" r="F92"/>
  <c r="J119"/>
  <c r="BE148"/>
  <c r="BE180"/>
  <c r="BE209"/>
  <c r="BE231"/>
  <c r="BE239"/>
  <c r="BE257"/>
  <c r="BE190"/>
  <c r="BE212"/>
  <c r="BE223"/>
  <c r="BE243"/>
  <c r="BE290"/>
  <c r="BE273"/>
  <c r="BE152"/>
  <c r="BE159"/>
  <c r="BE163"/>
  <c r="BE199"/>
  <c r="BE221"/>
  <c r="BE228"/>
  <c r="BE233"/>
  <c r="BE251"/>
  <c r="BE254"/>
  <c r="BE264"/>
  <c r="BE276"/>
  <c r="BE294"/>
  <c r="BE298"/>
  <c r="BE280"/>
  <c r="BE128"/>
  <c r="BE132"/>
  <c r="BE140"/>
  <c r="BE143"/>
  <c r="BE166"/>
  <c r="BE170"/>
  <c r="BE174"/>
  <c r="BE193"/>
  <c r="BE235"/>
  <c r="BE247"/>
  <c r="BE305"/>
  <c r="BE309"/>
  <c r="BE319"/>
  <c r="BE323"/>
  <c r="BE184"/>
  <c r="BE203"/>
  <c r="BE217"/>
  <c r="BE226"/>
  <c r="BE260"/>
  <c r="BE283"/>
  <c r="BE286"/>
  <c r="BE301"/>
  <c r="BE314"/>
  <c r="BE327"/>
  <c r="BE331"/>
  <c i="2" r="J114"/>
  <c r="BE127"/>
  <c r="BE134"/>
  <c r="BE158"/>
  <c r="BE166"/>
  <c r="BE219"/>
  <c r="BE260"/>
  <c r="BE264"/>
  <c r="BE288"/>
  <c r="BE304"/>
  <c r="BE311"/>
  <c r="BE335"/>
  <c r="E85"/>
  <c r="BE169"/>
  <c r="BE210"/>
  <c r="BE237"/>
  <c r="BE251"/>
  <c r="BE271"/>
  <c r="BE275"/>
  <c r="BE284"/>
  <c r="BE145"/>
  <c r="BE149"/>
  <c r="BE178"/>
  <c r="BE182"/>
  <c r="BE194"/>
  <c r="BE206"/>
  <c r="BE214"/>
  <c r="BE227"/>
  <c r="BE325"/>
  <c r="F117"/>
  <c r="BE131"/>
  <c r="BE138"/>
  <c r="BE190"/>
  <c r="BE241"/>
  <c r="BE281"/>
  <c r="BE141"/>
  <c r="BE172"/>
  <c r="BE186"/>
  <c r="BE198"/>
  <c r="BE233"/>
  <c r="BE268"/>
  <c r="BE291"/>
  <c r="BE297"/>
  <c r="BE300"/>
  <c r="BE308"/>
  <c r="BE314"/>
  <c r="BE318"/>
  <c r="BE321"/>
  <c r="BE324"/>
  <c r="BE343"/>
  <c r="BE123"/>
  <c r="BE175"/>
  <c r="BE202"/>
  <c r="BE223"/>
  <c r="BE339"/>
  <c i="1" r="BC95"/>
  <c i="2" r="BE347"/>
  <c i="1" r="BA95"/>
  <c i="2" r="BE331"/>
  <c i="1" r="BB95"/>
  <c r="AW95"/>
  <c r="BD95"/>
  <c i="5" r="F36"/>
  <c i="1" r="BC98"/>
  <c i="7" r="F35"/>
  <c i="1" r="BB100"/>
  <c i="3" r="F35"/>
  <c i="1" r="BB96"/>
  <c i="3" r="F36"/>
  <c i="1" r="BC96"/>
  <c i="6" r="J34"/>
  <c i="1" r="AW99"/>
  <c i="4" r="F36"/>
  <c i="1" r="BC97"/>
  <c i="5" r="F34"/>
  <c i="1" r="BA98"/>
  <c i="7" r="F34"/>
  <c i="1" r="BA100"/>
  <c i="3" r="F37"/>
  <c i="1" r="BD96"/>
  <c i="7" r="F37"/>
  <c i="1" r="BD100"/>
  <c i="5" r="F37"/>
  <c i="1" r="BD98"/>
  <c i="7" r="F36"/>
  <c i="1" r="BC100"/>
  <c i="3" r="F34"/>
  <c i="1" r="BA96"/>
  <c i="7" r="J34"/>
  <c i="1" r="AW100"/>
  <c i="3" r="J34"/>
  <c i="1" r="AW96"/>
  <c i="4" r="F37"/>
  <c i="1" r="BD97"/>
  <c i="6" r="F37"/>
  <c i="1" r="BD99"/>
  <c i="4" r="J34"/>
  <c i="1" r="AW97"/>
  <c i="4" r="J30"/>
  <c i="6" r="F34"/>
  <c i="1" r="BA99"/>
  <c i="4" r="F34"/>
  <c i="1" r="BA97"/>
  <c i="6" r="F36"/>
  <c i="1" r="BC99"/>
  <c i="5" r="F35"/>
  <c i="1" r="BB98"/>
  <c i="4" r="F35"/>
  <c i="1" r="BB97"/>
  <c i="6" r="F35"/>
  <c i="1" r="BB99"/>
  <c i="5" r="J34"/>
  <c i="1" r="AW98"/>
  <c i="5" l="1" r="P126"/>
  <c r="P125"/>
  <c i="1" r="AU98"/>
  <c i="5" r="T126"/>
  <c r="T125"/>
  <c i="6" r="P268"/>
  <c i="7" r="P123"/>
  <c r="P122"/>
  <c i="1" r="AU100"/>
  <c i="3" r="P126"/>
  <c r="P125"/>
  <c i="1" r="AU96"/>
  <c i="7" r="T123"/>
  <c r="T122"/>
  <c i="3" r="R126"/>
  <c r="R125"/>
  <c i="6" r="R268"/>
  <c r="T129"/>
  <c i="5" r="R126"/>
  <c r="R125"/>
  <c i="6" r="P130"/>
  <c r="P129"/>
  <c i="1" r="AU99"/>
  <c i="6" r="R130"/>
  <c r="R129"/>
  <c r="BK130"/>
  <c r="J130"/>
  <c r="J97"/>
  <c i="3" r="BK126"/>
  <c r="J126"/>
  <c r="J97"/>
  <c i="7" r="BK123"/>
  <c r="J123"/>
  <c r="J97"/>
  <c i="3" r="BK317"/>
  <c r="J317"/>
  <c r="J104"/>
  <c i="6" r="BK229"/>
  <c r="J229"/>
  <c r="J101"/>
  <c r="BK129"/>
  <c r="J129"/>
  <c r="J96"/>
  <c i="5" r="J126"/>
  <c r="J97"/>
  <c i="1" r="AG97"/>
  <c i="4" r="J122"/>
  <c r="J97"/>
  <c r="J96"/>
  <c i="2" r="BK120"/>
  <c r="J120"/>
  <c r="J33"/>
  <c i="1" r="AV95"/>
  <c r="AT95"/>
  <c i="2" r="F33"/>
  <c i="1" r="AZ95"/>
  <c r="BD94"/>
  <c r="W33"/>
  <c i="2" r="J30"/>
  <c i="1" r="AG95"/>
  <c i="3" r="F33"/>
  <c i="1" r="AZ96"/>
  <c i="3" r="J33"/>
  <c i="1" r="AV96"/>
  <c r="AT96"/>
  <c i="4" r="J33"/>
  <c i="1" r="AV97"/>
  <c r="AT97"/>
  <c r="AN97"/>
  <c i="7" r="J33"/>
  <c i="1" r="AV100"/>
  <c r="AT100"/>
  <c i="4" r="F33"/>
  <c i="1" r="AZ97"/>
  <c i="5" r="J33"/>
  <c i="1" r="AV98"/>
  <c r="AT98"/>
  <c i="5" r="F33"/>
  <c i="1" r="AZ98"/>
  <c i="5" r="J30"/>
  <c i="1" r="AG98"/>
  <c i="6" r="J33"/>
  <c i="1" r="AV99"/>
  <c r="AT99"/>
  <c i="6" r="F33"/>
  <c i="1" r="AZ99"/>
  <c r="BA94"/>
  <c r="AW94"/>
  <c r="AK30"/>
  <c i="7" r="F33"/>
  <c i="1" r="AZ100"/>
  <c r="BB94"/>
  <c r="AX94"/>
  <c r="BC94"/>
  <c r="AY94"/>
  <c i="3" l="1" r="BK125"/>
  <c r="J125"/>
  <c i="7" r="BK122"/>
  <c r="J122"/>
  <c r="J96"/>
  <c i="1" r="AN98"/>
  <c i="5" r="J39"/>
  <c i="4" r="J39"/>
  <c i="1" r="AN95"/>
  <c i="2" r="J96"/>
  <c r="J39"/>
  <c i="1" r="AU94"/>
  <c i="3" r="J30"/>
  <c i="1" r="AG96"/>
  <c r="W32"/>
  <c r="AZ94"/>
  <c r="AV94"/>
  <c r="AK29"/>
  <c r="W31"/>
  <c i="6" r="J30"/>
  <c i="1" r="AG99"/>
  <c r="AN99"/>
  <c r="W30"/>
  <c i="3" l="1" r="J39"/>
  <c r="J96"/>
  <c i="6" r="J39"/>
  <c i="1" r="AN96"/>
  <c r="AT94"/>
  <c i="7" r="J30"/>
  <c i="1" r="AG100"/>
  <c r="AG94"/>
  <c r="AK26"/>
  <c r="AK35"/>
  <c r="W29"/>
  <c i="7" l="1" r="J39"/>
  <c i="1" r="AN94"/>
  <c r="AN100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<sst xmlns="http://schemas.openxmlformats.org/spreadsheetml/2006/main">
  <si>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</si>
  <si>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</si>
  <si>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</si>
  <si>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</si>
  <si>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</si>
  <si>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{aff8ca4a-131b-4ca1-bf0b-5f46509ab39e}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</si>
  <si>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</si>
  <si>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</si>
  <si>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</si>
  <si>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</si>
  <si>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</si>
  <si>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</si>
  <si>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</si>
  <si>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</si>
  <si>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22061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</si>
  <si>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</si>
  <si>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</si>
  <si>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Záchytné parkoviště v ul. Mánesov, Sokolov</t>
  </si>
  <si>
    <t>KSO:</t>
  </si>
  <si>
    <t>CC-CZ:</t>
  </si>
  <si>
    <t>Místo:</t>
  </si>
  <si>
    <t>Sokolov</t>
  </si>
  <si>
    <t>Datum:</t>
  </si>
  <si>
    <t>3. 1. 2025</t>
  </si>
  <si>
    <t>Zadavatel:</t>
  </si>
  <si>
    <t>IČ:</t>
  </si>
  <si>
    <t>00259586</t>
  </si>
  <si>
    <t>město Sokolov</t>
  </si>
  <si>
    <t>DIČ:</t>
  </si>
  <si>
    <t>Uchazeč:</t>
  </si>
  <si>
    <t>Vyplň údaj</t>
  </si>
  <si>
    <t>Projektant:</t>
  </si>
  <si>
    <t>28738217</t>
  </si>
  <si>
    <t>MESSOR s.r.o.</t>
  </si>
  <si>
    <t>CZ28738217</t>
  </si>
  <si>
    <t>True</t>
  </si>
  <si>
    <t>Zpracovatel:</t>
  </si>
  <si>
    <t>Ing. Ota Vettermann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</si>
  <si>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</si>
  <si>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</si>
  <si>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</si>
  <si>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</si>
  <si>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</si>
  <si>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</si>
  <si>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</si>
  <si>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</si>
  <si>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</si>
  <si>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</si>
  <si>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</si>
  <si>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</si>
  <si>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</si>
  <si>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</si>
  <si>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</si>
  <si>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</si>
  <si>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</si>
  <si>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</si>
  <si>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</si>
  <si>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</si>
  <si>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</si>
  <si>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</si>
  <si>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</si>
  <si>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</si>
  <si>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</si>
  <si>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</si>
  <si>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</si>
  <si>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</si>
  <si>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</si>
  <si>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</si>
  <si>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</si>
  <si>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</si>
  <si>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</si>
  <si>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</si>
  <si>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</si>
  <si>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</si>
  <si>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</si>
  <si>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</si>
  <si>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</si>
  <si>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</si>
  <si>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</si>
  <si>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</si>
  <si>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</si>
  <si>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</si>
  <si>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</si>
  <si>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</si>
  <si>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000</t>
  </si>
  <si>
    <t>Zemní práce a HTÚ, úprava terénu, ochrana VTL plynovodu</t>
  </si>
  <si>
    <t>STA</t>
  </si>
  <si>
    <t>1</t>
  </si>
  <si>
    <t>{a9f4fbb6-31ba-4ec1-85d2-802f08f904e0}</t>
  </si>
  <si>
    <t>2</t>
  </si>
  <si>
    <t>SO 100 OPK</t>
  </si>
  <si>
    <t>Parkoviště větve 1-5</t>
  </si>
  <si>
    <t>{6b4284e9-89c1-4d0b-bd9d-5552db038eef}</t>
  </si>
  <si>
    <t>SO 101</t>
  </si>
  <si>
    <t>Sanace pláně pod komunikací</t>
  </si>
  <si>
    <t>{0bf76504-d464-4f2e-8273-f02aea48605b}</t>
  </si>
  <si>
    <t>SO 300</t>
  </si>
  <si>
    <t>Odvodnění + vsak</t>
  </si>
  <si>
    <t>{a8fb8a71-44c3-46d5-a06b-cc57543c319c}</t>
  </si>
  <si>
    <t>SO 400 Elektro</t>
  </si>
  <si>
    <t>Veřejné osvětlení, kamery, nabíjecí stanice</t>
  </si>
  <si>
    <t>{d9f1823f-004b-4565-908e-a2517892e1a8}</t>
  </si>
  <si>
    <t>SO 900</t>
  </si>
  <si>
    <t>VRN</t>
  </si>
  <si>
    <t>{d5ba3900-c9ba-4d2a-8da8-951ee8b1a105}</t>
  </si>
  <si>
    <t>KRYCÍ LIST SOUPISU PRACÍ</t>
  </si>
  <si>
    <t>Objekt:</t>
  </si>
  <si>
    <t>SO 000 - Zemní práce a HTÚ, úprava terénu, ochrana VTL plynovodu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</si>
  <si>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</si>
  <si>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</si>
  <si>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</si>
  <si>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</si>
  <si>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</si>
  <si>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</si>
  <si>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</si>
  <si>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</si>
  <si>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</si>
  <si>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</si>
  <si>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</si>
  <si>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</si>
  <si>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</si>
  <si>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</si>
  <si>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</si>
  <si>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</si>
  <si>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</si>
  <si>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</si>
  <si>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</si>
  <si>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</si>
  <si>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</si>
  <si>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</si>
  <si>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</si>
  <si>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</si>
  <si>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</si>
  <si>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</si>
  <si>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</si>
  <si>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111151103</t>
  </si>
  <si>
    <t>Odstranění travin z celkové plochy přes 500 m2 strojně</t>
  </si>
  <si>
    <t>m2</t>
  </si>
  <si>
    <t>CS ÚRS 2024 02</t>
  </si>
  <si>
    <t>4</t>
  </si>
  <si>
    <t>-270543944</t>
  </si>
  <si>
    <t>PP</t>
  </si>
  <si>
    <t>Odstranění travin a rákosu strojně travin, při celkové ploše přes 500 m2</t>
  </si>
  <si>
    <t>Online PSC</t>
  </si>
  <si>
    <t>https://podminky.urs.cz/item/CS_URS_2024_02/111151103</t>
  </si>
  <si>
    <t>VV</t>
  </si>
  <si>
    <t>"plocha staveniště cca"6000</t>
  </si>
  <si>
    <t>112101101</t>
  </si>
  <si>
    <t>Odstranění stromů listnatých průměru kmene přes 100 do 300 mm</t>
  </si>
  <si>
    <t>kus</t>
  </si>
  <si>
    <t>1617608038</t>
  </si>
  <si>
    <t>Odstranění stromů s odřezáním kmene a s odvětvením listnatých, průměru kmene přes 100 do 300 mm</t>
  </si>
  <si>
    <t>https://podminky.urs.cz/item/CS_URS_2024_02/112101101</t>
  </si>
  <si>
    <t>4+10</t>
  </si>
  <si>
    <t>3</t>
  </si>
  <si>
    <t>112101102</t>
  </si>
  <si>
    <t>Odstranění stromů listnatých průměru kmene přes 300 do 500 mm</t>
  </si>
  <si>
    <t>452188628</t>
  </si>
  <si>
    <t>Odstranění stromů s odřezáním kmene a s odvětvením listnatých, průměru kmene přes 300 do 500 mm</t>
  </si>
  <si>
    <t>https://podminky.urs.cz/item/CS_URS_2024_02/112101102</t>
  </si>
  <si>
    <t>112251101</t>
  </si>
  <si>
    <t>Odstranění pařezů průměru přes 100 do 300 mm</t>
  </si>
  <si>
    <t>398301722</t>
  </si>
  <si>
    <t>Odstranění pařezů strojně s jejich vykopáním nebo vytrháním průměru přes 100 do 300 mm</t>
  </si>
  <si>
    <t>https://podminky.urs.cz/item/CS_URS_2024_02/112251101</t>
  </si>
  <si>
    <t>5</t>
  </si>
  <si>
    <t>112251102</t>
  </si>
  <si>
    <t>Odstranění pařezů průměru přes 300 do 500 mm</t>
  </si>
  <si>
    <t>-727222151</t>
  </si>
  <si>
    <t>Odstranění pařezů strojně s jejich vykopáním nebo vytrháním průměru přes 300 do 500 mm</t>
  </si>
  <si>
    <t>https://podminky.urs.cz/item/CS_URS_2024_02/112251102</t>
  </si>
  <si>
    <t>6</t>
  </si>
  <si>
    <t>121151123</t>
  </si>
  <si>
    <t>Sejmutí ornice plochy přes 500 m2 tl vrstvy do 200 mm strojně</t>
  </si>
  <si>
    <t>-1425229556</t>
  </si>
  <si>
    <t>Sejmutí ornice strojně při souvislé ploše přes 500 m2, tl. vrstvy do 200 mm</t>
  </si>
  <si>
    <t>https://podminky.urs.cz/item/CS_URS_2024_02/121151123</t>
  </si>
  <si>
    <t>"plocha skrývky"5530</t>
  </si>
  <si>
    <t>7</t>
  </si>
  <si>
    <t>122211101</t>
  </si>
  <si>
    <t>Odkopávky a prokopávky v hornině třídy těžitelnosti I, skupiny 3 ručně</t>
  </si>
  <si>
    <t>m3</t>
  </si>
  <si>
    <t>401843889</t>
  </si>
  <si>
    <t>Odkopávky a prokopávky ručně zapažené i nezapažené v hornině třídy těžitelnosti I skupiny 3</t>
  </si>
  <si>
    <t>https://podminky.urs.cz/item/CS_URS_2024_02/122211101</t>
  </si>
  <si>
    <t>"ochrana VTL plynovodu"3*9*0,5*4</t>
  </si>
  <si>
    <t>8</t>
  </si>
  <si>
    <t>122252205</t>
  </si>
  <si>
    <t>Odkopávky a prokopávky nezapažené pro silnice a dálnice v hornině třídy těžitelnosti I objem do 1000 m3 strojně</t>
  </si>
  <si>
    <t>-805127216</t>
  </si>
  <si>
    <t>Odkopávky a prokopávky nezapažené pro silnice a dálnice strojně v hornině třídy těžitelnosti I přes 500 do 1 000 m3</t>
  </si>
  <si>
    <t>https://podminky.urs.cz/item/CS_URS_2024_02/122252205</t>
  </si>
  <si>
    <t>"větev 1: konstrukce vozovky 40 cm - skrývka 20 cm = +20 cm k max. zářezu"401*(0,4+0,2)/2</t>
  </si>
  <si>
    <t>"větev 2: konstrukce vozovky 40 cm - skrývka 20 cm = +20 cm k max. zářezu"375*(0,53+0,2)/2</t>
  </si>
  <si>
    <t>"větev 3: konstrukce vozovky 40 cm - skrývka 20 cm = +20 cm k max. zářezu"418*(0,6+0,2)/2</t>
  </si>
  <si>
    <t>"větev 4: konstrukce vozovky 40 cm - skrývka 20 cm = +20 cm k max. zářezu"515*(0,44+0,2)/2</t>
  </si>
  <si>
    <t>"větev 5: konstrukce vozovky 40 cm - skrývka 20 cm = +20 cm k max. zářezu"193*(0,51+0,2)/2</t>
  </si>
  <si>
    <t>Součet</t>
  </si>
  <si>
    <t>9</t>
  </si>
  <si>
    <t>131213701</t>
  </si>
  <si>
    <t>Hloubení nezapažených jam v soudržných horninách třídy těžitelnosti I skupiny 3 ručně</t>
  </si>
  <si>
    <t>-838031654</t>
  </si>
  <si>
    <t>Hloubení nezapažených jam ručně s urovnáním dna do předepsaného profilu a spádu v hornině třídy těžitelnosti I skupiny 3 soudržných</t>
  </si>
  <si>
    <t>https://podminky.urs.cz/item/CS_URS_2024_02/131213701</t>
  </si>
  <si>
    <t>"sondážní práce plyn VTL"8*0,5*0,5*1,5</t>
  </si>
  <si>
    <t>"sondážní práce plyn NTL"6*0,5*0,5*1,0</t>
  </si>
  <si>
    <t>"sondážní práce plyn cetin"(6+4+3)*0,5*0,5*1,0</t>
  </si>
  <si>
    <t>"sondážní práce plyn vodovod + kanalizace výtlak"8*0,5*0,8*1,3</t>
  </si>
  <si>
    <t>10</t>
  </si>
  <si>
    <t>162201401</t>
  </si>
  <si>
    <t>Vodorovné přemístění větví stromů listnatých do 1 km D kmene přes 100 do 300 mm</t>
  </si>
  <si>
    <t>-453116660</t>
  </si>
  <si>
    <t>Vodorovné přemístění větví, kmenů nebo pařezů s naložením, složením a dopravou do 1000 m větví stromů listnatých, průměru kmene přes 100 do 300 mm</t>
  </si>
  <si>
    <t>https://podminky.urs.cz/item/CS_URS_2024_02/162201401</t>
  </si>
  <si>
    <t>11</t>
  </si>
  <si>
    <t>162201402</t>
  </si>
  <si>
    <t>Vodorovné přemístění větví stromů listnatých do 1 km D kmene přes 300 do 500 mm</t>
  </si>
  <si>
    <t>2074789424</t>
  </si>
  <si>
    <t>Vodorovné přemístění větví, kmenů nebo pařezů s naložením, složením a dopravou do 1000 m větví stromů listnatých, průměru kmene přes 300 do 500 mm</t>
  </si>
  <si>
    <t>https://podminky.urs.cz/item/CS_URS_2024_02/162201402</t>
  </si>
  <si>
    <t>162201411</t>
  </si>
  <si>
    <t>Vodorovné přemístění kmenů stromů listnatých do 1 km D kmene přes 100 do 300 mm</t>
  </si>
  <si>
    <t>-1489928895</t>
  </si>
  <si>
    <t>Vodorovné přemístění větví, kmenů nebo pařezů s naložením, složením a dopravou do 1000 m kmenů stromů listnatých, průměru přes 100 do 300 mm</t>
  </si>
  <si>
    <t>https://podminky.urs.cz/item/CS_URS_2024_02/162201411</t>
  </si>
  <si>
    <t>13</t>
  </si>
  <si>
    <t>162201412</t>
  </si>
  <si>
    <t>Vodorovné přemístění kmenů stromů listnatých do 1 km D kmene přes 300 do 500 mm</t>
  </si>
  <si>
    <t>78878053</t>
  </si>
  <si>
    <t>Vodorovné přemístění větví, kmenů nebo pařezů s naložením, složením a dopravou do 1000 m kmenů stromů listnatých, průměru přes 300 do 500 mm</t>
  </si>
  <si>
    <t>https://podminky.urs.cz/item/CS_URS_2024_02/162201412</t>
  </si>
  <si>
    <t>14</t>
  </si>
  <si>
    <t>162206113</t>
  </si>
  <si>
    <t>Vodorovné přemístění do 100 m bez naložení výkopku ze zemin schopných zúrodnění</t>
  </si>
  <si>
    <t>612282169</t>
  </si>
  <si>
    <t>Vodorovné přemístění výkopku bez naložení, avšak se složením zemin schopných zúrodnění, na vzdálenost přes 50 do 100 m</t>
  </si>
  <si>
    <t>https://podminky.urs.cz/item/CS_URS_2024_02/162206113</t>
  </si>
  <si>
    <t>"mezideponiev rámci stavby 50% převoz 2x"5530*0,2*0,5*2</t>
  </si>
  <si>
    <t>15</t>
  </si>
  <si>
    <t>162251102</t>
  </si>
  <si>
    <t>Vodorovné přemístění přes 20 do 50 m výkopku/sypaniny z horniny třídy těžitelnosti I skupiny 1 až 3</t>
  </si>
  <si>
    <t>736718298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</si>
  <si>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</si>
  <si>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https://podminky.urs.cz/item/CS_URS_2024_02/162251102</t>
  </si>
  <si>
    <t>"rozdíl odpovákek a násypů - po stavbě"657,69-361,13</t>
  </si>
  <si>
    <t>16</t>
  </si>
  <si>
    <t>162301931</t>
  </si>
  <si>
    <t>Příplatek k vodorovnému přemístění větví stromů listnatých D kmene přes 100 do 300 mm ZKD 1 km</t>
  </si>
  <si>
    <t>-2019992983</t>
  </si>
  <si>
    <t>Vodorovné přemístění větví, kmenů nebo pařezů s naložením, složením a dopravou Příplatek k cenám za každých dalších i započatých 1000 m přes 1000 m větví stromů listnatých, průměru kmene přes 100 do 300 mm</t>
  </si>
  <si>
    <t>https://podminky.urs.cz/item/CS_URS_2024_02/162301931</t>
  </si>
  <si>
    <t>14*4 'Přepočtené koeficientem množství</t>
  </si>
  <si>
    <t>17</t>
  </si>
  <si>
    <t>162301932</t>
  </si>
  <si>
    <t>Příplatek k vodorovnému přemístění větví stromů listnatých D kmene přes 300 do 500 mm ZKD 1 km</t>
  </si>
  <si>
    <t>620727901</t>
  </si>
  <si>
    <t>Vodorovné přemístění větví, kmenů nebo pařezů s naložením, složením a dopravou Příplatek k cenám za každých dalších i započatých 1000 m přes 1000 m větví stromů listnatých, průměru kmene přes 300 do 500 mm</t>
  </si>
  <si>
    <t>https://podminky.urs.cz/item/CS_URS_2024_02/162301932</t>
  </si>
  <si>
    <t>8*4 'Přepočtené koeficientem množství</t>
  </si>
  <si>
    <t>18</t>
  </si>
  <si>
    <t>162301951</t>
  </si>
  <si>
    <t>Příplatek k vodorovnému přemístění kmenů stromů listnatých D kmene přes 100 do 300 mm ZKD 1 km</t>
  </si>
  <si>
    <t>1410322797</t>
  </si>
  <si>
    <t>Vodorovné přemístění větví, kmenů nebo pařezů s naložením, složením a dopravou Příplatek k cenám za každých dalších i započatých 1000 m přes 1000 m kmenů stromů listnatých, o průměru přes 100 do 300 mm</t>
  </si>
  <si>
    <t>https://podminky.urs.cz/item/CS_URS_2024_02/162301951</t>
  </si>
  <si>
    <t>19</t>
  </si>
  <si>
    <t>162301952</t>
  </si>
  <si>
    <t>Příplatek k vodorovnému přemístění kmenů stromů listnatých D kmene přes 300 do 500 mm ZKD 1 km</t>
  </si>
  <si>
    <t>-1407959674</t>
  </si>
  <si>
    <t>Vodorovné přemístění větví, kmenů nebo pařezů s naložením, složením a dopravou Příplatek k cenám za každých dalších i započatých 1000 m přes 1000 m kmenů stromů listnatých, o průměru přes 300 do 500 mm</t>
  </si>
  <si>
    <t>https://podminky.urs.cz/item/CS_URS_2024_02/162301952</t>
  </si>
  <si>
    <t>20</t>
  </si>
  <si>
    <t>162301971</t>
  </si>
  <si>
    <t>Příplatek k vodorovnému přemístění pařezů D přes 100 do 300 mm ZKD 1 km</t>
  </si>
  <si>
    <t>-240557423</t>
  </si>
  <si>
    <t>Vodorovné přemístění větví, kmenů nebo pařezů s naložením, složením a dopravou Příplatek k cenám za každých dalších i započatých 1000 m přes 1000 m pařezů kmenů, průměru přes 100 do 300 mm</t>
  </si>
  <si>
    <t>https://podminky.urs.cz/item/CS_URS_2024_02/162301971</t>
  </si>
  <si>
    <t>162301972</t>
  </si>
  <si>
    <t>Příplatek k vodorovnému přemístění pařezů D přes 300 do 500 mm ZKD 1 km</t>
  </si>
  <si>
    <t>1371033966</t>
  </si>
  <si>
    <t>Vodorovné přemístění větví, kmenů nebo pařezů s naložením, složením a dopravou Příplatek k cenám za každých dalších i započatých 1000 m přes 1000 m pařezů kmenů, průměru přes 300 do 500 mm</t>
  </si>
  <si>
    <t>https://podminky.urs.cz/item/CS_URS_2024_02/162301972</t>
  </si>
  <si>
    <t>22</t>
  </si>
  <si>
    <t>162706111</t>
  </si>
  <si>
    <t>Vodorovné přemístění do 6000 m bez naložení výkopku ze zemin schopných zúrodnění</t>
  </si>
  <si>
    <t>1785422081</t>
  </si>
  <si>
    <t>Vodorovné přemístění výkopku bez naložení, avšak se složením zemin schopných zúrodnění, na vzdálenost přes 5000 do 6000 m</t>
  </si>
  <si>
    <t>https://podminky.urs.cz/item/CS_URS_2024_02/162706111</t>
  </si>
  <si>
    <t>"odvoz 50% skládka/depo"5530*0,2*0,5</t>
  </si>
  <si>
    <t>23</t>
  </si>
  <si>
    <t>162706119</t>
  </si>
  <si>
    <t>Příplatek pro vodorovné přemístění bez naložení výkopku ze zemin schopných zúrodnění ZKD 1000 m</t>
  </si>
  <si>
    <t>1909585230</t>
  </si>
  <si>
    <t>Vodorovné přemístění výkopku bez naložení, avšak se složením zemin schopných zúrodnění, na vzdálenost Příplatek k ceně za každých dalších i započatých 1000 m</t>
  </si>
  <si>
    <t>https://podminky.urs.cz/item/CS_URS_2024_02/162706119</t>
  </si>
  <si>
    <t>553*4 'Přepočtené koeficientem množství</t>
  </si>
  <si>
    <t>24</t>
  </si>
  <si>
    <t>162751117</t>
  </si>
  <si>
    <t>Vodorovné přemístění přes 9 000 do 10000 m výkopku/sypaniny z horniny třídy těžitelnosti I skupiny 1 až 3</t>
  </si>
  <si>
    <t>-1248147252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</si>
  <si>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</si>
  <si>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https://podminky.urs.cz/item/CS_URS_2024_02/162751117</t>
  </si>
  <si>
    <t>"rozdíl odpovákek a násypů - na skládku"657,69-361,13</t>
  </si>
  <si>
    <t>25</t>
  </si>
  <si>
    <t>162751119</t>
  </si>
  <si>
    <t>Příplatek k vodorovnému přemístění výkopku/sypaniny z horniny třídy těžitelnosti I skupiny 1 až 3 ZKD 1000 m přes 10000 m</t>
  </si>
  <si>
    <t>-1557025776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</si>
  <si>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</si>
  <si>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https://podminky.urs.cz/item/CS_URS_2024_02/162751119</t>
  </si>
  <si>
    <t>296,56*10 'Přepočtené koeficientem množství</t>
  </si>
  <si>
    <t>26</t>
  </si>
  <si>
    <t>167103101</t>
  </si>
  <si>
    <t>Nakládání výkopku ze zemin schopných zúrodnění</t>
  </si>
  <si>
    <t>117493351</t>
  </si>
  <si>
    <t>Nakládání neulehlého výkopku z hromad zeminy schopné zúrodnění</t>
  </si>
  <si>
    <t>https://podminky.urs.cz/item/CS_URS_2024_02/167103101</t>
  </si>
  <si>
    <t>27</t>
  </si>
  <si>
    <t>167151111</t>
  </si>
  <si>
    <t>Nakládání výkopku z hornin třídy těžitelnosti I skupiny 1 až 3 přes 100 m3</t>
  </si>
  <si>
    <t>-1286666246</t>
  </si>
  <si>
    <t>Nakládání, skládání a překládání neulehlého výkopku nebo sypaniny strojně nakládání, množství přes 100 m3, z hornin třídy těžitelnosti I, skupiny 1 až 3</t>
  </si>
  <si>
    <t>https://podminky.urs.cz/item/CS_URS_2024_02/167151111</t>
  </si>
  <si>
    <t>"rozdíl odpovákek a násypů"657,69-361,13</t>
  </si>
  <si>
    <t>28</t>
  </si>
  <si>
    <t>171151101</t>
  </si>
  <si>
    <t>Hutnění boků násypů pro jakýkoliv sklon a míru zhutnění svahu</t>
  </si>
  <si>
    <t>-1837602128</t>
  </si>
  <si>
    <t>Hutnění boků násypů z hornin soudržných a sypkých pro jakýkoliv sklon, délku a míru zhutnění svahu</t>
  </si>
  <si>
    <t>https://podminky.urs.cz/item/CS_URS_2024_02/171151101</t>
  </si>
  <si>
    <t>(58,5+54,5+72,5+72+24)*1,5</t>
  </si>
  <si>
    <t>29</t>
  </si>
  <si>
    <t>171152111</t>
  </si>
  <si>
    <t>Uložení sypaniny z hornin nesoudržných a sypkých do násypů zhutněných v aktivní zóně silnic a dálnic</t>
  </si>
  <si>
    <t>1755435951</t>
  </si>
  <si>
    <t>Uložení sypaniny do zhutněných násypů pro silnice, dálnice a letiště s rozprostřením sypaniny ve vrstvách, s hrubým urovnáním a uzavřením povrchu násypu z hornin nesoudržných sypkých v aktivní zóně</t>
  </si>
  <si>
    <t>https://podminky.urs.cz/item/CS_URS_2024_02/171152111</t>
  </si>
  <si>
    <t>pozn k výpočtu :max výška násypu + tl skrývky 20 cm - konstrukce vozovky-40 cm</t>
  </si>
  <si>
    <t>"větev 1" 570*(0,53+0,2-0,4)/2</t>
  </si>
  <si>
    <t>"větev 2"396*(0,75+0,2-0,4)/2</t>
  </si>
  <si>
    <t>"větev 3"605*(0,65+0,2-0,4)/2</t>
  </si>
  <si>
    <t>"větev 4"650*(0,2+0,2-0,4)/2</t>
  </si>
  <si>
    <t>"větev 5"210*(0,41+0,2-0,4)/2</t>
  </si>
  <si>
    <t>30</t>
  </si>
  <si>
    <t>171152501</t>
  </si>
  <si>
    <t>Zhutnění podloží z hornin soudržných nebo nesoudržných pod násypy</t>
  </si>
  <si>
    <t>169526178</t>
  </si>
  <si>
    <t>Zhutnění podloží pod násypy z rostlé horniny třídy těžitelnosti I a II, skupiny 1 až 4 z hornin soudružných a nesoudržných</t>
  </si>
  <si>
    <t>https://podminky.urs.cz/item/CS_URS_2024_02/171152501</t>
  </si>
  <si>
    <t>"větev 1"570</t>
  </si>
  <si>
    <t>"větev 2"396</t>
  </si>
  <si>
    <t>"větev 3"605</t>
  </si>
  <si>
    <t>"větev 4"650</t>
  </si>
  <si>
    <t>"větev 5"210</t>
  </si>
  <si>
    <t>31</t>
  </si>
  <si>
    <t>171201231</t>
  </si>
  <si>
    <t>Poplatek za uložení zeminy a kamení na recyklační skládce (skládkovné) kód odpadu 17 05 04</t>
  </si>
  <si>
    <t>t</t>
  </si>
  <si>
    <t>-716801870</t>
  </si>
  <si>
    <t>Poplatek za uložení stavebního odpadu na recyklační skládce (skládkovné) zeminy a kamení zatříděného do Katalogu odpadů pod kódem 17 05 04</t>
  </si>
  <si>
    <t>https://podminky.urs.cz/item/CS_URS_2024_02/171201231</t>
  </si>
  <si>
    <t>"rozdíl odpovákek a násypů - na skládku"(657,69-361,13)*1,8</t>
  </si>
  <si>
    <t>32</t>
  </si>
  <si>
    <t>171251201</t>
  </si>
  <si>
    <t>Uložení sypaniny na skládky nebo meziskládky</t>
  </si>
  <si>
    <t>-524466293</t>
  </si>
  <si>
    <t>Uložení sypaniny na skládky nebo meziskládky bez hutnění s upravením uložené sypaniny do předepsaného tvaru</t>
  </si>
  <si>
    <t>https://podminky.urs.cz/item/CS_URS_2024_02/171251201</t>
  </si>
  <si>
    <t>33</t>
  </si>
  <si>
    <t>181151311</t>
  </si>
  <si>
    <t>Plošná úprava terénu přes 500 m2 zemina skupiny 1 až 4 nerovnosti přes 50 do 100 mm v rovinně a svahu do 1:5</t>
  </si>
  <si>
    <t>498220689</t>
  </si>
  <si>
    <t>Plošná úprava terénu v zemině skupiny 1 až 4 s urovnáním povrchu bez doplnění ornice souvislé plochy přes 500 m2 při nerovnostech terénu přes 50 do 100 mm v rovině nebo na svahu do 1:5</t>
  </si>
  <si>
    <t>https://podminky.urs.cz/item/CS_URS_2024_02/181151311</t>
  </si>
  <si>
    <t>34</t>
  </si>
  <si>
    <t>181351113</t>
  </si>
  <si>
    <t>Rozprostření ornice tl vrstvy do 200 mm pl přes 500 m2 v rovině nebo ve svahu do 1:5 strojně</t>
  </si>
  <si>
    <t>-951394927</t>
  </si>
  <si>
    <t>Rozprostření a urovnání ornice v rovině nebo ve svahu sklonu do 1:5 strojně při souvislé ploše přes 500 m2, tl. vrstvy do 200 mm</t>
  </si>
  <si>
    <t>https://podminky.urs.cz/item/CS_URS_2024_02/181351113</t>
  </si>
  <si>
    <t>"mezideponie v rámci stavby 50% pro hrubou terénní úpravu"5530*0,5</t>
  </si>
  <si>
    <t>35</t>
  </si>
  <si>
    <t>181411121</t>
  </si>
  <si>
    <t>Založení lučního trávníku výsevem pl do 1000 m2 v rovině a ve svahu do 1:5</t>
  </si>
  <si>
    <t>50043623</t>
  </si>
  <si>
    <t>Založení trávníku na půdě předem připravené plochy do 1000 m2 výsevem včetně utažení lučního v rovině nebo na svahu do 1:5</t>
  </si>
  <si>
    <t>https://podminky.urs.cz/item/CS_URS_2024_02/181411121</t>
  </si>
  <si>
    <t>"odpočet trávy ve svazích"-1*(73,5+6,9+29,2+4,0+67,9+33,7+7,0+5,1+5,5+10,7+5,5+9,8+7,2)</t>
  </si>
  <si>
    <t>36</t>
  </si>
  <si>
    <t>M</t>
  </si>
  <si>
    <t>00572472</t>
  </si>
  <si>
    <t>osivo směs travní krajinná-rovinná</t>
  </si>
  <si>
    <t>kg</t>
  </si>
  <si>
    <t>-1674901264</t>
  </si>
  <si>
    <t>2499*0,02 'Přepočtené koeficientem množství</t>
  </si>
  <si>
    <t>37</t>
  </si>
  <si>
    <t>181411122</t>
  </si>
  <si>
    <t>Založení lučního trávníku výsevem pl do 1000 m2 ve svahu přes 1:5 do 1:2</t>
  </si>
  <si>
    <t>1950963172</t>
  </si>
  <si>
    <t>Založení trávníku na půdě předem připravené plochy do 1000 m2 výsevem včetně utažení lučního na svahu přes 1:5 do 1:2</t>
  </si>
  <si>
    <t>https://podminky.urs.cz/item/CS_URS_2024_02/181411122</t>
  </si>
  <si>
    <t>73,5+6,9+29,2+4,0+67,9+33,7+7,0+5,1+5,5+10,7+5,5+9,8+7,2</t>
  </si>
  <si>
    <t>38</t>
  </si>
  <si>
    <t>00572474</t>
  </si>
  <si>
    <t>osivo směs travní krajinná-svahová</t>
  </si>
  <si>
    <t>-1607751617</t>
  </si>
  <si>
    <t>266*0,02 'Přepočtené koeficientem množství</t>
  </si>
  <si>
    <t>39</t>
  </si>
  <si>
    <t>182111111</t>
  </si>
  <si>
    <t>Zpevnění svahu tkaninou nebo rohoží na svahu sklonu přes 1:2 do 1:1</t>
  </si>
  <si>
    <t>498216888</t>
  </si>
  <si>
    <t>https://podminky.urs.cz/item/CS_URS_2024_02/182111111</t>
  </si>
  <si>
    <t>60,1+93,9+32,1+59,7+64,3+28,5+41,0+43,7</t>
  </si>
  <si>
    <t>40</t>
  </si>
  <si>
    <t>61894012</t>
  </si>
  <si>
    <t>síť protierozní z kokosových vláken 400g/m2</t>
  </si>
  <si>
    <t>1671162189</t>
  </si>
  <si>
    <t>689,3*1,1 'Přepočtené koeficientem množství</t>
  </si>
  <si>
    <t>41</t>
  </si>
  <si>
    <t>182151111</t>
  </si>
  <si>
    <t>Svahování v zářezech v hornině třídy těžitelnosti I skupiny 1 až 3 strojně</t>
  </si>
  <si>
    <t>-1273009829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</si>
  <si>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</si>
  <si>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https://podminky.urs.cz/item/CS_URS_2024_02/182151111</t>
  </si>
  <si>
    <t>42</t>
  </si>
  <si>
    <t>182251101</t>
  </si>
  <si>
    <t>Svahování násypů strojně</t>
  </si>
  <si>
    <t>1118934079</t>
  </si>
  <si>
    <t>Svahování trvalých svahů do projektovaných profilů strojně s potřebným přemístěním výkopku při svahování násypů v jakékoliv hornině</t>
  </si>
  <si>
    <t>https://podminky.urs.cz/item/CS_URS_2024_02/182251101</t>
  </si>
  <si>
    <t>43</t>
  </si>
  <si>
    <t>182303111</t>
  </si>
  <si>
    <t>Doplnění zeminy nebo substrátu na travnatých plochách tl do 50 mm rovina v rovinně a svahu do 1:5</t>
  </si>
  <si>
    <t>-1201035917</t>
  </si>
  <si>
    <t>Doplnění zeminy nebo substrátu na travnatých plochách tloušťky do 50 mm v rovině nebo na svahu do 1:5</t>
  </si>
  <si>
    <t>https://podminky.urs.cz/item/CS_URS_2024_02/182303111</t>
  </si>
  <si>
    <t>44</t>
  </si>
  <si>
    <t>10371500</t>
  </si>
  <si>
    <t>substrát pro trávníky VL</t>
  </si>
  <si>
    <t>-1839245852</t>
  </si>
  <si>
    <t>2765*0,051 'Přepočtené koeficientem množství</t>
  </si>
  <si>
    <t>45</t>
  </si>
  <si>
    <t>183101313</t>
  </si>
  <si>
    <t>Jamky pro výsadbu s výměnou 100 % půdy zeminy skupiny 1 až 4 obj přes 0,02 do 0,05 m3 v rovině a svahu do 1:5</t>
  </si>
  <si>
    <t>-17289453</t>
  </si>
  <si>
    <t>Hloubení jamek pro vysazování rostlin v zemině skupiny 1 až 4 s výměnou půdy z 100% v rovině nebo na svahu do 1:5, objemu přes 0,02 do 0,05 m3</t>
  </si>
  <si>
    <t>https://podminky.urs.cz/item/CS_URS_2024_02/183101313</t>
  </si>
  <si>
    <t>"nad vsakovacími pery cca 150 vlkomilných keřů"150</t>
  </si>
  <si>
    <t>46</t>
  </si>
  <si>
    <t>10321100</t>
  </si>
  <si>
    <t>zahradní substrát pro výsadbu VL</t>
  </si>
  <si>
    <t>267360778</t>
  </si>
  <si>
    <t>150*0,05 'Přepočtené koeficientem množství</t>
  </si>
  <si>
    <t>47</t>
  </si>
  <si>
    <t>184102211</t>
  </si>
  <si>
    <t>Výsadba keře bez balu v do 1 m do jamky se zalitím v rovině a svahu do 1:5</t>
  </si>
  <si>
    <t>2044741117</t>
  </si>
  <si>
    <t>Výsadba keře bez balu do předem vyhloubené jamky se zalitím v rovině nebo na svahu do 1:5 výšky do 1 m v terénu</t>
  </si>
  <si>
    <t>https://podminky.urs.cz/item/CS_URS_2024_02/184102211</t>
  </si>
  <si>
    <t>48</t>
  </si>
  <si>
    <t>026603R1</t>
  </si>
  <si>
    <t>Nízký keř do výšky max. 1,0m, vlkomilný, nejedovatý vhodný na stanoviště dle PD (lze kombinovat několik druhů)</t>
  </si>
  <si>
    <t>1670709327</t>
  </si>
  <si>
    <t>49</t>
  </si>
  <si>
    <t>185851121</t>
  </si>
  <si>
    <t>Dovoz vody pro zálivku rostlin za vzdálenost do 1000 m</t>
  </si>
  <si>
    <t>-88273126</t>
  </si>
  <si>
    <t>Dovoz vody pro zálivku rostlin na vzdálenost do 1000 m</t>
  </si>
  <si>
    <t>https://podminky.urs.cz/item/CS_URS_2024_02/185851121</t>
  </si>
  <si>
    <t>"dvojnásobná zálivka trávník 2 l/m2"(266+2499)*0,002*2</t>
  </si>
  <si>
    <t>"dvojnásobná zálivka vysazených rostlin 8 l/ks"150*0.008*2</t>
  </si>
  <si>
    <t>50</t>
  </si>
  <si>
    <t>185851129</t>
  </si>
  <si>
    <t>Příplatek k dovozu vody pro zálivku rostlin do 1000 m ZKD 1000 m</t>
  </si>
  <si>
    <t>818738038</t>
  </si>
  <si>
    <t>Dovoz vody pro zálivku rostlin Příplatek k ceně za každých dalších i započatých 1000 m</t>
  </si>
  <si>
    <t>https://podminky.urs.cz/item/CS_URS_2024_02/185851129</t>
  </si>
  <si>
    <t>13,46*4 'Přepočtené koeficientem množství</t>
  </si>
  <si>
    <t>51</t>
  </si>
  <si>
    <t>08211321</t>
  </si>
  <si>
    <t>voda pitná pro ostatní odběratele</t>
  </si>
  <si>
    <t>-1525540221</t>
  </si>
  <si>
    <t>Komunikace pozemní</t>
  </si>
  <si>
    <t>52</t>
  </si>
  <si>
    <t>584121109</t>
  </si>
  <si>
    <t>Osazení silničních dílců z ŽB do lože z kameniva těženého tl 40 mm plochy do 50 m2</t>
  </si>
  <si>
    <t>583285187</t>
  </si>
  <si>
    <t>Osazení silničních dílců ze železového betonu s podkladem z kameniva těženého do tl. 40 mm jakéhokoliv druhu a velikosti, na plochu jednotlivě přes 15 do 50 m2</t>
  </si>
  <si>
    <t>https://podminky.urs.cz/item/CS_URS_2024_02/584121109</t>
  </si>
  <si>
    <t>"ochrana VTL plynovodu"3*9*4</t>
  </si>
  <si>
    <t>53</t>
  </si>
  <si>
    <t>59381009</t>
  </si>
  <si>
    <t>panel silniční 3,00x1,00x0,15m</t>
  </si>
  <si>
    <t>-1811887469</t>
  </si>
  <si>
    <t>9*4</t>
  </si>
  <si>
    <t>998</t>
  </si>
  <si>
    <t>Přesun hmot</t>
  </si>
  <si>
    <t>54</t>
  </si>
  <si>
    <t>998231311</t>
  </si>
  <si>
    <t>Přesun hmot pro sadovnické a krajinářské úpravy vodorovně do 5000 m</t>
  </si>
  <si>
    <t>53748822</t>
  </si>
  <si>
    <t>Přesun hmot pro sadovnické a krajinářské úpravy strojně dopravní vzdálenost do 5000 m</t>
  </si>
  <si>
    <t>https://podminky.urs.cz/item/CS_URS_2024_02/998231311</t>
  </si>
  <si>
    <t>SO 100 OPK - Parkoviště větve 1-5</t>
  </si>
  <si>
    <t xml:space="preserve">    3 - Svislé a kompletní konstrukce</t>
  </si>
  <si>
    <t xml:space="preserve">    9 - Ostatní konstrukce a práce, bourání</t>
  </si>
  <si>
    <t xml:space="preserve">    997 - Přesun sutě</t>
  </si>
  <si>
    <t>PSV - Práce a dodávky PSV</t>
  </si>
  <si>
    <t xml:space="preserve">    767 - Konstrukce zámečnické</t>
  </si>
  <si>
    <t>113106023</t>
  </si>
  <si>
    <t>Rozebrání dlažeb při překopech komunikací pro pěší ze zámkové dlažby ručně</t>
  </si>
  <si>
    <t>-1029819715</t>
  </si>
  <si>
    <t>Rozebrání dlažeb a dílců při překopech inženýrských sítí s přemístěním hmot na skládku na vzdálenost do 3 m nebo s naložením na dopravní prostředek ručně komunikací pro pěší s ložem z kameniva nebo živice a s výplní spár ze zámkové dlažby</t>
  </si>
  <si>
    <t>https://podminky.urs.cz/item/CS_URS_2024_02/113106023</t>
  </si>
  <si>
    <t>"silniční ostrůvek"5,7</t>
  </si>
  <si>
    <t>113201112</t>
  </si>
  <si>
    <t>Vytrhání obrub silničních ležatých</t>
  </si>
  <si>
    <t>m</t>
  </si>
  <si>
    <t>-1774335081</t>
  </si>
  <si>
    <t>Vytrhání obrub s vybouráním lože, s přemístěním hmot na skládku na vzdálenost do 3 m nebo s naložením na dopravní prostředek silničních ležatých</t>
  </si>
  <si>
    <t>https://podminky.urs.cz/item/CS_URS_2024_02/113201112</t>
  </si>
  <si>
    <t>10*5+13</t>
  </si>
  <si>
    <t>132251102</t>
  </si>
  <si>
    <t>Hloubení rýh nezapažených š do 800 mm v hornině třídy těžitelnosti I skupiny 3 objem do 50 m3 strojně</t>
  </si>
  <si>
    <t>1218738610</t>
  </si>
  <si>
    <t>Hloubení nezapažených rýh šířky do 800 mm strojně s urovnáním dna do předepsaného profilu a spádu v hornině třídy těžitelnosti I skupiny 3 přes 20 do 50 m3</t>
  </si>
  <si>
    <t>https://podminky.urs.cz/item/CS_URS_2024_02/132251102</t>
  </si>
  <si>
    <t>"palisádová zeď 1,2 - větev 2"(11,5+28,4)*0,6*0,4</t>
  </si>
  <si>
    <t>-1238803589</t>
  </si>
  <si>
    <t>-538326269</t>
  </si>
  <si>
    <t>9,576</t>
  </si>
  <si>
    <t>9,576*10 'Přepočtené koeficientem množství</t>
  </si>
  <si>
    <t>950288520</t>
  </si>
  <si>
    <t>9,576*1,8</t>
  </si>
  <si>
    <t>181951112</t>
  </si>
  <si>
    <t>Úprava pláně v hornině třídy těžitelnosti I skupiny 1 až 3 se zhutněním strojně</t>
  </si>
  <si>
    <t>2125145913</t>
  </si>
  <si>
    <t>Úprava pláně vyrovnáním výškových rozdílů strojně v hornině třídy těžitelnosti I, skupiny 1 až 3 se zhutněním</t>
  </si>
  <si>
    <t>https://podminky.urs.cz/item/CS_URS_2024_02/181951112</t>
  </si>
  <si>
    <t>"AB kryt"(352,3+327,7+437,7+432,9+143,5)*1,2</t>
  </si>
  <si>
    <t>"DL kryt"(267,9+316,9+346,12+349,4+157,5)*1,2</t>
  </si>
  <si>
    <t>Svislé a kompletní konstrukce</t>
  </si>
  <si>
    <t>339921133</t>
  </si>
  <si>
    <t>Osazování betonových palisád do betonového základu v řadě výšky prvku přes 1 do 1,5 m</t>
  </si>
  <si>
    <t>216424595</t>
  </si>
  <si>
    <t>Osazování palisád betonových v řadě se zabetonováním výšky palisády přes 1000 do 1500 mm</t>
  </si>
  <si>
    <t>https://podminky.urs.cz/item/CS_URS_2024_02/339921133</t>
  </si>
  <si>
    <t>"palisádová zeď 1,2 - větev 2"2,8+2,4</t>
  </si>
  <si>
    <t>59228414</t>
  </si>
  <si>
    <t>palisáda tyčová kruhová betonová 175x200mm v 1000mm přírodní</t>
  </si>
  <si>
    <t>1095257320</t>
  </si>
  <si>
    <t>5,2*5,715 'Přepočtené koeficientem množství</t>
  </si>
  <si>
    <t>339921134</t>
  </si>
  <si>
    <t>Osazování betonových palisád do betonového základu v řadě výšky prvku přes 1,5 m</t>
  </si>
  <si>
    <t>-544566215</t>
  </si>
  <si>
    <t>Osazování palisád betonových v řadě se zabetonováním výšky palisády přes 1500 mm</t>
  </si>
  <si>
    <t>https://podminky.urs.cz/item/CS_URS_2024_02/339921134</t>
  </si>
  <si>
    <t>"palisádová zeď 1,2 - větev 2"8,8+26</t>
  </si>
  <si>
    <t>59228416</t>
  </si>
  <si>
    <t>palisáda tyčová kruhová betonová s armaturou 175x200mm v 1500mm</t>
  </si>
  <si>
    <t>585743505</t>
  </si>
  <si>
    <t>34,8*5,7 'Přepočtené koeficientem množství</t>
  </si>
  <si>
    <t>564851111</t>
  </si>
  <si>
    <t>Podklad ze štěrkodrtě ŠD plochy přes 100 m2 tl 150 mm</t>
  </si>
  <si>
    <t>-1027133632</t>
  </si>
  <si>
    <t>Podklad ze štěrkodrti ŠD s rozprostřením a zhutněním plochy přes 100 m2, po zhutnění tl. 150 mm</t>
  </si>
  <si>
    <t>https://podminky.urs.cz/item/CS_URS_2024_02/564851111</t>
  </si>
  <si>
    <t>"AB kryt - 1. vrstva fr. 0/63mm"(352,3+327,7+437,7+432,9+143,5)*1,15</t>
  </si>
  <si>
    <t>"AB kryt - 2. vrstva fr. 0/32mm"(352,3+327,7+437,7+432,9+143,5)*1,10</t>
  </si>
  <si>
    <t>564871111</t>
  </si>
  <si>
    <t>Podklad ze štěrkodrtě ŠD plochy přes 100 m2 tl 250 mm</t>
  </si>
  <si>
    <t>197459687</t>
  </si>
  <si>
    <t>Podklad ze štěrkodrti ŠD s rozprostřením a zhutněním plochy přes 100 m2, po zhutnění tl. 250 mm</t>
  </si>
  <si>
    <t>https://podminky.urs.cz/item/CS_URS_2024_02/564871111</t>
  </si>
  <si>
    <t>"DL kryt - frakce kameniva 16/32mm - propustná vrstva"(267,9+316,9+346,12+349,4+157,5)*1,15</t>
  </si>
  <si>
    <t>565155121</t>
  </si>
  <si>
    <t>Asfaltový beton vrstva podkladní ACP 16 (obalované kamenivo OKS) tl 70 mm š přes 3 m</t>
  </si>
  <si>
    <t>595201622</t>
  </si>
  <si>
    <t>Asfaltový beton vrstva podkladní ACP 16 (obalované kamenivo střednězrnné - OKS) s rozprostřením a zhutněním v pruhu šířky přes 3 m, po zhutnění tl. 70 mm</t>
  </si>
  <si>
    <t>https://podminky.urs.cz/item/CS_URS_2024_02/565155121</t>
  </si>
  <si>
    <t>"AB kryt - ložná vrstva"352,3+327,7+437,7+432,9+143,5</t>
  </si>
  <si>
    <t>"doplnění ab krytu v ostrůvku - ručně"6</t>
  </si>
  <si>
    <t>573231106</t>
  </si>
  <si>
    <t>Postřik živičný spojovací ze silniční emulze v množství 0,30 kg/m2</t>
  </si>
  <si>
    <t>-1876276148</t>
  </si>
  <si>
    <t>Postřik spojovací PS bez posypu kamenivem ze silniční emulze, v množství 0,30 kg/m2</t>
  </si>
  <si>
    <t>https://podminky.urs.cz/item/CS_URS_2024_02/573231106</t>
  </si>
  <si>
    <t>577134121</t>
  </si>
  <si>
    <t>Asfaltový beton vrstva obrusná ACO 11+ (ABS) tř. I tl 40 mm š přes 3 m z nemodifikovaného asfaltu</t>
  </si>
  <si>
    <t>569677469</t>
  </si>
  <si>
    <t>Asfaltový beton vrstva obrusná ACO 11 (ABS) s rozprostřením a se zhutněním z nemodifikovaného asfaltu v pruhu šířky přes 3 m tř. I (ACO 11+), po zhutnění tl. 40 mm</t>
  </si>
  <si>
    <t>https://podminky.urs.cz/item/CS_URS_2024_02/577134121</t>
  </si>
  <si>
    <t>"AB kryt - obrusná vrstva"352,3+327,7+437,7+432,9+143,5</t>
  </si>
  <si>
    <t>596412212</t>
  </si>
  <si>
    <t>Kladení dlažby z vegetačních tvárnic pozemních komunikací tl 80 mm pl přes 100 do 300 m2</t>
  </si>
  <si>
    <t>1560199793</t>
  </si>
  <si>
    <t>Kladení dlažby z betonových vegetačních dlaždic pozemních komunikací s ložem z kameniva těženého nebo drceného tl. do 50 mm, s vyplněním spár a vegetačních otvorů, s hutněním vibrováním tl. 80 mm, pro plochy přes 100 do 300 m2</t>
  </si>
  <si>
    <t>https://podminky.urs.cz/item/CS_URS_2024_02/596412212</t>
  </si>
  <si>
    <t>"DL kryt - parkoviště"267,9+316,9+346,12+349,4+157,5</t>
  </si>
  <si>
    <t>BET.S08C01</t>
  </si>
  <si>
    <t>BEST-KROSO/8CM PŘÍRODNÍ</t>
  </si>
  <si>
    <t>1420394846</t>
  </si>
  <si>
    <t>"plocha pod značkou V10f - invalida č. 225+symbol nabíjecí stanice č.406"1,2*1,2*(6+2)</t>
  </si>
  <si>
    <t>"lemovací pruhy kolem V10b-vyznačení parkovacích míst - šedá"(15+19+20+20+9)*0,8*5</t>
  </si>
  <si>
    <t>343,52*1,03 'Přepočtené koeficientem množství</t>
  </si>
  <si>
    <t>59245030</t>
  </si>
  <si>
    <t>dlažba skladebná betonová 200x200mm tl 80mm přírodní</t>
  </si>
  <si>
    <t>-879748568</t>
  </si>
  <si>
    <t>"zbytek po odpočtu lemů a V10b"1438,72-343,52-83</t>
  </si>
  <si>
    <t>BET.KA8C02</t>
  </si>
  <si>
    <t>BEST-KARO/8CM ČERVENÁ</t>
  </si>
  <si>
    <t>-2044164731</t>
  </si>
  <si>
    <t>"V10b-vyznačení parkovacích míst - červená"(15+19+20+20+9)*0,2*5</t>
  </si>
  <si>
    <t>83*1,03 'Přepočtené koeficientem množství</t>
  </si>
  <si>
    <t>Ostatní konstrukce a práce, bourání</t>
  </si>
  <si>
    <t>912113111</t>
  </si>
  <si>
    <t>Montáž parkovacího dorazu šířky do 800 mm</t>
  </si>
  <si>
    <t>1280905767</t>
  </si>
  <si>
    <t>https://podminky.urs.cz/item/CS_URS_2024_02/912113111</t>
  </si>
  <si>
    <t>"větev 2"10*2</t>
  </si>
  <si>
    <t>56288006</t>
  </si>
  <si>
    <t>práh dorazový parkovací z gumy 750mm</t>
  </si>
  <si>
    <t>233923111</t>
  </si>
  <si>
    <t>914111111</t>
  </si>
  <si>
    <t>Montáž svislé dopravní značky do velikosti 1 m2 objímkami na sloupek nebo konzolu</t>
  </si>
  <si>
    <t>2001836258</t>
  </si>
  <si>
    <t>Montáž svislé dopravní značky základní velikosti do 1 m2 objímkami na sloupky nebo konzoly</t>
  </si>
  <si>
    <t>https://podminky.urs.cz/item/CS_URS_2024_02/914111111</t>
  </si>
  <si>
    <t>40445625</t>
  </si>
  <si>
    <t>informativní značky provozní IP8, IP9, IP11-IP13 500x700mm</t>
  </si>
  <si>
    <t>-780336764</t>
  </si>
  <si>
    <t>914511111</t>
  </si>
  <si>
    <t>Montáž sloupku dopravních značek délky do 3,5 m s betonovým základem</t>
  </si>
  <si>
    <t>1620179506</t>
  </si>
  <si>
    <t>Montáž sloupku dopravních značek délky do 3,5 m do betonového základu</t>
  </si>
  <si>
    <t>https://podminky.urs.cz/item/CS_URS_2024_02/914511111</t>
  </si>
  <si>
    <t>40445225</t>
  </si>
  <si>
    <t>sloupek pro dopravní značku Zn D 60mm v 3,5m</t>
  </si>
  <si>
    <t>-1111012996</t>
  </si>
  <si>
    <t>40445253</t>
  </si>
  <si>
    <t>víčko plastové na sloupek D 60mm</t>
  </si>
  <si>
    <t>-366490134</t>
  </si>
  <si>
    <t>915131111</t>
  </si>
  <si>
    <t>Vodorovné dopravní značení přechody pro chodce, šipky, symboly základní bílá barva</t>
  </si>
  <si>
    <t>-1471557507</t>
  </si>
  <si>
    <t>Vodorovné dopravní značení stříkané barvou přechody pro chodce, šipky, symboly bílé základní</t>
  </si>
  <si>
    <t>https://podminky.urs.cz/item/CS_URS_2024_02/915131111</t>
  </si>
  <si>
    <t>915621111</t>
  </si>
  <si>
    <t>Předznačení vodorovného plošného značení</t>
  </si>
  <si>
    <t>-1853889179</t>
  </si>
  <si>
    <t>Předznačení pro vodorovné značení stříkané barvou nebo prováděné z nátěrových hmot plošné šipky, symboly, nápisy</t>
  </si>
  <si>
    <t>https://podminky.urs.cz/item/CS_URS_2024_02/915621111</t>
  </si>
  <si>
    <t>"symbol osoba na inval. vozíku č. 225" 6*1,0</t>
  </si>
  <si>
    <t>916131213</t>
  </si>
  <si>
    <t>Osazení silničního obrubníku betonového stojatého s boční opěrou do lože z betonu prostého</t>
  </si>
  <si>
    <t>-2026297853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</si>
  <si>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</si>
  <si>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https://podminky.urs.cz/item/CS_URS_2024_02/916131213</t>
  </si>
  <si>
    <t>161,8+3,9+21,1+84,2+199,5+198,0+73,9</t>
  </si>
  <si>
    <t>59217076</t>
  </si>
  <si>
    <t>obrubník silniční betonový přechodový 1000x150x250mm</t>
  </si>
  <si>
    <t>-848909698</t>
  </si>
  <si>
    <t>6+2+8+10+4</t>
  </si>
  <si>
    <t>30*1,02 'Přepočtené koeficientem množství</t>
  </si>
  <si>
    <t>59217031</t>
  </si>
  <si>
    <t>obrubník silniční betonový 1000x150x250mm</t>
  </si>
  <si>
    <t>1183304795</t>
  </si>
  <si>
    <t>742,4-66*0,78-32*0,5-24-30</t>
  </si>
  <si>
    <t>BET.M25RV1</t>
  </si>
  <si>
    <t>BEST-MONO II ROHOVÝ,VNITŘNÍ/25CM PŘÍRODNÍ</t>
  </si>
  <si>
    <t>1471787925</t>
  </si>
  <si>
    <t>7+5+9+8+3</t>
  </si>
  <si>
    <t>BET.M25R11</t>
  </si>
  <si>
    <t>BEST-MONO II POLOMĚR 1,VNĚJŠÍ/25CM PŘÍRODNÍ</t>
  </si>
  <si>
    <t>-537654549</t>
  </si>
  <si>
    <t>66</t>
  </si>
  <si>
    <t>59217029</t>
  </si>
  <si>
    <t>obrubník silniční betonový nájezdový 1000x150x150mm</t>
  </si>
  <si>
    <t>850133797</t>
  </si>
  <si>
    <t>0,5*3+4,5+0,5+3*0,5+4,5+4*0,5+4,5+0,5+4,5</t>
  </si>
  <si>
    <t>24*1,02 'Přepočtené koeficientem množství</t>
  </si>
  <si>
    <t>916231213</t>
  </si>
  <si>
    <t>Osazení chodníkového obrubníku betonového stojatého s boční opěrou do lože z betonu prostého</t>
  </si>
  <si>
    <t>-530312040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</si>
  <si>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</si>
  <si>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https://podminky.urs.cz/item/CS_URS_2024_02/916231213</t>
  </si>
  <si>
    <t>11,5+15,8+29,0+5,5</t>
  </si>
  <si>
    <t>5,5+26,5+29+10,5</t>
  </si>
  <si>
    <t>7,7+23,7+13,1+18,4+15,8</t>
  </si>
  <si>
    <t>7,8+10,5+21,1+23,7+16,4</t>
  </si>
  <si>
    <t>19+16,5</t>
  </si>
  <si>
    <t>59217017</t>
  </si>
  <si>
    <t>obrubník betonový chodníkový 1000x100x250mm</t>
  </si>
  <si>
    <t>-66127853</t>
  </si>
  <si>
    <t>327*1,02 'Přepočtené koeficientem množství</t>
  </si>
  <si>
    <t>919726123</t>
  </si>
  <si>
    <t>Geotextilie pro ochranu, separaci a filtraci netkaná měrná hm přes 300 do 500 g/m2</t>
  </si>
  <si>
    <t>1149144040</t>
  </si>
  <si>
    <t>Geotextilie netkaná pro ochranu, separaci nebo filtraci měrná hmotnost přes 300 do 500 g/m2</t>
  </si>
  <si>
    <t>https://podminky.urs.cz/item/CS_URS_2024_02/919726123</t>
  </si>
  <si>
    <t>"DL kryt - sorpční textilie"(267,9+316,9+346,12+349,4+157,5)*1,1</t>
  </si>
  <si>
    <t>919731123</t>
  </si>
  <si>
    <t>Zarovnání styčné plochy podkladu nebo krytu živičného tl přes 100 do 200 mm</t>
  </si>
  <si>
    <t>363099021</t>
  </si>
  <si>
    <t>Zarovnání styčné plochy podkladu nebo krytu podél vybourané části komunikace nebo zpevněné plochy živičné tl. přes 100 do 200 mm</t>
  </si>
  <si>
    <t>https://podminky.urs.cz/item/CS_URS_2024_02/919731123</t>
  </si>
  <si>
    <t>919732211</t>
  </si>
  <si>
    <t>Styčná spára napojení nového živičného povrchu na stávající za tepla š 15 mm hl 25 mm s prořezáním</t>
  </si>
  <si>
    <t>-496230777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</si>
  <si>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</si>
  <si>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https://podminky.urs.cz/item/CS_URS_2024_02/919732211</t>
  </si>
  <si>
    <t>919735113</t>
  </si>
  <si>
    <t>Řezání stávajícího živičného krytu hl přes 100 do 150 mm</t>
  </si>
  <si>
    <t>-1334068864</t>
  </si>
  <si>
    <t>Řezání stávajícího živičného krytu nebo podkladu hloubky přes 100 do 150 mm</t>
  </si>
  <si>
    <t>https://podminky.urs.cz/item/CS_URS_2024_02/919735113</t>
  </si>
  <si>
    <t>"řezy v místech napojení na stáv AB kryt + ostrůvek"(10*5+13)*1,2</t>
  </si>
  <si>
    <t>966006132</t>
  </si>
  <si>
    <t>Odstranění značek dopravních nebo orientačních se sloupky s betonovými patkami</t>
  </si>
  <si>
    <t>416697467</t>
  </si>
  <si>
    <t>Odstranění dopravních nebo orientačních značek se sloupkem s uložením hmot na vzdálenost do 20 m nebo s naložením na dopravní prostředek, se zásypem jam a jeho zhutněním s betonovou patkou</t>
  </si>
  <si>
    <t>https://podminky.urs.cz/item/CS_URS_2024_02/966006132</t>
  </si>
  <si>
    <t>966006211</t>
  </si>
  <si>
    <t>Odstranění svislých dopravních značek ze sloupů, sloupků nebo konzol</t>
  </si>
  <si>
    <t>2054708751</t>
  </si>
  <si>
    <t>Odstranění (demontáž) svislých dopravních značek s odklizením materiálu na skládku na vzdálenost do 20 m nebo s naložením na dopravní prostředek ze sloupů, sloupků nebo konzol</t>
  </si>
  <si>
    <t>https://podminky.urs.cz/item/CS_URS_2024_02/966006211</t>
  </si>
  <si>
    <t>997</t>
  </si>
  <si>
    <t>Přesun sutě</t>
  </si>
  <si>
    <t>997221551</t>
  </si>
  <si>
    <t>Vodorovná doprava suti ze sypkých materiálů do 1 km</t>
  </si>
  <si>
    <t>1653676692</t>
  </si>
  <si>
    <t>Vodorovná doprava suti bez naložení, ale se složením a s hrubým urovnáním ze sypkých materiálů, na vzdálenost do 1 km</t>
  </si>
  <si>
    <t>https://podminky.urs.cz/item/CS_URS_2024_02/997221551</t>
  </si>
  <si>
    <t>997221559</t>
  </si>
  <si>
    <t>Příplatek ZKD 1 km u vodorovné dopravy suti ze sypkých materiálů</t>
  </si>
  <si>
    <t>1704481344</t>
  </si>
  <si>
    <t>Vodorovná doprava suti bez naložení, ale se složením a s hrubým urovnáním Příplatek k ceně za každý další započatý 1 km přes 1 km</t>
  </si>
  <si>
    <t>https://podminky.urs.cz/item/CS_URS_2024_02/997221559</t>
  </si>
  <si>
    <t>19,932*19 'Přepočtené koeficientem množství</t>
  </si>
  <si>
    <t>997221861</t>
  </si>
  <si>
    <t>Poplatek za uložení na recyklační skládce (skládkovné) stavebního odpadu z prostého betonu pod kódem 17 01 01</t>
  </si>
  <si>
    <t>-1183059665</t>
  </si>
  <si>
    <t>Poplatek za uložení stavebního odpadu na recyklační skládce (skládkovné) z prostého betonu zatříděného do Katalogu odpadů pod kódem 17 01 01</t>
  </si>
  <si>
    <t>https://podminky.urs.cz/item/CS_URS_2024_02/997221861</t>
  </si>
  <si>
    <t>1,48+18,27</t>
  </si>
  <si>
    <t>997221875</t>
  </si>
  <si>
    <t>Poplatek za uložení na recyklační skládce (skládkovné) stavebního odpadu asfaltového bez obsahu dehtu zatříděného do Katalogu odpadů pod kódem 17 03 02</t>
  </si>
  <si>
    <t>901440428</t>
  </si>
  <si>
    <t>Poplatek za uložení stavebního odpadu na recyklační skládce (skládkovné) asfaltového bez obsahu dehtu zatříděného do Katalogu odpadů pod kódem 17 03 02</t>
  </si>
  <si>
    <t>https://podminky.urs.cz/item/CS_URS_2024_02/997221875</t>
  </si>
  <si>
    <t>0,18</t>
  </si>
  <si>
    <t>998225111</t>
  </si>
  <si>
    <t>Přesun hmot pro pozemní komunikace s krytem z kamene, monolitickým betonovým nebo živičným</t>
  </si>
  <si>
    <t>789864176</t>
  </si>
  <si>
    <t>Přesun hmot pro komunikace s krytem z kameniva, monolitickým betonovým nebo živičným dopravní vzdálenost do 200 m jakékoliv délky objektu</t>
  </si>
  <si>
    <t>https://podminky.urs.cz/item/CS_URS_2024_02/998225111</t>
  </si>
  <si>
    <t>PSV</t>
  </si>
  <si>
    <t>Práce a dodávky PSV</t>
  </si>
  <si>
    <t>767</t>
  </si>
  <si>
    <t>Konstrukce zámečnické</t>
  </si>
  <si>
    <t>767995114</t>
  </si>
  <si>
    <t>Montáž atypických zámečnických konstrukcí hmotnosti přes 20 do 50 kg</t>
  </si>
  <si>
    <t>624273795</t>
  </si>
  <si>
    <t>Montáž ostatních atypických zámečnických konstrukcí hmotnosti přes 20 do 50 kg</t>
  </si>
  <si>
    <t>https://podminky.urs.cz/item/CS_URS_2024_02/767995114</t>
  </si>
  <si>
    <t>"výroba dílců zábradlí na dílně"162,38*3,103</t>
  </si>
  <si>
    <t>911121111</t>
  </si>
  <si>
    <t>Montáž zábradlí ocelového přichyceného vruty do betonového podkladu</t>
  </si>
  <si>
    <t>-1869879853</t>
  </si>
  <si>
    <t>https://podminky.urs.cz/item/CS_URS_2024_02/911121111</t>
  </si>
  <si>
    <t>"zábradlí Z1, Z2 větev 2"11,5+28,4</t>
  </si>
  <si>
    <t>789431211</t>
  </si>
  <si>
    <t>Provedení žárového stříkání potrubí do DN 50 Zn 50 μm</t>
  </si>
  <si>
    <t>-1931783310</t>
  </si>
  <si>
    <t>Provedení žárového stříkání potrubí zinkem, tloušťky 50 μm, do DN 50 (0,925 kg Zn/m2)</t>
  </si>
  <si>
    <t>https://podminky.urs.cz/item/CS_URS_2024_02/789431211</t>
  </si>
  <si>
    <t>162,38*3,14*0,051</t>
  </si>
  <si>
    <t>55283903</t>
  </si>
  <si>
    <t>trubka ocelová bezešvá hladká jakost 11 353 51x2,6mm</t>
  </si>
  <si>
    <t>-1278470299</t>
  </si>
  <si>
    <t>"viz výpis materiálu-výkres zábradlí"42+99,2</t>
  </si>
  <si>
    <t>141,2*1,15 'Přepočtené koeficientem množství</t>
  </si>
  <si>
    <t>SO 101 - Sanace pláně pod komunikací</t>
  </si>
  <si>
    <t>122251106</t>
  </si>
  <si>
    <t>Odkopávky a prokopávky nezapažené v hornině třídy těžitelnosti I skupiny 3 objem do 5000 m3 strojně</t>
  </si>
  <si>
    <t>442467117</t>
  </si>
  <si>
    <t>Odkopávky a prokopávky nezapažené strojně v hornině třídy těžitelnosti I skupiny 3 přes 1 000 do 5 000 m3</t>
  </si>
  <si>
    <t>https://podminky.urs.cz/item/CS_URS_2024_02/122251106</t>
  </si>
  <si>
    <t>Fakturace na základě souhlasu geotechnika a TDI</t>
  </si>
  <si>
    <t>"AB kryt"(352,3+327,7+437,7+432,9+143,5)*1,2*0,5</t>
  </si>
  <si>
    <t>"DL kryt"(267,9+316,9+346,12+349,4+157,5)*1,2*0,5</t>
  </si>
  <si>
    <t>-1306624442</t>
  </si>
  <si>
    <t>1879,152</t>
  </si>
  <si>
    <t>-1357471185</t>
  </si>
  <si>
    <t>1879,152*10 'Přepočtené koeficientem množství</t>
  </si>
  <si>
    <t>-580209032</t>
  </si>
  <si>
    <t>1879,152*1,8</t>
  </si>
  <si>
    <t>564971315</t>
  </si>
  <si>
    <t>Podklad z betonového recyklátu plochy přes 100 m2 tl 250 mm</t>
  </si>
  <si>
    <t>-749016869</t>
  </si>
  <si>
    <t>Podklad nebo podsyp z betonového recyklátu s rozprostřením a zhutněním plochy přes 100 m2, po zhutnění tl. 250 mm</t>
  </si>
  <si>
    <t>https://podminky.urs.cz/item/CS_URS_2024_02/564971315</t>
  </si>
  <si>
    <t>"2 vrstvy 2 x25 cm"</t>
  </si>
  <si>
    <t>"AB kryt"(352,3+327,7+437,7+432,9+143,5)*1,2*2</t>
  </si>
  <si>
    <t>"DL kryt"(267,9+316,9+346,12+349,4+157,5)*1,2*2</t>
  </si>
  <si>
    <t>919726121</t>
  </si>
  <si>
    <t>Geotextilie pro ochranu, separaci a filtraci netkaná měrná hm do 200 g/m2</t>
  </si>
  <si>
    <t>213478760</t>
  </si>
  <si>
    <t>Geotextilie netkaná pro ochranu, separaci nebo filtraci měrná hmotnost do 200 g/m2</t>
  </si>
  <si>
    <t>https://podminky.urs.cz/item/CS_URS_2024_02/919726121</t>
  </si>
  <si>
    <t>"AB kryt"(352,3+327,7+437,7+432,9+143,5)*1,3</t>
  </si>
  <si>
    <t>"DL kryt"(267,9+316,9+346,12+349,4+157,5)*1,3</t>
  </si>
  <si>
    <t>-947138454</t>
  </si>
  <si>
    <t>SO 300 - Odvodnění + vsak</t>
  </si>
  <si>
    <t xml:space="preserve">    2 - Zakládání</t>
  </si>
  <si>
    <t xml:space="preserve">    4 - Vodorovné konstrukce</t>
  </si>
  <si>
    <t xml:space="preserve">    8 - Trubní vedení</t>
  </si>
  <si>
    <t>115101201</t>
  </si>
  <si>
    <t>Čerpání vody na dopravní výšku do 10 m průměrný přítok do 500 l/min</t>
  </si>
  <si>
    <t>hod</t>
  </si>
  <si>
    <t>-582113351</t>
  </si>
  <si>
    <t>Čerpání vody na dopravní výšku do 10 m s uvažovaným průměrným přítokem do 500 l/min</t>
  </si>
  <si>
    <t>https://podminky.urs.cz/item/CS_URS_2024_02/115101201</t>
  </si>
  <si>
    <t>8*2</t>
  </si>
  <si>
    <t>115101301</t>
  </si>
  <si>
    <t>Pohotovost čerpací soupravy pro dopravní výšku do 10 m přítok do 500 l/min</t>
  </si>
  <si>
    <t>den</t>
  </si>
  <si>
    <t>-1331408032</t>
  </si>
  <si>
    <t>Pohotovost záložní čerpací soupravy pro dopravní výšku do 10 m s uvažovaným průměrným přítokem do 500 l/min</t>
  </si>
  <si>
    <t>https://podminky.urs.cz/item/CS_URS_2024_02/115101301</t>
  </si>
  <si>
    <t>5*2</t>
  </si>
  <si>
    <t>131251100</t>
  </si>
  <si>
    <t>Hloubení jam nezapažených v hornině třídy těžitelnosti I skupiny 3 objem do 20 m3 strojně</t>
  </si>
  <si>
    <t>1070773454</t>
  </si>
  <si>
    <t>Hloubení nezapažených jam a zářezů strojně s urovnáním dna do předepsaného profilu a spádu v hornině třídy těžitelnosti I skupiny 3 do 20 m3</t>
  </si>
  <si>
    <t>https://podminky.urs.cz/item/CS_URS_2024_02/131251100</t>
  </si>
  <si>
    <t>"čerpací jáma"0,8*0,8*1,0</t>
  </si>
  <si>
    <t>132251101</t>
  </si>
  <si>
    <t>Hloubení rýh nezapažených š do 800 mm v hornině třídy těžitelnosti I skupiny 3 objem do 20 m3 strojně</t>
  </si>
  <si>
    <t>-1701647711</t>
  </si>
  <si>
    <t>Hloubení nezapažených rýh šířky do 800 mm strojně s urovnáním dna do předepsaného profilu a spádu v hornině třídy těžitelnosti I skupiny 3 do 20 m3</t>
  </si>
  <si>
    <t>https://podminky.urs.cz/item/CS_URS_2024_02/132251101</t>
  </si>
  <si>
    <t>"základ kamenného čela"0,5*3,2*0,5</t>
  </si>
  <si>
    <t>"rozšíření rýhy, začištění dna - prodloužení DK"12*0,6*0,3</t>
  </si>
  <si>
    <t>1091021330</t>
  </si>
  <si>
    <t>"dren trubky v konstrukci AZ parkoviště"(39,7+38,5+37,7+32,0+24,7+34+34+31,4+26,4+28,0+23,2+18,4)*0,3*0,3</t>
  </si>
  <si>
    <t>"transportní pero"94,4*0,3*0,3</t>
  </si>
  <si>
    <t>"vsakovací pera"((20,5+17,9+15,3+12,7+10,0+7,5+4,9)+6,0*7+7,7*4+17,2*7+27,3+29,9+25,4+27,1+28,0*3)*0,3*0,3</t>
  </si>
  <si>
    <t>-463437235</t>
  </si>
  <si>
    <t>0,64+2,96+84,429-25,08</t>
  </si>
  <si>
    <t>155407214</t>
  </si>
  <si>
    <t>62,949</t>
  </si>
  <si>
    <t>62,949*10 'Přepočtené koeficientem množství</t>
  </si>
  <si>
    <t>471739885</t>
  </si>
  <si>
    <t>62,949*1,8</t>
  </si>
  <si>
    <t>174151101</t>
  </si>
  <si>
    <t>Zásyp jam, šachet rýh nebo kolem objektů sypaninou se zhutněním</t>
  </si>
  <si>
    <t>-870746960</t>
  </si>
  <si>
    <t>Zásyp sypaninou z jakékoliv horniny strojně s uložením výkopku ve vrstvách se zhutněním jam, šachet, rýh nebo kolem objektů v těchto vykopávkách</t>
  </si>
  <si>
    <t>https://podminky.urs.cz/item/CS_URS_2024_02/174151101</t>
  </si>
  <si>
    <t>"rozšíření rýhy, začištění dna - prodloužení DK"12*1,1*(3,2+0,6)/2</t>
  </si>
  <si>
    <t>175151101</t>
  </si>
  <si>
    <t>Obsypání potrubí strojně sypaninou bez prohození, uloženou do 3 m</t>
  </si>
  <si>
    <t>786241668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</si>
  <si>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</si>
  <si>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https://podminky.urs.cz/item/CS_URS_2024_02/175151101</t>
  </si>
  <si>
    <t>"dren trubek v konstrukci AZ v parkovišti"(39,7+38,5+37,7+32,0+24,7+34+34+31,4+26,4+28,0+23,2+18,4)*0,3*0,3</t>
  </si>
  <si>
    <t>58333674</t>
  </si>
  <si>
    <t>kamenivo těžené hrubé frakce 16/32</t>
  </si>
  <si>
    <t>-2004467961</t>
  </si>
  <si>
    <t>33,12+8,5+42,8</t>
  </si>
  <si>
    <t>84,42*2 'Přepočtené koeficientem množství</t>
  </si>
  <si>
    <t>58337303</t>
  </si>
  <si>
    <t>štěrkopísek frakce 0/8</t>
  </si>
  <si>
    <t>-252258556</t>
  </si>
  <si>
    <t>2,16</t>
  </si>
  <si>
    <t>2,16*2 'Přepočtené koeficientem množství</t>
  </si>
  <si>
    <t>Zakládání</t>
  </si>
  <si>
    <t>274313811</t>
  </si>
  <si>
    <t>Základové pásy z betonu tř. C 25/30</t>
  </si>
  <si>
    <t>1852844204</t>
  </si>
  <si>
    <t>Základy z betonu prostého pasy betonu kamenem neprokládaného tř. C 25/30</t>
  </si>
  <si>
    <t>https://podminky.urs.cz/item/CS_URS_2024_02/274313811</t>
  </si>
  <si>
    <t>311213224</t>
  </si>
  <si>
    <t>Zdivo z pravidelných kamenů na maltu objem jednoho kamene přes 0,02 m3 š spáry přes 20 do 50 mm</t>
  </si>
  <si>
    <t>1922101087</t>
  </si>
  <si>
    <t>Zdivo nadzákladové z lomového kamene štípaného nebo ručně vybíraného na maltu z pravidelných kamenů (na vazbu) objemu 1 kusu kamene přes 0,02 m3, šířka spáry přes 20 do 50 mm</t>
  </si>
  <si>
    <t>https://podminky.urs.cz/item/CS_URS_2024_02/311213224</t>
  </si>
  <si>
    <t>"kamenné čelo"0,4*1,1*3,2</t>
  </si>
  <si>
    <t>Vodorovné konstrukce</t>
  </si>
  <si>
    <t>451572111</t>
  </si>
  <si>
    <t>Lože pod potrubí otevřený výkop z kameniva drobného těženého</t>
  </si>
  <si>
    <t>465720718</t>
  </si>
  <si>
    <t>Lože pod potrubí, stoky a drobné objekty v otevřeném výkopu z kameniva drobného těženého 0 až 4 mm</t>
  </si>
  <si>
    <t>https://podminky.urs.cz/item/CS_URS_2024_02/451572111</t>
  </si>
  <si>
    <t>"rozšíření rýhy, začištění dna - prodloužení DK"12*0,6*0,15</t>
  </si>
  <si>
    <t>"vsakovací pera"((20,5+17,9+15,3+12,7+10,0+7,5+4,9)+6,0*7+7,7*4+17,2*7+27,3+29,9+25,4+27,1+28,0*3)*0,3*0,1</t>
  </si>
  <si>
    <t>452312151</t>
  </si>
  <si>
    <t>Sedlové lože z betonu prostého bez zvýšených nároků na prostředí tř. C 20/25 otevřený výkop</t>
  </si>
  <si>
    <t>155371292</t>
  </si>
  <si>
    <t>Podkladní a zajišťovací konstrukce z betonu prostého v otevřeném výkopu bez zvýšených nároků na prostředí sedlové lože pod potrubí z betonu tř. C 20/25</t>
  </si>
  <si>
    <t>https://podminky.urs.cz/item/CS_URS_2024_02/452312151</t>
  </si>
  <si>
    <t>"drenáže v konstrukci AZ pod parkovišti"(39,7+38,5+37,7+32,0+24,7+34+34+31,4+26,4+28,0+23,2+18,4)*0,3*0,08</t>
  </si>
  <si>
    <t>"transportní pero(+přebetonávka20 cm)"94,4*0,3*(0,08+0,2)</t>
  </si>
  <si>
    <t>Trubní vedení</t>
  </si>
  <si>
    <t>871228111</t>
  </si>
  <si>
    <t>Kladení drenážního potrubí z tvrdého PVC průměru přes 90 do 150 mm</t>
  </si>
  <si>
    <t>464345850</t>
  </si>
  <si>
    <t>Kladení drenážního potrubí z plastických hmot do připravené rýhy z tvrdého PVC, průměru přes 90 do 150 mm</t>
  </si>
  <si>
    <t>https://podminky.urs.cz/item/CS_URS_2024_02/871228111</t>
  </si>
  <si>
    <t>"drenáže v konstrukci AZ pod parkovišti"39,7+38,5+37,7+32,0+24,7+34+34+31,4+26,4+28,0+23,2+18,4</t>
  </si>
  <si>
    <t>"transportní pero"94,4</t>
  </si>
  <si>
    <t>"vsakovací pera"(20,5+17,9+15,3+12,7+10,0+7,5+4,9)+6,0*7+7,7*4+17,2*7+27,3+29,9+25,4+27,1+28,0*3</t>
  </si>
  <si>
    <t>28610567</t>
  </si>
  <si>
    <t>trubka drenážní korugovaná sendvičová HD-PE SN 4 perforace 220° pro liniové stavby DN 150</t>
  </si>
  <si>
    <t>-1082609644</t>
  </si>
  <si>
    <t>368+94,4</t>
  </si>
  <si>
    <t>462,4*1,01 'Přepočtené koeficientem množství</t>
  </si>
  <si>
    <t>28610560</t>
  </si>
  <si>
    <t>trubka drenážní korugovaná sendvičová HD-PE SN 4 perforace 360° pro liniové stavby DN 150</t>
  </si>
  <si>
    <t>-447470569</t>
  </si>
  <si>
    <t>475,7</t>
  </si>
  <si>
    <t>475,7*1,01 'Přepočtené koeficientem množství</t>
  </si>
  <si>
    <t>871313120</t>
  </si>
  <si>
    <t>Montáž kanalizačního potrubí hladkého plnostěnného SN 4 z PVC-U DN 160</t>
  </si>
  <si>
    <t>507760043</t>
  </si>
  <si>
    <t>Montáž kanalizačního potrubí z tvrdého PVC-U hladkého plnostěnného tuhost SN 4 DN 160</t>
  </si>
  <si>
    <t>https://podminky.urs.cz/item/CS_URS_2024_02/871313120</t>
  </si>
  <si>
    <t>28611134</t>
  </si>
  <si>
    <t>trubka kanalizační PVC DN 160x5000mm SN4</t>
  </si>
  <si>
    <t>1959988570</t>
  </si>
  <si>
    <t>11,4*1,03 'Přepočtené koeficientem množství</t>
  </si>
  <si>
    <t>894410102</t>
  </si>
  <si>
    <t>Osazení betonových dílců pro kanalizační šachty DN 1000 šachtové dno výšky 800 mm</t>
  </si>
  <si>
    <t>713802778</t>
  </si>
  <si>
    <t>Osazení betonových dílců šachet kanalizačních dno DN 1000, výšky 800 mm</t>
  </si>
  <si>
    <t>https://podminky.urs.cz/item/CS_URS_2024_02/894410102</t>
  </si>
  <si>
    <t>PFB.1131001G</t>
  </si>
  <si>
    <t>Dno výšky 800 mm přímé - VÝROBA NA ZAKÁZKU TBZ-Q.1 100/80 V max 50</t>
  </si>
  <si>
    <t>982530611</t>
  </si>
  <si>
    <t>894410211</t>
  </si>
  <si>
    <t>Osazení betonových dílců pro kanalizační šachty DN 1000 skruž rovná výšky 250 mm</t>
  </si>
  <si>
    <t>-1886923893</t>
  </si>
  <si>
    <t>Osazení betonových dílců šachet kanalizačních skruž rovná DN 1000, výšky 250 mm</t>
  </si>
  <si>
    <t>https://podminky.urs.cz/item/CS_URS_2024_02/894410211</t>
  </si>
  <si>
    <t>59224066</t>
  </si>
  <si>
    <t>skruž betonová DN 1000x250 PS 100x25x12cm</t>
  </si>
  <si>
    <t>2092660943</t>
  </si>
  <si>
    <t>894410302</t>
  </si>
  <si>
    <t>Osazení betonových dílců pro kanalizační šachty DN 1000 deska zákrytová</t>
  </si>
  <si>
    <t>-41986206</t>
  </si>
  <si>
    <t>Osazení betonových dílců šachet kanalizačních deska zákrytová DN 1000</t>
  </si>
  <si>
    <t>https://podminky.urs.cz/item/CS_URS_2024_02/894410302</t>
  </si>
  <si>
    <t>59224539</t>
  </si>
  <si>
    <t>deska betonová zákrytová šachty DN 1000 kanalizační 100/62,5x20cm</t>
  </si>
  <si>
    <t>-790073129</t>
  </si>
  <si>
    <t>894812351</t>
  </si>
  <si>
    <t>Revizní a čistící šachta z PP DN 600 poklop litinový pro třídu zatížení A15 s betonovým prstencem</t>
  </si>
  <si>
    <t>-275121254</t>
  </si>
  <si>
    <t>Revizní a čistící šachta z polypropylenu PP pro hladké trouby DN 600 poklop (mříž) litinový pro třídu zatížení A15 s betonovým prstencem</t>
  </si>
  <si>
    <t>https://podminky.urs.cz/item/CS_URS_2024_02/894812351</t>
  </si>
  <si>
    <t>-1235680215</t>
  </si>
  <si>
    <t>"obaly dren trubek v konstrukci AZ v parkovišti"(39,7+38,5+37,7+32,0+24,7+34+34+31,4+26,4+28,0+23,2+18,4)*0,3*4*1,25</t>
  </si>
  <si>
    <t>"obaly dren trubek v konstrukci AZ - transportní pero"94,4*0,3*4*1,25</t>
  </si>
  <si>
    <t>"vsakovací pera"((20,5+17,9+15,3+12,7+10,0+7,5+4,9)+6,0*7+7,7*4+17,2*7+27,3+29,9+25,4+27,1+28,0*3)*0,3*4*1,25</t>
  </si>
  <si>
    <t>938902112</t>
  </si>
  <si>
    <t>Čištění příkopů komunikací příkopovým rypadlem objem nánosu přes 0,15 do 0,3 m3/m</t>
  </si>
  <si>
    <t>-79787202</t>
  </si>
  <si>
    <t>Profilace a čištění příkopů komunikací příkopovým rypadlem s odstraněním travnatého porostu nebo nánosu, s úpravou dna a svahů do předepsaného profilu a s naložením na dopravní prostředek nebo s přemístěním na hromady na vzdálenost do 20 m nezpevněných nebo zpevněných objemu nánosu přes 0,15 do 0,30 m3/m</t>
  </si>
  <si>
    <t>https://podminky.urs.cz/item/CS_URS_2024_02/938902112</t>
  </si>
  <si>
    <t>"pročištění příkopu prodloužení DK DN 150"15</t>
  </si>
  <si>
    <t>966008311</t>
  </si>
  <si>
    <t>Bourání čela trubního propustku z betonu železového</t>
  </si>
  <si>
    <t>-279910720</t>
  </si>
  <si>
    <t>Bourání trubního propustku s odklizením a uložením vybouraného materiálu na skládku na vzdálenost do 3 m nebo s naložením na dopravní prostředek čela z betonu železového</t>
  </si>
  <si>
    <t>https://podminky.urs.cz/item/CS_URS_2024_02/966008311</t>
  </si>
  <si>
    <t>1,5</t>
  </si>
  <si>
    <t>330321551</t>
  </si>
  <si>
    <t>-1874262261</t>
  </si>
  <si>
    <t>6,51*19 'Přepočtené koeficientem množství</t>
  </si>
  <si>
    <t>997221862</t>
  </si>
  <si>
    <t>Poplatek za uložení na recyklační skládce (skládkovné) stavebního odpadu z armovaného betonu pod kódem 17 01 01</t>
  </si>
  <si>
    <t>-500935897</t>
  </si>
  <si>
    <t>Poplatek za uložení stavebního odpadu na recyklační skládce (skládkovné) z armovaného betonu zatříděného do Katalogu odpadů pod kódem 17 01 01</t>
  </si>
  <si>
    <t>https://podminky.urs.cz/item/CS_URS_2024_02/997221862</t>
  </si>
  <si>
    <t>998276101</t>
  </si>
  <si>
    <t>Přesun hmot pro trubní vedení z trub z plastických hmot otevřený výkop</t>
  </si>
  <si>
    <t>-1414405814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</si>
  <si>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</si>
  <si>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https://podminky.urs.cz/item/CS_URS_2024_02/998276101</t>
  </si>
  <si>
    <t>SO 400 Elektro - Veřejné osvětlení, kamery, nabíjecí stanice</t>
  </si>
  <si>
    <t xml:space="preserve">    741 - Elektroinstalace - silnoproud</t>
  </si>
  <si>
    <t xml:space="preserve">    742 - Elektroinstalace - slaboproud</t>
  </si>
  <si>
    <t>M - Práce a dodávky M</t>
  </si>
  <si>
    <t xml:space="preserve">    21-M - Elektromontáže</t>
  </si>
  <si>
    <t xml:space="preserve">    22-M - Montáže technologických zařízení pro dopravní stavby</t>
  </si>
  <si>
    <t xml:space="preserve">    46-M - Zemní práce při extr.mont.pracích</t>
  </si>
  <si>
    <t>VRN - Vedlejší rozpočtové náklady</t>
  </si>
  <si>
    <t xml:space="preserve">    VRN4 - Inženýrská činnost</t>
  </si>
  <si>
    <t>119001421</t>
  </si>
  <si>
    <t>Dočasné zajištění kabelů a kabelových tratí ze 3 volně ložených kabelů</t>
  </si>
  <si>
    <t>-1324291187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</si>
  <si>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</si>
  <si>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https://podminky.urs.cz/item/CS_URS_2024_02/119001421</t>
  </si>
  <si>
    <t>"křížení se sítěmi (silový kabel VO)"2,0*11</t>
  </si>
  <si>
    <t>129001101</t>
  </si>
  <si>
    <t>Příplatek za ztížení odkopávky nebo prokopávky v blízkosti inženýrských sítí</t>
  </si>
  <si>
    <t>-1492452777</t>
  </si>
  <si>
    <t>Příplatek k cenám vykopávek za ztížení vykopávky v blízkosti podzemního vedení nebo výbušnin v horninách jakékoliv třídy</t>
  </si>
  <si>
    <t>https://podminky.urs.cz/item/CS_URS_2024_02/129001101</t>
  </si>
  <si>
    <t>"souběh a křížení se sítěmi (silový kabel VO)"0,4*1,2*(2,0*11)</t>
  </si>
  <si>
    <t>1847904025</t>
  </si>
  <si>
    <t>"základy pro stožáry (3,0m)"0,5*0,5*0,8*4</t>
  </si>
  <si>
    <t>"základy pro stožáry (6,5m)"0,8*0,8*1,3*11</t>
  </si>
  <si>
    <t>"protlak start cíl jáma"1,5*5*1,5+2,5*1,5*1,5</t>
  </si>
  <si>
    <t>"základ nabíječka"0,4*0,6*0,5</t>
  </si>
  <si>
    <t>132251104</t>
  </si>
  <si>
    <t>Hloubení rýh nezapažených š do 800 mm v hornině třídy těžitelnosti I skupiny 3 objem přes 100 m3 strojně</t>
  </si>
  <si>
    <t>-229104455</t>
  </si>
  <si>
    <t>Hloubení nezapažených rýh šířky do 800 mm strojně s urovnáním dna do předepsaného profilu a spádu v hornině třídy těžitelnosti I skupiny 3 přes 100 m3</t>
  </si>
  <si>
    <t>https://podminky.urs.cz/item/CS_URS_2024_02/132251104</t>
  </si>
  <si>
    <t>"trasa nabíječka"0,4*1,2*49,2</t>
  </si>
  <si>
    <t>"trasa VO - odpočet trasy protlaku"0,4*1,2*(19,8+85,4+68,9+58,0+128,9+17,5-10)</t>
  </si>
  <si>
    <t>"trasa kamery silový + datový kabel"0,4*1,2*140,7</t>
  </si>
  <si>
    <t>141721212</t>
  </si>
  <si>
    <t>Řízený zemní protlak délky do 50 m hl do 6 m se zatažením potrubí průměru vrtu přes 90 do 110 mm v hornině třídy těžitelnosti I a II skupiny 1 až 4</t>
  </si>
  <si>
    <t>224461449</t>
  </si>
  <si>
    <t>Řízený zemní protlak délky protlaku do 50 m v hornině třídy těžitelnosti I a II, skupiny 1 až 4 včetně zatažení trub v hloubce do 6 m průměru vrtu přes 90 do 110 mm</t>
  </si>
  <si>
    <t>https://podminky.urs.cz/item/CS_URS_2024_02/141721212</t>
  </si>
  <si>
    <t>28613964</t>
  </si>
  <si>
    <t>trubka ochranná PEHD D 90mm</t>
  </si>
  <si>
    <t>526451997</t>
  </si>
  <si>
    <t>162351103</t>
  </si>
  <si>
    <t>Vodorovné přemístění přes 50 do 500 m výkopku/sypaniny z horniny třídy těžitelnosti I skupiny 1 až 3</t>
  </si>
  <si>
    <t>1018194438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</si>
  <si>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</si>
  <si>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https://podminky.urs.cz/item/CS_URS_2024_02/162351103</t>
  </si>
  <si>
    <t>-270332176</t>
  </si>
  <si>
    <t>268,032</t>
  </si>
  <si>
    <t>928124829</t>
  </si>
  <si>
    <t>268,032*10 'Přepočtené koeficientem množství</t>
  </si>
  <si>
    <t>183295352</t>
  </si>
  <si>
    <t>Nakládání, skládání a překládání neulehlého výkopku nebo sypaniny strojně nakládání, množství přes 100 m3, z hornin třídy těžitelnosti I, skupiny 1 až 3</t>
  </si>
  <si>
    <t>-665200565</t>
  </si>
  <si>
    <t>268,032*1,8</t>
  </si>
  <si>
    <t>174101101</t>
  </si>
  <si>
    <t>-443229583</t>
  </si>
  <si>
    <t>Zásyp sypaninou z jakékoliv horniny s uložením výkopku ve vrstvách se zhutněním jam, šachet, rýh nebo kolem objektů v těchto vykopávkách</t>
  </si>
  <si>
    <t>https://podminky.urs.cz/item/CS_URS_2024_02/174101101</t>
  </si>
  <si>
    <t>0,4*(1,2-0,2-0,1-0,2)*(49,2+19,8+85,4+68,9+58,0+128,9+17,5+140,7)</t>
  </si>
  <si>
    <t>58331200</t>
  </si>
  <si>
    <t>štěrkopísek netříděný zásypový</t>
  </si>
  <si>
    <t>CS ÚRS 2019 01</t>
  </si>
  <si>
    <t>-951234673</t>
  </si>
  <si>
    <t>"100%výměna materiálu"159,152</t>
  </si>
  <si>
    <t>159,152*2 'Přepočtené koeficientem množství</t>
  </si>
  <si>
    <t>-1927259322</t>
  </si>
  <si>
    <t>Obsypání potrubí strojně sypaninou z vhodných hornin tř. 1 až 4 nebo materiálem připraveným podél výkopu ve vzdálenosti do 3 m od jeho kraje, pro jakoukoliv hloubku výkopu a míru zhutnění bez prohození sypaniny</t>
  </si>
  <si>
    <t>0,4*0,2*(49,2+19,8+85,4+68,9+58,0+128,9+17,5+140,7)</t>
  </si>
  <si>
    <t>58337310</t>
  </si>
  <si>
    <t>štěrkopísek frakce 0/4</t>
  </si>
  <si>
    <t>-1960752835</t>
  </si>
  <si>
    <t>45,72</t>
  </si>
  <si>
    <t>45,72*2 'Přepočtené koeficientem množství</t>
  </si>
  <si>
    <t>460661112</t>
  </si>
  <si>
    <t>Kabelové lože z písku pro kabely nn bez zakrytí š lože přes 35 do 50 cm</t>
  </si>
  <si>
    <t>64</t>
  </si>
  <si>
    <t>-42724906</t>
  </si>
  <si>
    <t>Kabelové lože z písku včetně podsypu, zhutnění a urovnání povrchu pro kabely nn bez zakrytí, šířky přes 35 do 50 cm</t>
  </si>
  <si>
    <t>https://podminky.urs.cz/item/CS_URS_2024_02/460661112</t>
  </si>
  <si>
    <t>"kabelová trasa nabíječka"49,2</t>
  </si>
  <si>
    <t>"kabelová trasa půdorys VO"19,8+85,4+68,9+58,0+128,9+17,5</t>
  </si>
  <si>
    <t>275313711</t>
  </si>
  <si>
    <t>Základové patky z betonu tř. C 20/25</t>
  </si>
  <si>
    <t>-1695576755</t>
  </si>
  <si>
    <t>Základy z betonu prostého patky a bloky z betonu kamenem neprokládaného tř. C 20/25</t>
  </si>
  <si>
    <t>https://podminky.urs.cz/item/CS_URS_2024_02/275313711</t>
  </si>
  <si>
    <t>4607421R1</t>
  </si>
  <si>
    <t>Osazení prostupů z trub plastových do otvoru 20 do 30 cm</t>
  </si>
  <si>
    <t>1918022299</t>
  </si>
  <si>
    <t>"prostup základ nabíjecí stanice"0,5</t>
  </si>
  <si>
    <t>"trubní chránička pro stožár VO"4*0,6+11*0,8</t>
  </si>
  <si>
    <t>28611143</t>
  </si>
  <si>
    <t>trubka kanalizační PVC DN 315x1000mm SN4</t>
  </si>
  <si>
    <t>256</t>
  </si>
  <si>
    <t>1497887185</t>
  </si>
  <si>
    <t>11,7</t>
  </si>
  <si>
    <t>11,7*1,07 'Přepočtené koeficientem množství</t>
  </si>
  <si>
    <t>388995212</t>
  </si>
  <si>
    <t>Chránička kabelů z trub HDPE v římse DN 110</t>
  </si>
  <si>
    <t>925918592</t>
  </si>
  <si>
    <t>Chránička kabelů v římse z trub HDPE přes DN 80 do DN 110</t>
  </si>
  <si>
    <t>https://podminky.urs.cz/item/CS_URS_2024_02/388995212</t>
  </si>
  <si>
    <t>chráničky pro prostup kabelu do stožáru</t>
  </si>
  <si>
    <t>2*(4+11)*0,8</t>
  </si>
  <si>
    <t>345713540</t>
  </si>
  <si>
    <t>trubka elektroinstalační ohebná Kopoflex, HDPE+LDPE KF 09090</t>
  </si>
  <si>
    <t>CS ÚRS 2017 01</t>
  </si>
  <si>
    <t>1823195855</t>
  </si>
  <si>
    <t>trubka elektroinstalační ohebná dvouplášťová korugovaná D 75/90 mm, HDPE+LDPE</t>
  </si>
  <si>
    <t>24*1,07 'Přepočtené koeficientem množství</t>
  </si>
  <si>
    <t>741</t>
  </si>
  <si>
    <t>Elektroinstalace - silnoproud</t>
  </si>
  <si>
    <t>998741101</t>
  </si>
  <si>
    <t>Přesun hmot tonážní pro silnoproud v objektech v do 6 m</t>
  </si>
  <si>
    <t>-1172340272</t>
  </si>
  <si>
    <t>Přesun hmot pro silnoproud stanovený z hmotnosti přesunovaného materiálu vodorovná dopravní vzdálenost do 50 m v objektech výšky do 6 m</t>
  </si>
  <si>
    <t>https://podminky.urs.cz/item/CS_URS_2024_02/998741101</t>
  </si>
  <si>
    <t>742</t>
  </si>
  <si>
    <t>Elektroinstalace - slaboproud</t>
  </si>
  <si>
    <t>742230003</t>
  </si>
  <si>
    <t>Montáž venkovní kamery</t>
  </si>
  <si>
    <t>-784037771</t>
  </si>
  <si>
    <t>Montáž kamerového systému venkovní kamery</t>
  </si>
  <si>
    <t>https://podminky.urs.cz/item/CS_URS_2024_02/742230003</t>
  </si>
  <si>
    <t>ADI.0030847.URS</t>
  </si>
  <si>
    <t>AXIS T91B47 Pole Mount 100-410MM - adaptér pro montáž Axis kamer na sloup</t>
  </si>
  <si>
    <t>1414657947</t>
  </si>
  <si>
    <t>ADI.0030805.URS</t>
  </si>
  <si>
    <t>AXIS T92E20 Outdoor Housing - venkovní kryt pro IP box kamery, PoE, IP66, IK10</t>
  </si>
  <si>
    <t>1087549786</t>
  </si>
  <si>
    <t>ADI.0030816.URS</t>
  </si>
  <si>
    <t>AXIS T94F01P Conduit Back Box - adaptér pro přívod kabeláže trubkou</t>
  </si>
  <si>
    <t>869837258</t>
  </si>
  <si>
    <t>ADI.0078039R1</t>
  </si>
  <si>
    <t xml:space="preserve">Stacionární kamera - AXIS  audio, GPS, Bluetooth, Wi-Fi, baterie</t>
  </si>
  <si>
    <t>830712635</t>
  </si>
  <si>
    <t>Podpora security desk od firmy GEnetec, obrazový snímač CMOS 1/3
rozlišení 1920x1080 a více
IP66, IK10 a více
stacionární síťová kamera - specifikace dle PDe</t>
  </si>
  <si>
    <t>742230007</t>
  </si>
  <si>
    <t>Montáž konzoly pro kryt nebo kameru</t>
  </si>
  <si>
    <t>-1588597005</t>
  </si>
  <si>
    <t>Montáž kamerového systému konzoly pro kryt nebo kameru</t>
  </si>
  <si>
    <t>https://podminky.urs.cz/item/CS_URS_2024_02/742230007</t>
  </si>
  <si>
    <t>742230008</t>
  </si>
  <si>
    <t>Montáž spínavého zdroje s krytem a akumulátorem</t>
  </si>
  <si>
    <t>-743596770</t>
  </si>
  <si>
    <t>Montáž kamerového systému spínavého zdroje s krytem a akumulátorem</t>
  </si>
  <si>
    <t>https://podminky.urs.cz/item/CS_URS_2024_02/742230008</t>
  </si>
  <si>
    <t>742230009</t>
  </si>
  <si>
    <t>Montáž samolepky "Střeženo kamerovým systémem"</t>
  </si>
  <si>
    <t>478857265</t>
  </si>
  <si>
    <t>Montáž kamerového systému samolepky "Střeženo kamerovým systémem"</t>
  </si>
  <si>
    <t>https://podminky.urs.cz/item/CS_URS_2024_02/742230009</t>
  </si>
  <si>
    <t>73558003</t>
  </si>
  <si>
    <t>samolepka "Střeženo kamerovým systémem" A5 červený text a piktogram v červeném rámu</t>
  </si>
  <si>
    <t>1544004952</t>
  </si>
  <si>
    <t>742230101</t>
  </si>
  <si>
    <t>Licence k připojení jedné kamery k SW</t>
  </si>
  <si>
    <t>1115082737</t>
  </si>
  <si>
    <t>Montáž kamerového systému nastavení a instalace licence k připojení jedné kamery k SW</t>
  </si>
  <si>
    <t>https://podminky.urs.cz/item/CS_URS_2024_02/742230101</t>
  </si>
  <si>
    <t>95321002</t>
  </si>
  <si>
    <t>licence pro připojení jedné kamery</t>
  </si>
  <si>
    <t>-517628783</t>
  </si>
  <si>
    <t>742230102</t>
  </si>
  <si>
    <t>Instalace a nastavení SW pro sledování kamer</t>
  </si>
  <si>
    <t>-781186709</t>
  </si>
  <si>
    <t>Montáž kamerového systému nastavení a instalace instalace a nastavení SW pro sledování kamer</t>
  </si>
  <si>
    <t>https://podminky.urs.cz/item/CS_URS_2024_02/742230102</t>
  </si>
  <si>
    <t>742230103</t>
  </si>
  <si>
    <t>Nastavení záběru podle přání uživatele</t>
  </si>
  <si>
    <t>364898853</t>
  </si>
  <si>
    <t>Montáž kamerového systému nastavení a instalace nastavení záběru podle přání uživatele</t>
  </si>
  <si>
    <t>https://podminky.urs.cz/item/CS_URS_2024_02/742230103</t>
  </si>
  <si>
    <t>Práce a dodávky M</t>
  </si>
  <si>
    <t>21-M</t>
  </si>
  <si>
    <t>Elektromontáže</t>
  </si>
  <si>
    <t>210021063</t>
  </si>
  <si>
    <t>Osazení výstražné fólie z PVC</t>
  </si>
  <si>
    <t>1589746236</t>
  </si>
  <si>
    <t xml:space="preserve">Ostatní elektromontážní doplňkové práce  osazení výstražné fólie z PVC</t>
  </si>
  <si>
    <t>"trasa kamery silový + datový kabel"140,7</t>
  </si>
  <si>
    <t>JTA.001370R1</t>
  </si>
  <si>
    <t>Výstražná fólie z PVC šíře 22 cm s potiskem</t>
  </si>
  <si>
    <t>128</t>
  </si>
  <si>
    <t>-1516013724</t>
  </si>
  <si>
    <t>568,4</t>
  </si>
  <si>
    <t>568,4*1,05 'Přepočtené koeficientem množství</t>
  </si>
  <si>
    <t>210204011</t>
  </si>
  <si>
    <t>Montáž stožárů osvětlení ocelových samostatně stojících délky do12 m</t>
  </si>
  <si>
    <t>1980115905</t>
  </si>
  <si>
    <t>Montáž stožárů osvětlení, bez zemních prací ocelových samostatně stojících, délky do 12 m</t>
  </si>
  <si>
    <t>4+11</t>
  </si>
  <si>
    <t>1290391</t>
  </si>
  <si>
    <t>STOZAR KAMEROVY KAM 3-159/114/89 Z</t>
  </si>
  <si>
    <t>-5951513</t>
  </si>
  <si>
    <t>1290878</t>
  </si>
  <si>
    <t>STOZAR VER. OSV. GA 6,5-114/89/76 Z</t>
  </si>
  <si>
    <t>-26485828</t>
  </si>
  <si>
    <t>1290175R</t>
  </si>
  <si>
    <t>VYLOZNIK OBLOUKOVY G 1-1500</t>
  </si>
  <si>
    <t>-587814893</t>
  </si>
  <si>
    <t>1290179R</t>
  </si>
  <si>
    <t>VYLOZNIK OBLOUKOVY G 2-1500/90</t>
  </si>
  <si>
    <t>1002801328</t>
  </si>
  <si>
    <t>1290180R</t>
  </si>
  <si>
    <t>VYLOZNIK OBLOUKOVY G 2-1500/180</t>
  </si>
  <si>
    <t>280073831</t>
  </si>
  <si>
    <t>21020401R1</t>
  </si>
  <si>
    <t>Montáž svítidel</t>
  </si>
  <si>
    <t>ks</t>
  </si>
  <si>
    <t>1349953931</t>
  </si>
  <si>
    <t>1998124R1</t>
  </si>
  <si>
    <t>SVÍTIDLO LUMISTREET Mini Pro GEN2, 40 LED, 4200 lm</t>
  </si>
  <si>
    <t>-2010542291</t>
  </si>
  <si>
    <t>SVÍTIDLO LUMISTREET Mini Pro GEN2, 40 LED, 4200 lm
optika DW50, 3000K bez režimu stmívání
max příkon 27W</t>
  </si>
  <si>
    <t>210204202</t>
  </si>
  <si>
    <t>Montáž elektrovýzbroje stožárů osvětlení 2 okruhy</t>
  </si>
  <si>
    <t>732272083</t>
  </si>
  <si>
    <t>https://podminky.urs.cz/item/CS_URS_2024_02/210204202</t>
  </si>
  <si>
    <t>11+4</t>
  </si>
  <si>
    <t>3544206R2</t>
  </si>
  <si>
    <t>Elektrovýzbroj stožárů</t>
  </si>
  <si>
    <t>-451777630</t>
  </si>
  <si>
    <t>210220001</t>
  </si>
  <si>
    <t>Montáž uzemňovacího vedení vodičů FeZn pomocí svorek na povrchu páskou do 120 mm2</t>
  </si>
  <si>
    <t>-1751191304</t>
  </si>
  <si>
    <t>Montáž uzemňovacího vedení s upevněním, propojením a připojením pomocí svorek na povrchu vodičů FeZn páskou průřezu do 120 mm2</t>
  </si>
  <si>
    <t>https://podminky.urs.cz/item/CS_URS_2024_02/210220001</t>
  </si>
  <si>
    <t xml:space="preserve">"trasa kamery silový  kabel"140,7</t>
  </si>
  <si>
    <t>35442062</t>
  </si>
  <si>
    <t>pás zemnící 30x4mm FeZn</t>
  </si>
  <si>
    <t>92619967</t>
  </si>
  <si>
    <t xml:space="preserve">"hmotnost 1m=1,05kg"519,2*1,05 </t>
  </si>
  <si>
    <t>545,16*1,07 'Přepočtené koeficientem množství</t>
  </si>
  <si>
    <t>35441875</t>
  </si>
  <si>
    <t>svorka křížová pro vodič D 6-10mm</t>
  </si>
  <si>
    <t>-1963717746</t>
  </si>
  <si>
    <t>2*(11+4)</t>
  </si>
  <si>
    <t>210220002</t>
  </si>
  <si>
    <t>Montáž uzemňovacích vedení vodičů FeZn pomocí svorek na povrchu drátem nebo lanem do 10 mm</t>
  </si>
  <si>
    <t>CS ÚRS 2020 01</t>
  </si>
  <si>
    <t>191959181</t>
  </si>
  <si>
    <t xml:space="preserve">Montáž uzemňovacího vedení s upevněním, propojením a připojením pomocí svorek  na povrchu vodičů FeZn drátem nebo lanem průměru do 10 mm</t>
  </si>
  <si>
    <t>(11+4)*3,0</t>
  </si>
  <si>
    <t>35442063R1</t>
  </si>
  <si>
    <t>zemnící drát FeZn 10mm</t>
  </si>
  <si>
    <t>1101082392</t>
  </si>
  <si>
    <t>45*1,07 'Přepočtené koeficientem množství</t>
  </si>
  <si>
    <t>3544206R1</t>
  </si>
  <si>
    <t>Uzemňovací svorky</t>
  </si>
  <si>
    <t>-1899452514</t>
  </si>
  <si>
    <t>210250801</t>
  </si>
  <si>
    <t>Montáž nabíjecí stanice pro elektromobily stojanové včetně zapojení</t>
  </si>
  <si>
    <t>2053424445</t>
  </si>
  <si>
    <t>https://podminky.urs.cz/item/CS_URS_2024_02/210250801</t>
  </si>
  <si>
    <t>55</t>
  </si>
  <si>
    <t>210250802</t>
  </si>
  <si>
    <t>Oživení nabíjecí stanice pro elektromobily stojanové</t>
  </si>
  <si>
    <t>-287880992</t>
  </si>
  <si>
    <t>Montáž nabíjecí stanice pro elektromobily stojanové oživení stanice</t>
  </si>
  <si>
    <t>https://podminky.urs.cz/item/CS_URS_2024_02/210250802</t>
  </si>
  <si>
    <t>56</t>
  </si>
  <si>
    <t>210250803</t>
  </si>
  <si>
    <t>Revize nabíjecí stanice pro elektromobily stojanové</t>
  </si>
  <si>
    <t>1881836816</t>
  </si>
  <si>
    <t>Montáž nabíjecí stanice pro elektromobily stojanové revize stanice</t>
  </si>
  <si>
    <t>https://podminky.urs.cz/item/CS_URS_2024_02/210250803</t>
  </si>
  <si>
    <t>57</t>
  </si>
  <si>
    <t>2376338387</t>
  </si>
  <si>
    <t>OLIFE Stojanová nabíjecí stanice AC 2x22kW - SMART</t>
  </si>
  <si>
    <t>-1201056647</t>
  </si>
  <si>
    <t>58</t>
  </si>
  <si>
    <t>210812011</t>
  </si>
  <si>
    <t>Montáž kabelu Cu plného nebo laněného do 1 kV žíly 3x1,5 až 6 mm2 (např. CYKY) bez ukončení uloženého volně nebo v liště</t>
  </si>
  <si>
    <t>1638051781</t>
  </si>
  <si>
    <t>Montáž izolovaných kabelů měděných do 1 kV bez ukončení plných nebo laněných kulatých (např. CYKY, CHKE-R) uložených volně nebo v liště počtu a průřezu žil 3x1,5 až 6 mm2</t>
  </si>
  <si>
    <t>https://podminky.urs.cz/item/CS_URS_2024_02/210812011</t>
  </si>
  <si>
    <t xml:space="preserve">"trasa kamery silový"140,7 </t>
  </si>
  <si>
    <t>"TRASA V LAMPĚ KE KAMEŘE"5*4</t>
  </si>
  <si>
    <t>"vstupy do lampy"(1,2+1)*5</t>
  </si>
  <si>
    <t>59</t>
  </si>
  <si>
    <t>34111036</t>
  </si>
  <si>
    <t>kabel instalační jádro Cu plné izolace PVC plášť PVC 450/750V (CYKY) 3x2,5mm2</t>
  </si>
  <si>
    <t>1705020126</t>
  </si>
  <si>
    <t>171,7*1,15 'Přepočtené koeficientem množství</t>
  </si>
  <si>
    <t>60</t>
  </si>
  <si>
    <t>210812035</t>
  </si>
  <si>
    <t>Montáž kabelu Cu plného nebo laněného do 1 kV žíly 4x16 mm2 (např. CYKY) bez ukončení uloženého volně nebo v liště</t>
  </si>
  <si>
    <t>-968567876</t>
  </si>
  <si>
    <t>Montáž izolovaných kabelů měděných do 1 kV bez ukončení plných nebo laněných kulatých (např. CYKY, CHKE-R) uložených volně nebo v liště počtu a průřezu žil 4x16 mm2</t>
  </si>
  <si>
    <t>https://podminky.urs.cz/item/CS_URS_2024_02/210812035</t>
  </si>
  <si>
    <t>"vstupy do lampy"(1,2+1)*11</t>
  </si>
  <si>
    <t>"napojení na st.lampu"(1,2+1)*1</t>
  </si>
  <si>
    <t>61</t>
  </si>
  <si>
    <t>34111080</t>
  </si>
  <si>
    <t>kabel instalační jádro Cu plné izolace PVC plášť PVC 450/750V (CYKY) 4x16mm2</t>
  </si>
  <si>
    <t>-926301156</t>
  </si>
  <si>
    <t>404,9</t>
  </si>
  <si>
    <t>404,9*1,15 'Přepočtené koeficientem množství</t>
  </si>
  <si>
    <t>62</t>
  </si>
  <si>
    <t>34111030</t>
  </si>
  <si>
    <t>kabel silový s Cu jádrem 1kV 3x1,5mm2</t>
  </si>
  <si>
    <t>386060003</t>
  </si>
  <si>
    <t>"kabel v stožáru ke svítidlu l 10 m"11*10,0</t>
  </si>
  <si>
    <t>63</t>
  </si>
  <si>
    <t>210812065</t>
  </si>
  <si>
    <t>Montáž kabelu Cu plného nebo laněného do 1 kV žíly 5x10 až 16 mm2 (např. CYKY) bez ukončení uloženého volně nebo v liště</t>
  </si>
  <si>
    <t>1765928496</t>
  </si>
  <si>
    <t>Montáž izolovaných kabelů měděných do 1 kV bez ukončení plných nebo laněných kulatých (např. CYKY, CHKE-R) uložených volně nebo v liště počtu a průřezu žil 5x10 až 16 mm2</t>
  </si>
  <si>
    <t>https://podminky.urs.cz/item/CS_URS_2024_02/210812065</t>
  </si>
  <si>
    <t>"trasa nabíječka"49,2</t>
  </si>
  <si>
    <t>"napojení na rozvaděč + výstup do nabíječky"(1,5+2)*2</t>
  </si>
  <si>
    <t>34113035</t>
  </si>
  <si>
    <t>kabel instalační jádro Cu plné izolace PVC plášť PVC 450/750V (CYKY) 5x16mm2</t>
  </si>
  <si>
    <t>240592909</t>
  </si>
  <si>
    <t>56,2*1,15 'Přepočtené koeficientem množství</t>
  </si>
  <si>
    <t>65</t>
  </si>
  <si>
    <t>1185969</t>
  </si>
  <si>
    <t>TRUBKA KOPOFLEX 63MM CERVENA KF 09063 BA</t>
  </si>
  <si>
    <t>1716327697</t>
  </si>
  <si>
    <t>"trasa kamery silový kabel"0,4*1,2*140,7</t>
  </si>
  <si>
    <t>74112020R1</t>
  </si>
  <si>
    <t>Napojení kabel CYKY přívod na lampu VO</t>
  </si>
  <si>
    <t>soub</t>
  </si>
  <si>
    <t>1200622382</t>
  </si>
  <si>
    <t>22-M</t>
  </si>
  <si>
    <t>Montáže technologických zařízení pro dopravní stavby</t>
  </si>
  <si>
    <t>67</t>
  </si>
  <si>
    <t>220182021</t>
  </si>
  <si>
    <t>Uložení trubky HDPE do výkopu včetně fixace</t>
  </si>
  <si>
    <t>-28584396</t>
  </si>
  <si>
    <t>https://podminky.urs.cz/item/CS_URS_2024_02/220182021</t>
  </si>
  <si>
    <t>"mikrotrubičky"28,1+160,5+141,2+101,1+85,4</t>
  </si>
  <si>
    <t>68</t>
  </si>
  <si>
    <t>34571826</t>
  </si>
  <si>
    <t>mikrotrubička HDPE zemní zodolněná vnitřní lubrikační vrstva D 10/5,5mm</t>
  </si>
  <si>
    <t>-884593972</t>
  </si>
  <si>
    <t>516,3</t>
  </si>
  <si>
    <t>516,3*1,15 'Přepočtené koeficientem množství</t>
  </si>
  <si>
    <t>69</t>
  </si>
  <si>
    <t>220182027</t>
  </si>
  <si>
    <t>Montáž koncovky nebo záslepky bez svařování na HDPE trubku</t>
  </si>
  <si>
    <t>838901908</t>
  </si>
  <si>
    <t>https://podminky.urs.cz/item/CS_URS_2024_02/220182027</t>
  </si>
  <si>
    <t>5+5</t>
  </si>
  <si>
    <t>46-M</t>
  </si>
  <si>
    <t>Zemní práce při extr.mont.pracích</t>
  </si>
  <si>
    <t>70</t>
  </si>
  <si>
    <t>460905121</t>
  </si>
  <si>
    <t>Montáž kompaktního plastového pilíře pro rozvod nn samostatného š přes 38 do 55 cm (např. SS300, SR322, ER122, RVO)</t>
  </si>
  <si>
    <t>-1146150746</t>
  </si>
  <si>
    <t>Montáž kompaktního plastového pilíře pro rozvod nn samostatného šířky přes 38 do 55 cm (např. SS300, SR322, ER122, RVO)</t>
  </si>
  <si>
    <t>https://podminky.urs.cz/item/CS_URS_2024_02/460905121</t>
  </si>
  <si>
    <t>71</t>
  </si>
  <si>
    <t>10.219.323</t>
  </si>
  <si>
    <t>Skříň ER122/NKP7P</t>
  </si>
  <si>
    <t>21825599</t>
  </si>
  <si>
    <t>72</t>
  </si>
  <si>
    <t>1513912</t>
  </si>
  <si>
    <t>ROZVADEC RVO S1/NKP7P/S006 /59300974/</t>
  </si>
  <si>
    <t>-430619700</t>
  </si>
  <si>
    <t>Vedlejší rozpočtové náklady</t>
  </si>
  <si>
    <t>VRN4</t>
  </si>
  <si>
    <t>Inženýrská činnost</t>
  </si>
  <si>
    <t>73</t>
  </si>
  <si>
    <t>044002000</t>
  </si>
  <si>
    <t>Revize</t>
  </si>
  <si>
    <t>kpl</t>
  </si>
  <si>
    <t>1024</t>
  </si>
  <si>
    <t>-33367399</t>
  </si>
  <si>
    <t>Hlavní tituly průvodních činností a nákladů inženýrská činnost revize</t>
  </si>
  <si>
    <t>SO 900 - VRN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</si>
  <si>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</si>
  <si>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</si>
  <si>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</si>
  <si>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 xml:space="preserve">    VRN7 - Provozní vlivy</t>
  </si>
  <si>
    <t>VRN1</t>
  </si>
  <si>
    <t>Průzkumné, geodetické a projektové práce</t>
  </si>
  <si>
    <t>011103000</t>
  </si>
  <si>
    <t>Geotechnický průzkum</t>
  </si>
  <si>
    <t>392633468</t>
  </si>
  <si>
    <t>https://podminky.urs.cz/item/CS_URS_2024_02/011103000</t>
  </si>
  <si>
    <t>012164000</t>
  </si>
  <si>
    <t>Vytyčení a zaměření inženýrských sítí</t>
  </si>
  <si>
    <t>913547916</t>
  </si>
  <si>
    <t>https://podminky.urs.cz/item/CS_URS_2024_02/012164000</t>
  </si>
  <si>
    <t>012344000</t>
  </si>
  <si>
    <t>Vytyčovací práce</t>
  </si>
  <si>
    <t>1231447346</t>
  </si>
  <si>
    <t>https://podminky.urs.cz/item/CS_URS_2024_02/012344000</t>
  </si>
  <si>
    <t>012414000</t>
  </si>
  <si>
    <t>Geometrický plán</t>
  </si>
  <si>
    <t>293378444</t>
  </si>
  <si>
    <t>https://podminky.urs.cz/item/CS_URS_2024_02/012414000</t>
  </si>
  <si>
    <t>012444000</t>
  </si>
  <si>
    <t>Geodetické měření skutečného provedení stavby</t>
  </si>
  <si>
    <t>-1731686251</t>
  </si>
  <si>
    <t>https://podminky.urs.cz/item/CS_URS_2024_02/012444000</t>
  </si>
  <si>
    <t>013254000</t>
  </si>
  <si>
    <t>Dokumentace skutečného provedení stavby</t>
  </si>
  <si>
    <t>1831699246</t>
  </si>
  <si>
    <t>https://podminky.urs.cz/item/CS_URS_2024_02/013254000</t>
  </si>
  <si>
    <t>VRN3</t>
  </si>
  <si>
    <t>Zařízení staveniště</t>
  </si>
  <si>
    <t>030001000</t>
  </si>
  <si>
    <t>486903184</t>
  </si>
  <si>
    <t>https://podminky.urs.cz/item/CS_URS_2024_02/030001000</t>
  </si>
  <si>
    <t>033203000</t>
  </si>
  <si>
    <t>Spotřeba energií pro zařízení staveniště</t>
  </si>
  <si>
    <t>711167757</t>
  </si>
  <si>
    <t>https://podminky.urs.cz/item/CS_URS_2024_02/033203000</t>
  </si>
  <si>
    <t>034103000</t>
  </si>
  <si>
    <t>Oplocení staveniště</t>
  </si>
  <si>
    <t>-1304846789</t>
  </si>
  <si>
    <t>https://podminky.urs.cz/item/CS_URS_2024_02/034103000</t>
  </si>
  <si>
    <t>034503000</t>
  </si>
  <si>
    <t>Informační tabule na staveništi</t>
  </si>
  <si>
    <t>-401940305</t>
  </si>
  <si>
    <t>https://podminky.urs.cz/item/CS_URS_2024_02/034503000</t>
  </si>
  <si>
    <t>"ochranná pásma ČEZ + GASNET"4*5</t>
  </si>
  <si>
    <t>043134000</t>
  </si>
  <si>
    <t>Zkoušky zatěžovací</t>
  </si>
  <si>
    <t>-1534436983</t>
  </si>
  <si>
    <t>https://podminky.urs.cz/item/CS_URS_2024_02/043134000</t>
  </si>
  <si>
    <t>"pláň 2 zkoušky / větev-po sanaci"5*2</t>
  </si>
  <si>
    <t>"na pláni před sanací"5*1</t>
  </si>
  <si>
    <t>"na vrtvě ŠD"3*5</t>
  </si>
  <si>
    <t>049303000</t>
  </si>
  <si>
    <t>Náklady vzniklé v souvislosti s předáním stavby</t>
  </si>
  <si>
    <t>921220329</t>
  </si>
  <si>
    <t>https://podminky.urs.cz/item/CS_URS_2024_02/049303000</t>
  </si>
  <si>
    <t>VRN6</t>
  </si>
  <si>
    <t>Územní vlivy</t>
  </si>
  <si>
    <t>063603000</t>
  </si>
  <si>
    <t>Omezený přístup těžké techniky</t>
  </si>
  <si>
    <t>-2058191039</t>
  </si>
  <si>
    <t>https://podminky.urs.cz/item/CS_URS_2024_02/063603000</t>
  </si>
  <si>
    <t>"v místě OP "1</t>
  </si>
  <si>
    <t>VRN7</t>
  </si>
  <si>
    <t>Provozní vlivy</t>
  </si>
  <si>
    <t>072103000</t>
  </si>
  <si>
    <t>Silniční provoz - projednání DIO a zajištění DIR</t>
  </si>
  <si>
    <t>870200924</t>
  </si>
  <si>
    <t>https://podminky.urs.cz/item/CS_URS_2024_02/072103000</t>
  </si>
  <si>
    <t>072203000</t>
  </si>
  <si>
    <t>Silniční provoz - zajištění DIO (dopravní značení)</t>
  </si>
  <si>
    <t>-972257073</t>
  </si>
  <si>
    <t>https://podminky.urs.cz/item/CS_URS_2024_02/072203000</t>
  </si>
  <si>
    <t>075103000</t>
  </si>
  <si>
    <t>Ochranná pásma elektrického vedení</t>
  </si>
  <si>
    <t>-1548323793</t>
  </si>
  <si>
    <t>https://podminky.urs.cz/item/CS_URS_2024_02/075103000</t>
  </si>
  <si>
    <t>075303000</t>
  </si>
  <si>
    <t>Ochranná pásma plynovodů, teplovodů, ropovodů</t>
  </si>
  <si>
    <t>-1799434839</t>
  </si>
  <si>
    <t>https://podminky.urs.cz/item/CS_URS_2024_02/075303000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</si>
</sst>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8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151103" TargetMode="External" /><Relationship Id="rId2" Type="http://schemas.openxmlformats.org/officeDocument/2006/relationships/hyperlink" Target="https://podminky.urs.cz/item/CS_URS_2024_02/112101101" TargetMode="External" /><Relationship Id="rId3" Type="http://schemas.openxmlformats.org/officeDocument/2006/relationships/hyperlink" Target="https://podminky.urs.cz/item/CS_URS_2024_02/112101102" TargetMode="External" /><Relationship Id="rId4" Type="http://schemas.openxmlformats.org/officeDocument/2006/relationships/hyperlink" Target="https://podminky.urs.cz/item/CS_URS_2024_02/112251101" TargetMode="External" /><Relationship Id="rId5" Type="http://schemas.openxmlformats.org/officeDocument/2006/relationships/hyperlink" Target="https://podminky.urs.cz/item/CS_URS_2024_02/112251102" TargetMode="External" /><Relationship Id="rId6" Type="http://schemas.openxmlformats.org/officeDocument/2006/relationships/hyperlink" Target="https://podminky.urs.cz/item/CS_URS_2024_02/121151123" TargetMode="External" /><Relationship Id="rId7" Type="http://schemas.openxmlformats.org/officeDocument/2006/relationships/hyperlink" Target="https://podminky.urs.cz/item/CS_URS_2024_02/122211101" TargetMode="External" /><Relationship Id="rId8" Type="http://schemas.openxmlformats.org/officeDocument/2006/relationships/hyperlink" Target="https://podminky.urs.cz/item/CS_URS_2024_02/122252205" TargetMode="External" /><Relationship Id="rId9" Type="http://schemas.openxmlformats.org/officeDocument/2006/relationships/hyperlink" Target="https://podminky.urs.cz/item/CS_URS_2024_02/131213701" TargetMode="External" /><Relationship Id="rId10" Type="http://schemas.openxmlformats.org/officeDocument/2006/relationships/hyperlink" Target="https://podminky.urs.cz/item/CS_URS_2024_02/162201401" TargetMode="External" /><Relationship Id="rId11" Type="http://schemas.openxmlformats.org/officeDocument/2006/relationships/hyperlink" Target="https://podminky.urs.cz/item/CS_URS_2024_02/162201402" TargetMode="External" /><Relationship Id="rId12" Type="http://schemas.openxmlformats.org/officeDocument/2006/relationships/hyperlink" Target="https://podminky.urs.cz/item/CS_URS_2024_02/162201411" TargetMode="External" /><Relationship Id="rId13" Type="http://schemas.openxmlformats.org/officeDocument/2006/relationships/hyperlink" Target="https://podminky.urs.cz/item/CS_URS_2024_02/162201412" TargetMode="External" /><Relationship Id="rId14" Type="http://schemas.openxmlformats.org/officeDocument/2006/relationships/hyperlink" Target="https://podminky.urs.cz/item/CS_URS_2024_02/162206113" TargetMode="External" /><Relationship Id="rId15" Type="http://schemas.openxmlformats.org/officeDocument/2006/relationships/hyperlink" Target="https://podminky.urs.cz/item/CS_URS_2024_02/162251102" TargetMode="External" /><Relationship Id="rId16" Type="http://schemas.openxmlformats.org/officeDocument/2006/relationships/hyperlink" Target="https://podminky.urs.cz/item/CS_URS_2024_02/162301931" TargetMode="External" /><Relationship Id="rId17" Type="http://schemas.openxmlformats.org/officeDocument/2006/relationships/hyperlink" Target="https://podminky.urs.cz/item/CS_URS_2024_02/162301932" TargetMode="External" /><Relationship Id="rId18" Type="http://schemas.openxmlformats.org/officeDocument/2006/relationships/hyperlink" Target="https://podminky.urs.cz/item/CS_URS_2024_02/162301951" TargetMode="External" /><Relationship Id="rId19" Type="http://schemas.openxmlformats.org/officeDocument/2006/relationships/hyperlink" Target="https://podminky.urs.cz/item/CS_URS_2024_02/162301952" TargetMode="External" /><Relationship Id="rId20" Type="http://schemas.openxmlformats.org/officeDocument/2006/relationships/hyperlink" Target="https://podminky.urs.cz/item/CS_URS_2024_02/162301971" TargetMode="External" /><Relationship Id="rId21" Type="http://schemas.openxmlformats.org/officeDocument/2006/relationships/hyperlink" Target="https://podminky.urs.cz/item/CS_URS_2024_02/162301972" TargetMode="External" /><Relationship Id="rId22" Type="http://schemas.openxmlformats.org/officeDocument/2006/relationships/hyperlink" Target="https://podminky.urs.cz/item/CS_URS_2024_02/162706111" TargetMode="External" /><Relationship Id="rId23" Type="http://schemas.openxmlformats.org/officeDocument/2006/relationships/hyperlink" Target="https://podminky.urs.cz/item/CS_URS_2024_02/162706119" TargetMode="External" /><Relationship Id="rId24" Type="http://schemas.openxmlformats.org/officeDocument/2006/relationships/hyperlink" Target="https://podminky.urs.cz/item/CS_URS_2024_02/162751117" TargetMode="External" /><Relationship Id="rId25" Type="http://schemas.openxmlformats.org/officeDocument/2006/relationships/hyperlink" Target="https://podminky.urs.cz/item/CS_URS_2024_02/162751119" TargetMode="External" /><Relationship Id="rId26" Type="http://schemas.openxmlformats.org/officeDocument/2006/relationships/hyperlink" Target="https://podminky.urs.cz/item/CS_URS_2024_02/167103101" TargetMode="External" /><Relationship Id="rId27" Type="http://schemas.openxmlformats.org/officeDocument/2006/relationships/hyperlink" Target="https://podminky.urs.cz/item/CS_URS_2024_02/167151111" TargetMode="External" /><Relationship Id="rId28" Type="http://schemas.openxmlformats.org/officeDocument/2006/relationships/hyperlink" Target="https://podminky.urs.cz/item/CS_URS_2024_02/171151101" TargetMode="External" /><Relationship Id="rId29" Type="http://schemas.openxmlformats.org/officeDocument/2006/relationships/hyperlink" Target="https://podminky.urs.cz/item/CS_URS_2024_02/171152111" TargetMode="External" /><Relationship Id="rId30" Type="http://schemas.openxmlformats.org/officeDocument/2006/relationships/hyperlink" Target="https://podminky.urs.cz/item/CS_URS_2024_02/171152501" TargetMode="External" /><Relationship Id="rId31" Type="http://schemas.openxmlformats.org/officeDocument/2006/relationships/hyperlink" Target="https://podminky.urs.cz/item/CS_URS_2024_02/171201231" TargetMode="External" /><Relationship Id="rId32" Type="http://schemas.openxmlformats.org/officeDocument/2006/relationships/hyperlink" Target="https://podminky.urs.cz/item/CS_URS_2024_02/171251201" TargetMode="External" /><Relationship Id="rId33" Type="http://schemas.openxmlformats.org/officeDocument/2006/relationships/hyperlink" Target="https://podminky.urs.cz/item/CS_URS_2024_02/181151311" TargetMode="External" /><Relationship Id="rId34" Type="http://schemas.openxmlformats.org/officeDocument/2006/relationships/hyperlink" Target="https://podminky.urs.cz/item/CS_URS_2024_02/181351113" TargetMode="External" /><Relationship Id="rId35" Type="http://schemas.openxmlformats.org/officeDocument/2006/relationships/hyperlink" Target="https://podminky.urs.cz/item/CS_URS_2024_02/181411121" TargetMode="External" /><Relationship Id="rId36" Type="http://schemas.openxmlformats.org/officeDocument/2006/relationships/hyperlink" Target="https://podminky.urs.cz/item/CS_URS_2024_02/181411122" TargetMode="External" /><Relationship Id="rId37" Type="http://schemas.openxmlformats.org/officeDocument/2006/relationships/hyperlink" Target="https://podminky.urs.cz/item/CS_URS_2024_02/182111111" TargetMode="External" /><Relationship Id="rId38" Type="http://schemas.openxmlformats.org/officeDocument/2006/relationships/hyperlink" Target="https://podminky.urs.cz/item/CS_URS_2024_02/182151111" TargetMode="External" /><Relationship Id="rId39" Type="http://schemas.openxmlformats.org/officeDocument/2006/relationships/hyperlink" Target="https://podminky.urs.cz/item/CS_URS_2024_02/182251101" TargetMode="External" /><Relationship Id="rId40" Type="http://schemas.openxmlformats.org/officeDocument/2006/relationships/hyperlink" Target="https://podminky.urs.cz/item/CS_URS_2024_02/182303111" TargetMode="External" /><Relationship Id="rId41" Type="http://schemas.openxmlformats.org/officeDocument/2006/relationships/hyperlink" Target="https://podminky.urs.cz/item/CS_URS_2024_02/183101313" TargetMode="External" /><Relationship Id="rId42" Type="http://schemas.openxmlformats.org/officeDocument/2006/relationships/hyperlink" Target="https://podminky.urs.cz/item/CS_URS_2024_02/184102211" TargetMode="External" /><Relationship Id="rId43" Type="http://schemas.openxmlformats.org/officeDocument/2006/relationships/hyperlink" Target="https://podminky.urs.cz/item/CS_URS_2024_02/185851121" TargetMode="External" /><Relationship Id="rId44" Type="http://schemas.openxmlformats.org/officeDocument/2006/relationships/hyperlink" Target="https://podminky.urs.cz/item/CS_URS_2024_02/185851129" TargetMode="External" /><Relationship Id="rId45" Type="http://schemas.openxmlformats.org/officeDocument/2006/relationships/hyperlink" Target="https://podminky.urs.cz/item/CS_URS_2024_02/584121109" TargetMode="External" /><Relationship Id="rId46" Type="http://schemas.openxmlformats.org/officeDocument/2006/relationships/hyperlink" Target="https://podminky.urs.cz/item/CS_URS_2024_02/998231311" TargetMode="External" /><Relationship Id="rId4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6023" TargetMode="External" /><Relationship Id="rId2" Type="http://schemas.openxmlformats.org/officeDocument/2006/relationships/hyperlink" Target="https://podminky.urs.cz/item/CS_URS_2024_02/113201112" TargetMode="External" /><Relationship Id="rId3" Type="http://schemas.openxmlformats.org/officeDocument/2006/relationships/hyperlink" Target="https://podminky.urs.cz/item/CS_URS_2024_02/132251102" TargetMode="External" /><Relationship Id="rId4" Type="http://schemas.openxmlformats.org/officeDocument/2006/relationships/hyperlink" Target="https://podminky.urs.cz/item/CS_URS_2024_02/162751117" TargetMode="External" /><Relationship Id="rId5" Type="http://schemas.openxmlformats.org/officeDocument/2006/relationships/hyperlink" Target="https://podminky.urs.cz/item/CS_URS_2024_02/162751119" TargetMode="External" /><Relationship Id="rId6" Type="http://schemas.openxmlformats.org/officeDocument/2006/relationships/hyperlink" Target="https://podminky.urs.cz/item/CS_URS_2024_02/171201231" TargetMode="External" /><Relationship Id="rId7" Type="http://schemas.openxmlformats.org/officeDocument/2006/relationships/hyperlink" Target="https://podminky.urs.cz/item/CS_URS_2024_02/181951112" TargetMode="External" /><Relationship Id="rId8" Type="http://schemas.openxmlformats.org/officeDocument/2006/relationships/hyperlink" Target="https://podminky.urs.cz/item/CS_URS_2024_02/339921133" TargetMode="External" /><Relationship Id="rId9" Type="http://schemas.openxmlformats.org/officeDocument/2006/relationships/hyperlink" Target="https://podminky.urs.cz/item/CS_URS_2024_02/339921134" TargetMode="External" /><Relationship Id="rId10" Type="http://schemas.openxmlformats.org/officeDocument/2006/relationships/hyperlink" Target="https://podminky.urs.cz/item/CS_URS_2024_02/564851111" TargetMode="External" /><Relationship Id="rId11" Type="http://schemas.openxmlformats.org/officeDocument/2006/relationships/hyperlink" Target="https://podminky.urs.cz/item/CS_URS_2024_02/564871111" TargetMode="External" /><Relationship Id="rId12" Type="http://schemas.openxmlformats.org/officeDocument/2006/relationships/hyperlink" Target="https://podminky.urs.cz/item/CS_URS_2024_02/565155121" TargetMode="External" /><Relationship Id="rId13" Type="http://schemas.openxmlformats.org/officeDocument/2006/relationships/hyperlink" Target="https://podminky.urs.cz/item/CS_URS_2024_02/573231106" TargetMode="External" /><Relationship Id="rId14" Type="http://schemas.openxmlformats.org/officeDocument/2006/relationships/hyperlink" Target="https://podminky.urs.cz/item/CS_URS_2024_02/577134121" TargetMode="External" /><Relationship Id="rId15" Type="http://schemas.openxmlformats.org/officeDocument/2006/relationships/hyperlink" Target="https://podminky.urs.cz/item/CS_URS_2024_02/596412212" TargetMode="External" /><Relationship Id="rId16" Type="http://schemas.openxmlformats.org/officeDocument/2006/relationships/hyperlink" Target="https://podminky.urs.cz/item/CS_URS_2024_02/912113111" TargetMode="External" /><Relationship Id="rId17" Type="http://schemas.openxmlformats.org/officeDocument/2006/relationships/hyperlink" Target="https://podminky.urs.cz/item/CS_URS_2024_02/914111111" TargetMode="External" /><Relationship Id="rId18" Type="http://schemas.openxmlformats.org/officeDocument/2006/relationships/hyperlink" Target="https://podminky.urs.cz/item/CS_URS_2024_02/914511111" TargetMode="External" /><Relationship Id="rId19" Type="http://schemas.openxmlformats.org/officeDocument/2006/relationships/hyperlink" Target="https://podminky.urs.cz/item/CS_URS_2024_02/915131111" TargetMode="External" /><Relationship Id="rId20" Type="http://schemas.openxmlformats.org/officeDocument/2006/relationships/hyperlink" Target="https://podminky.urs.cz/item/CS_URS_2024_02/915621111" TargetMode="External" /><Relationship Id="rId21" Type="http://schemas.openxmlformats.org/officeDocument/2006/relationships/hyperlink" Target="https://podminky.urs.cz/item/CS_URS_2024_02/916131213" TargetMode="External" /><Relationship Id="rId22" Type="http://schemas.openxmlformats.org/officeDocument/2006/relationships/hyperlink" Target="https://podminky.urs.cz/item/CS_URS_2024_02/916231213" TargetMode="External" /><Relationship Id="rId23" Type="http://schemas.openxmlformats.org/officeDocument/2006/relationships/hyperlink" Target="https://podminky.urs.cz/item/CS_URS_2024_02/919726123" TargetMode="External" /><Relationship Id="rId24" Type="http://schemas.openxmlformats.org/officeDocument/2006/relationships/hyperlink" Target="https://podminky.urs.cz/item/CS_URS_2024_02/919731123" TargetMode="External" /><Relationship Id="rId25" Type="http://schemas.openxmlformats.org/officeDocument/2006/relationships/hyperlink" Target="https://podminky.urs.cz/item/CS_URS_2024_02/919732211" TargetMode="External" /><Relationship Id="rId26" Type="http://schemas.openxmlformats.org/officeDocument/2006/relationships/hyperlink" Target="https://podminky.urs.cz/item/CS_URS_2024_02/919735113" TargetMode="External" /><Relationship Id="rId27" Type="http://schemas.openxmlformats.org/officeDocument/2006/relationships/hyperlink" Target="https://podminky.urs.cz/item/CS_URS_2024_02/966006132" TargetMode="External" /><Relationship Id="rId28" Type="http://schemas.openxmlformats.org/officeDocument/2006/relationships/hyperlink" Target="https://podminky.urs.cz/item/CS_URS_2024_02/966006211" TargetMode="External" /><Relationship Id="rId29" Type="http://schemas.openxmlformats.org/officeDocument/2006/relationships/hyperlink" Target="https://podminky.urs.cz/item/CS_URS_2024_02/997221551" TargetMode="External" /><Relationship Id="rId30" Type="http://schemas.openxmlformats.org/officeDocument/2006/relationships/hyperlink" Target="https://podminky.urs.cz/item/CS_URS_2024_02/997221559" TargetMode="External" /><Relationship Id="rId31" Type="http://schemas.openxmlformats.org/officeDocument/2006/relationships/hyperlink" Target="https://podminky.urs.cz/item/CS_URS_2024_02/997221861" TargetMode="External" /><Relationship Id="rId32" Type="http://schemas.openxmlformats.org/officeDocument/2006/relationships/hyperlink" Target="https://podminky.urs.cz/item/CS_URS_2024_02/997221875" TargetMode="External" /><Relationship Id="rId33" Type="http://schemas.openxmlformats.org/officeDocument/2006/relationships/hyperlink" Target="https://podminky.urs.cz/item/CS_URS_2024_02/998225111" TargetMode="External" /><Relationship Id="rId34" Type="http://schemas.openxmlformats.org/officeDocument/2006/relationships/hyperlink" Target="https://podminky.urs.cz/item/CS_URS_2024_02/767995114" TargetMode="External" /><Relationship Id="rId35" Type="http://schemas.openxmlformats.org/officeDocument/2006/relationships/hyperlink" Target="https://podminky.urs.cz/item/CS_URS_2024_02/911121111" TargetMode="External" /><Relationship Id="rId36" Type="http://schemas.openxmlformats.org/officeDocument/2006/relationships/hyperlink" Target="https://podminky.urs.cz/item/CS_URS_2024_02/789431211" TargetMode="External" /><Relationship Id="rId3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2251106" TargetMode="External" /><Relationship Id="rId2" Type="http://schemas.openxmlformats.org/officeDocument/2006/relationships/hyperlink" Target="https://podminky.urs.cz/item/CS_URS_2024_02/162751117" TargetMode="External" /><Relationship Id="rId3" Type="http://schemas.openxmlformats.org/officeDocument/2006/relationships/hyperlink" Target="https://podminky.urs.cz/item/CS_URS_2024_02/162751119" TargetMode="External" /><Relationship Id="rId4" Type="http://schemas.openxmlformats.org/officeDocument/2006/relationships/hyperlink" Target="https://podminky.urs.cz/item/CS_URS_2024_02/171201231" TargetMode="External" /><Relationship Id="rId5" Type="http://schemas.openxmlformats.org/officeDocument/2006/relationships/hyperlink" Target="https://podminky.urs.cz/item/CS_URS_2024_02/564971315" TargetMode="External" /><Relationship Id="rId6" Type="http://schemas.openxmlformats.org/officeDocument/2006/relationships/hyperlink" Target="https://podminky.urs.cz/item/CS_URS_2024_02/919726121" TargetMode="External" /><Relationship Id="rId7" Type="http://schemas.openxmlformats.org/officeDocument/2006/relationships/hyperlink" Target="https://podminky.urs.cz/item/CS_URS_2024_02/998225111" TargetMode="External" /><Relationship Id="rId8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5101201" TargetMode="External" /><Relationship Id="rId2" Type="http://schemas.openxmlformats.org/officeDocument/2006/relationships/hyperlink" Target="https://podminky.urs.cz/item/CS_URS_2024_02/115101301" TargetMode="External" /><Relationship Id="rId3" Type="http://schemas.openxmlformats.org/officeDocument/2006/relationships/hyperlink" Target="https://podminky.urs.cz/item/CS_URS_2024_02/131251100" TargetMode="External" /><Relationship Id="rId4" Type="http://schemas.openxmlformats.org/officeDocument/2006/relationships/hyperlink" Target="https://podminky.urs.cz/item/CS_URS_2024_02/132251101" TargetMode="External" /><Relationship Id="rId5" Type="http://schemas.openxmlformats.org/officeDocument/2006/relationships/hyperlink" Target="https://podminky.urs.cz/item/CS_URS_2024_02/132251102" TargetMode="External" /><Relationship Id="rId6" Type="http://schemas.openxmlformats.org/officeDocument/2006/relationships/hyperlink" Target="https://podminky.urs.cz/item/CS_URS_2024_02/162751117" TargetMode="External" /><Relationship Id="rId7" Type="http://schemas.openxmlformats.org/officeDocument/2006/relationships/hyperlink" Target="https://podminky.urs.cz/item/CS_URS_2024_02/162751119" TargetMode="External" /><Relationship Id="rId8" Type="http://schemas.openxmlformats.org/officeDocument/2006/relationships/hyperlink" Target="https://podminky.urs.cz/item/CS_URS_2024_02/171201231" TargetMode="External" /><Relationship Id="rId9" Type="http://schemas.openxmlformats.org/officeDocument/2006/relationships/hyperlink" Target="https://podminky.urs.cz/item/CS_URS_2024_02/174151101" TargetMode="External" /><Relationship Id="rId10" Type="http://schemas.openxmlformats.org/officeDocument/2006/relationships/hyperlink" Target="https://podminky.urs.cz/item/CS_URS_2024_02/175151101" TargetMode="External" /><Relationship Id="rId11" Type="http://schemas.openxmlformats.org/officeDocument/2006/relationships/hyperlink" Target="https://podminky.urs.cz/item/CS_URS_2024_02/274313811" TargetMode="External" /><Relationship Id="rId12" Type="http://schemas.openxmlformats.org/officeDocument/2006/relationships/hyperlink" Target="https://podminky.urs.cz/item/CS_URS_2024_02/311213224" TargetMode="External" /><Relationship Id="rId13" Type="http://schemas.openxmlformats.org/officeDocument/2006/relationships/hyperlink" Target="https://podminky.urs.cz/item/CS_URS_2024_02/451572111" TargetMode="External" /><Relationship Id="rId14" Type="http://schemas.openxmlformats.org/officeDocument/2006/relationships/hyperlink" Target="https://podminky.urs.cz/item/CS_URS_2024_02/452312151" TargetMode="External" /><Relationship Id="rId15" Type="http://schemas.openxmlformats.org/officeDocument/2006/relationships/hyperlink" Target="https://podminky.urs.cz/item/CS_URS_2024_02/871228111" TargetMode="External" /><Relationship Id="rId16" Type="http://schemas.openxmlformats.org/officeDocument/2006/relationships/hyperlink" Target="https://podminky.urs.cz/item/CS_URS_2024_02/871313120" TargetMode="External" /><Relationship Id="rId17" Type="http://schemas.openxmlformats.org/officeDocument/2006/relationships/hyperlink" Target="https://podminky.urs.cz/item/CS_URS_2024_02/894410102" TargetMode="External" /><Relationship Id="rId18" Type="http://schemas.openxmlformats.org/officeDocument/2006/relationships/hyperlink" Target="https://podminky.urs.cz/item/CS_URS_2024_02/894410211" TargetMode="External" /><Relationship Id="rId19" Type="http://schemas.openxmlformats.org/officeDocument/2006/relationships/hyperlink" Target="https://podminky.urs.cz/item/CS_URS_2024_02/894410302" TargetMode="External" /><Relationship Id="rId20" Type="http://schemas.openxmlformats.org/officeDocument/2006/relationships/hyperlink" Target="https://podminky.urs.cz/item/CS_URS_2024_02/894812351" TargetMode="External" /><Relationship Id="rId21" Type="http://schemas.openxmlformats.org/officeDocument/2006/relationships/hyperlink" Target="https://podminky.urs.cz/item/CS_URS_2024_02/919726121" TargetMode="External" /><Relationship Id="rId22" Type="http://schemas.openxmlformats.org/officeDocument/2006/relationships/hyperlink" Target="https://podminky.urs.cz/item/CS_URS_2024_02/938902112" TargetMode="External" /><Relationship Id="rId23" Type="http://schemas.openxmlformats.org/officeDocument/2006/relationships/hyperlink" Target="https://podminky.urs.cz/item/CS_URS_2024_02/966008311" TargetMode="External" /><Relationship Id="rId24" Type="http://schemas.openxmlformats.org/officeDocument/2006/relationships/hyperlink" Target="https://podminky.urs.cz/item/CS_URS_2024_02/997221551" TargetMode="External" /><Relationship Id="rId25" Type="http://schemas.openxmlformats.org/officeDocument/2006/relationships/hyperlink" Target="https://podminky.urs.cz/item/CS_URS_2024_02/997221559" TargetMode="External" /><Relationship Id="rId26" Type="http://schemas.openxmlformats.org/officeDocument/2006/relationships/hyperlink" Target="https://podminky.urs.cz/item/CS_URS_2024_02/997221862" TargetMode="External" /><Relationship Id="rId27" Type="http://schemas.openxmlformats.org/officeDocument/2006/relationships/hyperlink" Target="https://podminky.urs.cz/item/CS_URS_2024_02/998276101" TargetMode="External" /><Relationship Id="rId28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9001421" TargetMode="External" /><Relationship Id="rId2" Type="http://schemas.openxmlformats.org/officeDocument/2006/relationships/hyperlink" Target="https://podminky.urs.cz/item/CS_URS_2024_02/129001101" TargetMode="External" /><Relationship Id="rId3" Type="http://schemas.openxmlformats.org/officeDocument/2006/relationships/hyperlink" Target="https://podminky.urs.cz/item/CS_URS_2024_02/131251100" TargetMode="External" /><Relationship Id="rId4" Type="http://schemas.openxmlformats.org/officeDocument/2006/relationships/hyperlink" Target="https://podminky.urs.cz/item/CS_URS_2024_02/132251104" TargetMode="External" /><Relationship Id="rId5" Type="http://schemas.openxmlformats.org/officeDocument/2006/relationships/hyperlink" Target="https://podminky.urs.cz/item/CS_URS_2024_02/141721212" TargetMode="External" /><Relationship Id="rId6" Type="http://schemas.openxmlformats.org/officeDocument/2006/relationships/hyperlink" Target="https://podminky.urs.cz/item/CS_URS_2024_02/162351103" TargetMode="External" /><Relationship Id="rId7" Type="http://schemas.openxmlformats.org/officeDocument/2006/relationships/hyperlink" Target="https://podminky.urs.cz/item/CS_URS_2024_02/162751117" TargetMode="External" /><Relationship Id="rId8" Type="http://schemas.openxmlformats.org/officeDocument/2006/relationships/hyperlink" Target="https://podminky.urs.cz/item/CS_URS_2024_02/162751119" TargetMode="External" /><Relationship Id="rId9" Type="http://schemas.openxmlformats.org/officeDocument/2006/relationships/hyperlink" Target="https://podminky.urs.cz/item/CS_URS_2024_02/167151111" TargetMode="External" /><Relationship Id="rId10" Type="http://schemas.openxmlformats.org/officeDocument/2006/relationships/hyperlink" Target="https://podminky.urs.cz/item/CS_URS_2024_02/171201231" TargetMode="External" /><Relationship Id="rId11" Type="http://schemas.openxmlformats.org/officeDocument/2006/relationships/hyperlink" Target="https://podminky.urs.cz/item/CS_URS_2024_02/174101101" TargetMode="External" /><Relationship Id="rId12" Type="http://schemas.openxmlformats.org/officeDocument/2006/relationships/hyperlink" Target="https://podminky.urs.cz/item/CS_URS_2024_02/175151101" TargetMode="External" /><Relationship Id="rId13" Type="http://schemas.openxmlformats.org/officeDocument/2006/relationships/hyperlink" Target="https://podminky.urs.cz/item/CS_URS_2024_02/460661112" TargetMode="External" /><Relationship Id="rId14" Type="http://schemas.openxmlformats.org/officeDocument/2006/relationships/hyperlink" Target="https://podminky.urs.cz/item/CS_URS_2024_02/275313711" TargetMode="External" /><Relationship Id="rId15" Type="http://schemas.openxmlformats.org/officeDocument/2006/relationships/hyperlink" Target="https://podminky.urs.cz/item/CS_URS_2024_02/388995212" TargetMode="External" /><Relationship Id="rId16" Type="http://schemas.openxmlformats.org/officeDocument/2006/relationships/hyperlink" Target="https://podminky.urs.cz/item/CS_URS_2024_02/998741101" TargetMode="External" /><Relationship Id="rId17" Type="http://schemas.openxmlformats.org/officeDocument/2006/relationships/hyperlink" Target="https://podminky.urs.cz/item/CS_URS_2024_02/742230003" TargetMode="External" /><Relationship Id="rId18" Type="http://schemas.openxmlformats.org/officeDocument/2006/relationships/hyperlink" Target="https://podminky.urs.cz/item/CS_URS_2024_02/742230007" TargetMode="External" /><Relationship Id="rId19" Type="http://schemas.openxmlformats.org/officeDocument/2006/relationships/hyperlink" Target="https://podminky.urs.cz/item/CS_URS_2024_02/742230008" TargetMode="External" /><Relationship Id="rId20" Type="http://schemas.openxmlformats.org/officeDocument/2006/relationships/hyperlink" Target="https://podminky.urs.cz/item/CS_URS_2024_02/742230009" TargetMode="External" /><Relationship Id="rId21" Type="http://schemas.openxmlformats.org/officeDocument/2006/relationships/hyperlink" Target="https://podminky.urs.cz/item/CS_URS_2024_02/742230101" TargetMode="External" /><Relationship Id="rId22" Type="http://schemas.openxmlformats.org/officeDocument/2006/relationships/hyperlink" Target="https://podminky.urs.cz/item/CS_URS_2024_02/742230102" TargetMode="External" /><Relationship Id="rId23" Type="http://schemas.openxmlformats.org/officeDocument/2006/relationships/hyperlink" Target="https://podminky.urs.cz/item/CS_URS_2024_02/742230103" TargetMode="External" /><Relationship Id="rId24" Type="http://schemas.openxmlformats.org/officeDocument/2006/relationships/hyperlink" Target="https://podminky.urs.cz/item/CS_URS_2024_02/210204202" TargetMode="External" /><Relationship Id="rId25" Type="http://schemas.openxmlformats.org/officeDocument/2006/relationships/hyperlink" Target="https://podminky.urs.cz/item/CS_URS_2024_02/210220001" TargetMode="External" /><Relationship Id="rId26" Type="http://schemas.openxmlformats.org/officeDocument/2006/relationships/hyperlink" Target="https://podminky.urs.cz/item/CS_URS_2024_02/210250801" TargetMode="External" /><Relationship Id="rId27" Type="http://schemas.openxmlformats.org/officeDocument/2006/relationships/hyperlink" Target="https://podminky.urs.cz/item/CS_URS_2024_02/210250802" TargetMode="External" /><Relationship Id="rId28" Type="http://schemas.openxmlformats.org/officeDocument/2006/relationships/hyperlink" Target="https://podminky.urs.cz/item/CS_URS_2024_02/210250803" TargetMode="External" /><Relationship Id="rId29" Type="http://schemas.openxmlformats.org/officeDocument/2006/relationships/hyperlink" Target="https://podminky.urs.cz/item/CS_URS_2024_02/210812011" TargetMode="External" /><Relationship Id="rId30" Type="http://schemas.openxmlformats.org/officeDocument/2006/relationships/hyperlink" Target="https://podminky.urs.cz/item/CS_URS_2024_02/210812035" TargetMode="External" /><Relationship Id="rId31" Type="http://schemas.openxmlformats.org/officeDocument/2006/relationships/hyperlink" Target="https://podminky.urs.cz/item/CS_URS_2024_02/210812065" TargetMode="External" /><Relationship Id="rId32" Type="http://schemas.openxmlformats.org/officeDocument/2006/relationships/hyperlink" Target="https://podminky.urs.cz/item/CS_URS_2024_02/220182021" TargetMode="External" /><Relationship Id="rId33" Type="http://schemas.openxmlformats.org/officeDocument/2006/relationships/hyperlink" Target="https://podminky.urs.cz/item/CS_URS_2024_02/220182027" TargetMode="External" /><Relationship Id="rId34" Type="http://schemas.openxmlformats.org/officeDocument/2006/relationships/hyperlink" Target="https://podminky.urs.cz/item/CS_URS_2024_02/460905121" TargetMode="External" /><Relationship Id="rId35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011103000" TargetMode="External" /><Relationship Id="rId2" Type="http://schemas.openxmlformats.org/officeDocument/2006/relationships/hyperlink" Target="https://podminky.urs.cz/item/CS_URS_2024_02/012164000" TargetMode="External" /><Relationship Id="rId3" Type="http://schemas.openxmlformats.org/officeDocument/2006/relationships/hyperlink" Target="https://podminky.urs.cz/item/CS_URS_2024_02/012344000" TargetMode="External" /><Relationship Id="rId4" Type="http://schemas.openxmlformats.org/officeDocument/2006/relationships/hyperlink" Target="https://podminky.urs.cz/item/CS_URS_2024_02/012414000" TargetMode="External" /><Relationship Id="rId5" Type="http://schemas.openxmlformats.org/officeDocument/2006/relationships/hyperlink" Target="https://podminky.urs.cz/item/CS_URS_2024_02/012444000" TargetMode="External" /><Relationship Id="rId6" Type="http://schemas.openxmlformats.org/officeDocument/2006/relationships/hyperlink" Target="https://podminky.urs.cz/item/CS_URS_2024_02/013254000" TargetMode="External" /><Relationship Id="rId7" Type="http://schemas.openxmlformats.org/officeDocument/2006/relationships/hyperlink" Target="https://podminky.urs.cz/item/CS_URS_2024_02/030001000" TargetMode="External" /><Relationship Id="rId8" Type="http://schemas.openxmlformats.org/officeDocument/2006/relationships/hyperlink" Target="https://podminky.urs.cz/item/CS_URS_2024_02/033203000" TargetMode="External" /><Relationship Id="rId9" Type="http://schemas.openxmlformats.org/officeDocument/2006/relationships/hyperlink" Target="https://podminky.urs.cz/item/CS_URS_2024_02/034103000" TargetMode="External" /><Relationship Id="rId10" Type="http://schemas.openxmlformats.org/officeDocument/2006/relationships/hyperlink" Target="https://podminky.urs.cz/item/CS_URS_2024_02/034503000" TargetMode="External" /><Relationship Id="rId11" Type="http://schemas.openxmlformats.org/officeDocument/2006/relationships/hyperlink" Target="https://podminky.urs.cz/item/CS_URS_2024_02/043134000" TargetMode="External" /><Relationship Id="rId12" Type="http://schemas.openxmlformats.org/officeDocument/2006/relationships/hyperlink" Target="https://podminky.urs.cz/item/CS_URS_2024_02/049303000" TargetMode="External" /><Relationship Id="rId13" Type="http://schemas.openxmlformats.org/officeDocument/2006/relationships/hyperlink" Target="https://podminky.urs.cz/item/CS_URS_2024_02/063603000" TargetMode="External" /><Relationship Id="rId14" Type="http://schemas.openxmlformats.org/officeDocument/2006/relationships/hyperlink" Target="https://podminky.urs.cz/item/CS_URS_2024_02/072103000" TargetMode="External" /><Relationship Id="rId15" Type="http://schemas.openxmlformats.org/officeDocument/2006/relationships/hyperlink" Target="https://podminky.urs.cz/item/CS_URS_2024_02/072203000" TargetMode="External" /><Relationship Id="rId16" Type="http://schemas.openxmlformats.org/officeDocument/2006/relationships/hyperlink" Target="https://podminky.urs.cz/item/CS_URS_2024_02/075103000" TargetMode="External" /><Relationship Id="rId17" Type="http://schemas.openxmlformats.org/officeDocument/2006/relationships/hyperlink" Target="https://podminky.urs.cz/item/CS_URS_2024_02/075303000" TargetMode="External" /><Relationship Id="rId18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32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34</v>
      </c>
      <c r="AO17" s="22"/>
      <c r="AP17" s="22"/>
      <c r="AQ17" s="22"/>
      <c r="AR17" s="20"/>
      <c r="BE17" s="31"/>
      <c r="BS17" s="17" t="s">
        <v>35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37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35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39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40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41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42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43</v>
      </c>
      <c r="E29" s="47"/>
      <c r="F29" s="32" t="s">
        <v>44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45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46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47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48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49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50</v>
      </c>
      <c r="U35" s="54"/>
      <c r="V35" s="54"/>
      <c r="W35" s="54"/>
      <c r="X35" s="56" t="s">
        <v>51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53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54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55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54</v>
      </c>
      <c r="AI60" s="42"/>
      <c r="AJ60" s="42"/>
      <c r="AK60" s="42"/>
      <c r="AL60" s="42"/>
      <c r="AM60" s="64" t="s">
        <v>55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56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57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54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55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54</v>
      </c>
      <c r="AI75" s="42"/>
      <c r="AJ75" s="42"/>
      <c r="AK75" s="42"/>
      <c r="AL75" s="42"/>
      <c r="AM75" s="64" t="s">
        <v>55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58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22061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Záchytné parkoviště v ul. Mánesov, Sokolov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Sokolov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3. 1. 2025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Sokolov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31</v>
      </c>
      <c r="AJ89" s="40"/>
      <c r="AK89" s="40"/>
      <c r="AL89" s="40"/>
      <c r="AM89" s="80" t="str">
        <f>IF(E17="","",E17)</f>
        <v>MESSOR s.r.o.</v>
      </c>
      <c r="AN89" s="71"/>
      <c r="AO89" s="71"/>
      <c r="AP89" s="71"/>
      <c r="AQ89" s="40"/>
      <c r="AR89" s="44"/>
      <c r="AS89" s="81" t="s">
        <v>59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29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36</v>
      </c>
      <c r="AJ90" s="40"/>
      <c r="AK90" s="40"/>
      <c r="AL90" s="40"/>
      <c r="AM90" s="80" t="str">
        <f>IF(E20="","",E20)</f>
        <v>Ing. Ota Vettermann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60</v>
      </c>
      <c r="D92" s="94"/>
      <c r="E92" s="94"/>
      <c r="F92" s="94"/>
      <c r="G92" s="94"/>
      <c r="H92" s="95"/>
      <c r="I92" s="96" t="s">
        <v>61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62</v>
      </c>
      <c r="AH92" s="94"/>
      <c r="AI92" s="94"/>
      <c r="AJ92" s="94"/>
      <c r="AK92" s="94"/>
      <c r="AL92" s="94"/>
      <c r="AM92" s="94"/>
      <c r="AN92" s="96" t="s">
        <v>63</v>
      </c>
      <c r="AO92" s="94"/>
      <c r="AP92" s="98"/>
      <c r="AQ92" s="99" t="s">
        <v>64</v>
      </c>
      <c r="AR92" s="44"/>
      <c r="AS92" s="100" t="s">
        <v>65</v>
      </c>
      <c r="AT92" s="101" t="s">
        <v>66</v>
      </c>
      <c r="AU92" s="101" t="s">
        <v>67</v>
      </c>
      <c r="AV92" s="101" t="s">
        <v>68</v>
      </c>
      <c r="AW92" s="101" t="s">
        <v>69</v>
      </c>
      <c r="AX92" s="101" t="s">
        <v>70</v>
      </c>
      <c r="AY92" s="101" t="s">
        <v>71</v>
      </c>
      <c r="AZ92" s="101" t="s">
        <v>72</v>
      </c>
      <c r="BA92" s="101" t="s">
        <v>73</v>
      </c>
      <c r="BB92" s="101" t="s">
        <v>74</v>
      </c>
      <c r="BC92" s="101" t="s">
        <v>75</v>
      </c>
      <c r="BD92" s="102" t="s">
        <v>76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77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ROUND(SUM(AG95:AG100),2)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ROUND(SUM(AS95:AS100),2)</f>
        <v>0</v>
      </c>
      <c r="AT94" s="114">
        <f>ROUND(SUM(AV94:AW94),2)</f>
        <v>0</v>
      </c>
      <c r="AU94" s="115">
        <f>ROUND(SUM(AU95:AU100),5)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ROUND(SUM(AZ95:AZ100),2)</f>
        <v>0</v>
      </c>
      <c r="BA94" s="114">
        <f>ROUND(SUM(BA95:BA100),2)</f>
        <v>0</v>
      </c>
      <c r="BB94" s="114">
        <f>ROUND(SUM(BB95:BB100),2)</f>
        <v>0</v>
      </c>
      <c r="BC94" s="114">
        <f>ROUND(SUM(BC95:BC100),2)</f>
        <v>0</v>
      </c>
      <c r="BD94" s="116">
        <f>ROUND(SUM(BD95:BD100),2)</f>
        <v>0</v>
      </c>
      <c r="BE94" s="6"/>
      <c r="BS94" s="117" t="s">
        <v>78</v>
      </c>
      <c r="BT94" s="117" t="s">
        <v>79</v>
      </c>
      <c r="BU94" s="118" t="s">
        <v>80</v>
      </c>
      <c r="BV94" s="117" t="s">
        <v>81</v>
      </c>
      <c r="BW94" s="117" t="s">
        <v>5</v>
      </c>
      <c r="BX94" s="117" t="s">
        <v>82</v>
      </c>
      <c r="CL94" s="117" t="s">
        <v>1</v>
      </c>
    </row>
    <row r="95" s="7" customFormat="1" ht="24.75" customHeight="1">
      <c r="A95" s="119" t="s">
        <v>83</v>
      </c>
      <c r="B95" s="120"/>
      <c r="C95" s="121"/>
      <c r="D95" s="122" t="s">
        <v>84</v>
      </c>
      <c r="E95" s="122"/>
      <c r="F95" s="122"/>
      <c r="G95" s="122"/>
      <c r="H95" s="122"/>
      <c r="I95" s="123"/>
      <c r="J95" s="122" t="s">
        <v>85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 000 - Zemní práce a HT...'!J30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86</v>
      </c>
      <c r="AR95" s="126"/>
      <c r="AS95" s="127">
        <v>0</v>
      </c>
      <c r="AT95" s="128">
        <f>ROUND(SUM(AV95:AW95),2)</f>
        <v>0</v>
      </c>
      <c r="AU95" s="129">
        <f>'SO 000 - Zemní práce a HT...'!P120</f>
        <v>0</v>
      </c>
      <c r="AV95" s="128">
        <f>'SO 000 - Zemní práce a HT...'!J33</f>
        <v>0</v>
      </c>
      <c r="AW95" s="128">
        <f>'SO 000 - Zemní práce a HT...'!J34</f>
        <v>0</v>
      </c>
      <c r="AX95" s="128">
        <f>'SO 000 - Zemní práce a HT...'!J35</f>
        <v>0</v>
      </c>
      <c r="AY95" s="128">
        <f>'SO 000 - Zemní práce a HT...'!J36</f>
        <v>0</v>
      </c>
      <c r="AZ95" s="128">
        <f>'SO 000 - Zemní práce a HT...'!F33</f>
        <v>0</v>
      </c>
      <c r="BA95" s="128">
        <f>'SO 000 - Zemní práce a HT...'!F34</f>
        <v>0</v>
      </c>
      <c r="BB95" s="128">
        <f>'SO 000 - Zemní práce a HT...'!F35</f>
        <v>0</v>
      </c>
      <c r="BC95" s="128">
        <f>'SO 000 - Zemní práce a HT...'!F36</f>
        <v>0</v>
      </c>
      <c r="BD95" s="130">
        <f>'SO 000 - Zemní práce a HT...'!F37</f>
        <v>0</v>
      </c>
      <c r="BE95" s="7"/>
      <c r="BT95" s="131" t="s">
        <v>87</v>
      </c>
      <c r="BV95" s="131" t="s">
        <v>81</v>
      </c>
      <c r="BW95" s="131" t="s">
        <v>88</v>
      </c>
      <c r="BX95" s="131" t="s">
        <v>5</v>
      </c>
      <c r="CL95" s="131" t="s">
        <v>1</v>
      </c>
      <c r="CM95" s="131" t="s">
        <v>89</v>
      </c>
    </row>
    <row r="96" s="7" customFormat="1" ht="24.75" customHeight="1">
      <c r="A96" s="119" t="s">
        <v>83</v>
      </c>
      <c r="B96" s="120"/>
      <c r="C96" s="121"/>
      <c r="D96" s="122" t="s">
        <v>90</v>
      </c>
      <c r="E96" s="122"/>
      <c r="F96" s="122"/>
      <c r="G96" s="122"/>
      <c r="H96" s="122"/>
      <c r="I96" s="123"/>
      <c r="J96" s="122" t="s">
        <v>91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 100 OPK - Parkoviště v...'!J30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86</v>
      </c>
      <c r="AR96" s="126"/>
      <c r="AS96" s="127">
        <v>0</v>
      </c>
      <c r="AT96" s="128">
        <f>ROUND(SUM(AV96:AW96),2)</f>
        <v>0</v>
      </c>
      <c r="AU96" s="129">
        <f>'SO 100 OPK - Parkoviště v...'!P125</f>
        <v>0</v>
      </c>
      <c r="AV96" s="128">
        <f>'SO 100 OPK - Parkoviště v...'!J33</f>
        <v>0</v>
      </c>
      <c r="AW96" s="128">
        <f>'SO 100 OPK - Parkoviště v...'!J34</f>
        <v>0</v>
      </c>
      <c r="AX96" s="128">
        <f>'SO 100 OPK - Parkoviště v...'!J35</f>
        <v>0</v>
      </c>
      <c r="AY96" s="128">
        <f>'SO 100 OPK - Parkoviště v...'!J36</f>
        <v>0</v>
      </c>
      <c r="AZ96" s="128">
        <f>'SO 100 OPK - Parkoviště v...'!F33</f>
        <v>0</v>
      </c>
      <c r="BA96" s="128">
        <f>'SO 100 OPK - Parkoviště v...'!F34</f>
        <v>0</v>
      </c>
      <c r="BB96" s="128">
        <f>'SO 100 OPK - Parkoviště v...'!F35</f>
        <v>0</v>
      </c>
      <c r="BC96" s="128">
        <f>'SO 100 OPK - Parkoviště v...'!F36</f>
        <v>0</v>
      </c>
      <c r="BD96" s="130">
        <f>'SO 100 OPK - Parkoviště v...'!F37</f>
        <v>0</v>
      </c>
      <c r="BE96" s="7"/>
      <c r="BT96" s="131" t="s">
        <v>87</v>
      </c>
      <c r="BV96" s="131" t="s">
        <v>81</v>
      </c>
      <c r="BW96" s="131" t="s">
        <v>92</v>
      </c>
      <c r="BX96" s="131" t="s">
        <v>5</v>
      </c>
      <c r="CL96" s="131" t="s">
        <v>1</v>
      </c>
      <c r="CM96" s="131" t="s">
        <v>89</v>
      </c>
    </row>
    <row r="97" s="7" customFormat="1" ht="16.5" customHeight="1">
      <c r="A97" s="119" t="s">
        <v>83</v>
      </c>
      <c r="B97" s="120"/>
      <c r="C97" s="121"/>
      <c r="D97" s="122" t="s">
        <v>93</v>
      </c>
      <c r="E97" s="122"/>
      <c r="F97" s="122"/>
      <c r="G97" s="122"/>
      <c r="H97" s="122"/>
      <c r="I97" s="123"/>
      <c r="J97" s="122" t="s">
        <v>94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'SO 101 - Sanace pláně pod...'!J30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86</v>
      </c>
      <c r="AR97" s="126"/>
      <c r="AS97" s="127">
        <v>0</v>
      </c>
      <c r="AT97" s="128">
        <f>ROUND(SUM(AV97:AW97),2)</f>
        <v>0</v>
      </c>
      <c r="AU97" s="129">
        <f>'SO 101 - Sanace pláně pod...'!P121</f>
        <v>0</v>
      </c>
      <c r="AV97" s="128">
        <f>'SO 101 - Sanace pláně pod...'!J33</f>
        <v>0</v>
      </c>
      <c r="AW97" s="128">
        <f>'SO 101 - Sanace pláně pod...'!J34</f>
        <v>0</v>
      </c>
      <c r="AX97" s="128">
        <f>'SO 101 - Sanace pláně pod...'!J35</f>
        <v>0</v>
      </c>
      <c r="AY97" s="128">
        <f>'SO 101 - Sanace pláně pod...'!J36</f>
        <v>0</v>
      </c>
      <c r="AZ97" s="128">
        <f>'SO 101 - Sanace pláně pod...'!F33</f>
        <v>0</v>
      </c>
      <c r="BA97" s="128">
        <f>'SO 101 - Sanace pláně pod...'!F34</f>
        <v>0</v>
      </c>
      <c r="BB97" s="128">
        <f>'SO 101 - Sanace pláně pod...'!F35</f>
        <v>0</v>
      </c>
      <c r="BC97" s="128">
        <f>'SO 101 - Sanace pláně pod...'!F36</f>
        <v>0</v>
      </c>
      <c r="BD97" s="130">
        <f>'SO 101 - Sanace pláně pod...'!F37</f>
        <v>0</v>
      </c>
      <c r="BE97" s="7"/>
      <c r="BT97" s="131" t="s">
        <v>87</v>
      </c>
      <c r="BV97" s="131" t="s">
        <v>81</v>
      </c>
      <c r="BW97" s="131" t="s">
        <v>95</v>
      </c>
      <c r="BX97" s="131" t="s">
        <v>5</v>
      </c>
      <c r="CL97" s="131" t="s">
        <v>1</v>
      </c>
      <c r="CM97" s="131" t="s">
        <v>89</v>
      </c>
    </row>
    <row r="98" s="7" customFormat="1" ht="16.5" customHeight="1">
      <c r="A98" s="119" t="s">
        <v>83</v>
      </c>
      <c r="B98" s="120"/>
      <c r="C98" s="121"/>
      <c r="D98" s="122" t="s">
        <v>96</v>
      </c>
      <c r="E98" s="122"/>
      <c r="F98" s="122"/>
      <c r="G98" s="122"/>
      <c r="H98" s="122"/>
      <c r="I98" s="123"/>
      <c r="J98" s="122" t="s">
        <v>97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'SO 300 - Odvodnění + vsak'!J30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86</v>
      </c>
      <c r="AR98" s="126"/>
      <c r="AS98" s="127">
        <v>0</v>
      </c>
      <c r="AT98" s="128">
        <f>ROUND(SUM(AV98:AW98),2)</f>
        <v>0</v>
      </c>
      <c r="AU98" s="129">
        <f>'SO 300 - Odvodnění + vsak'!P125</f>
        <v>0</v>
      </c>
      <c r="AV98" s="128">
        <f>'SO 300 - Odvodnění + vsak'!J33</f>
        <v>0</v>
      </c>
      <c r="AW98" s="128">
        <f>'SO 300 - Odvodnění + vsak'!J34</f>
        <v>0</v>
      </c>
      <c r="AX98" s="128">
        <f>'SO 300 - Odvodnění + vsak'!J35</f>
        <v>0</v>
      </c>
      <c r="AY98" s="128">
        <f>'SO 300 - Odvodnění + vsak'!J36</f>
        <v>0</v>
      </c>
      <c r="AZ98" s="128">
        <f>'SO 300 - Odvodnění + vsak'!F33</f>
        <v>0</v>
      </c>
      <c r="BA98" s="128">
        <f>'SO 300 - Odvodnění + vsak'!F34</f>
        <v>0</v>
      </c>
      <c r="BB98" s="128">
        <f>'SO 300 - Odvodnění + vsak'!F35</f>
        <v>0</v>
      </c>
      <c r="BC98" s="128">
        <f>'SO 300 - Odvodnění + vsak'!F36</f>
        <v>0</v>
      </c>
      <c r="BD98" s="130">
        <f>'SO 300 - Odvodnění + vsak'!F37</f>
        <v>0</v>
      </c>
      <c r="BE98" s="7"/>
      <c r="BT98" s="131" t="s">
        <v>87</v>
      </c>
      <c r="BV98" s="131" t="s">
        <v>81</v>
      </c>
      <c r="BW98" s="131" t="s">
        <v>98</v>
      </c>
      <c r="BX98" s="131" t="s">
        <v>5</v>
      </c>
      <c r="CL98" s="131" t="s">
        <v>1</v>
      </c>
      <c r="CM98" s="131" t="s">
        <v>89</v>
      </c>
    </row>
    <row r="99" s="7" customFormat="1" ht="24.75" customHeight="1">
      <c r="A99" s="119" t="s">
        <v>83</v>
      </c>
      <c r="B99" s="120"/>
      <c r="C99" s="121"/>
      <c r="D99" s="122" t="s">
        <v>99</v>
      </c>
      <c r="E99" s="122"/>
      <c r="F99" s="122"/>
      <c r="G99" s="122"/>
      <c r="H99" s="122"/>
      <c r="I99" s="123"/>
      <c r="J99" s="122" t="s">
        <v>100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'SO 400 Elektro - Veřejné ...'!J30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86</v>
      </c>
      <c r="AR99" s="126"/>
      <c r="AS99" s="127">
        <v>0</v>
      </c>
      <c r="AT99" s="128">
        <f>ROUND(SUM(AV99:AW99),2)</f>
        <v>0</v>
      </c>
      <c r="AU99" s="129">
        <f>'SO 400 Elektro - Veřejné ...'!P129</f>
        <v>0</v>
      </c>
      <c r="AV99" s="128">
        <f>'SO 400 Elektro - Veřejné ...'!J33</f>
        <v>0</v>
      </c>
      <c r="AW99" s="128">
        <f>'SO 400 Elektro - Veřejné ...'!J34</f>
        <v>0</v>
      </c>
      <c r="AX99" s="128">
        <f>'SO 400 Elektro - Veřejné ...'!J35</f>
        <v>0</v>
      </c>
      <c r="AY99" s="128">
        <f>'SO 400 Elektro - Veřejné ...'!J36</f>
        <v>0</v>
      </c>
      <c r="AZ99" s="128">
        <f>'SO 400 Elektro - Veřejné ...'!F33</f>
        <v>0</v>
      </c>
      <c r="BA99" s="128">
        <f>'SO 400 Elektro - Veřejné ...'!F34</f>
        <v>0</v>
      </c>
      <c r="BB99" s="128">
        <f>'SO 400 Elektro - Veřejné ...'!F35</f>
        <v>0</v>
      </c>
      <c r="BC99" s="128">
        <f>'SO 400 Elektro - Veřejné ...'!F36</f>
        <v>0</v>
      </c>
      <c r="BD99" s="130">
        <f>'SO 400 Elektro - Veřejné ...'!F37</f>
        <v>0</v>
      </c>
      <c r="BE99" s="7"/>
      <c r="BT99" s="131" t="s">
        <v>87</v>
      </c>
      <c r="BV99" s="131" t="s">
        <v>81</v>
      </c>
      <c r="BW99" s="131" t="s">
        <v>101</v>
      </c>
      <c r="BX99" s="131" t="s">
        <v>5</v>
      </c>
      <c r="CL99" s="131" t="s">
        <v>1</v>
      </c>
      <c r="CM99" s="131" t="s">
        <v>89</v>
      </c>
    </row>
    <row r="100" s="7" customFormat="1" ht="16.5" customHeight="1">
      <c r="A100" s="119" t="s">
        <v>83</v>
      </c>
      <c r="B100" s="120"/>
      <c r="C100" s="121"/>
      <c r="D100" s="122" t="s">
        <v>102</v>
      </c>
      <c r="E100" s="122"/>
      <c r="F100" s="122"/>
      <c r="G100" s="122"/>
      <c r="H100" s="122"/>
      <c r="I100" s="123"/>
      <c r="J100" s="122" t="s">
        <v>103</v>
      </c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4">
        <f>'SO 900 - VRN'!J30</f>
        <v>0</v>
      </c>
      <c r="AH100" s="123"/>
      <c r="AI100" s="123"/>
      <c r="AJ100" s="123"/>
      <c r="AK100" s="123"/>
      <c r="AL100" s="123"/>
      <c r="AM100" s="123"/>
      <c r="AN100" s="124">
        <f>SUM(AG100,AT100)</f>
        <v>0</v>
      </c>
      <c r="AO100" s="123"/>
      <c r="AP100" s="123"/>
      <c r="AQ100" s="125" t="s">
        <v>86</v>
      </c>
      <c r="AR100" s="126"/>
      <c r="AS100" s="132">
        <v>0</v>
      </c>
      <c r="AT100" s="133">
        <f>ROUND(SUM(AV100:AW100),2)</f>
        <v>0</v>
      </c>
      <c r="AU100" s="134">
        <f>'SO 900 - VRN'!P122</f>
        <v>0</v>
      </c>
      <c r="AV100" s="133">
        <f>'SO 900 - VRN'!J33</f>
        <v>0</v>
      </c>
      <c r="AW100" s="133">
        <f>'SO 900 - VRN'!J34</f>
        <v>0</v>
      </c>
      <c r="AX100" s="133">
        <f>'SO 900 - VRN'!J35</f>
        <v>0</v>
      </c>
      <c r="AY100" s="133">
        <f>'SO 900 - VRN'!J36</f>
        <v>0</v>
      </c>
      <c r="AZ100" s="133">
        <f>'SO 900 - VRN'!F33</f>
        <v>0</v>
      </c>
      <c r="BA100" s="133">
        <f>'SO 900 - VRN'!F34</f>
        <v>0</v>
      </c>
      <c r="BB100" s="133">
        <f>'SO 900 - VRN'!F35</f>
        <v>0</v>
      </c>
      <c r="BC100" s="133">
        <f>'SO 900 - VRN'!F36</f>
        <v>0</v>
      </c>
      <c r="BD100" s="135">
        <f>'SO 900 - VRN'!F37</f>
        <v>0</v>
      </c>
      <c r="BE100" s="7"/>
      <c r="BT100" s="131" t="s">
        <v>87</v>
      </c>
      <c r="BV100" s="131" t="s">
        <v>81</v>
      </c>
      <c r="BW100" s="131" t="s">
        <v>104</v>
      </c>
      <c r="BX100" s="131" t="s">
        <v>5</v>
      </c>
      <c r="CL100" s="131" t="s">
        <v>1</v>
      </c>
      <c r="CM100" s="131" t="s">
        <v>89</v>
      </c>
    </row>
    <row r="101" s="2" customFormat="1" ht="30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4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44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</sheetData>
  <sheetProtection sheet="1" formatColumns="0" formatRows="0" objects="1" scenarios="1" spinCount="100000" saltValue="4cCIM0yQt2et81NXpnn4PA35Yxg86pF6N/O6qpyrj8AER3DjyVJf0KhxsXRJvwYtKq350s/tErt9d6O3uls7gg==" hashValue="sMxxx2L4hs6auu7tmDaq+Ag+pHzRXNLwSGcJtDCXdtnRiAnb24T0SxVWoBeo3J/KFUrW/qyvHcJaR9WQ2OXWPw==" algorithmName="SHA-512" password="CC35"/>
  <mergeCells count="62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 000 - Zemní práce a HT...'!C2" display="/"/>
    <hyperlink ref="A96" location="'SO 100 OPK - Parkoviště v...'!C2" display="/"/>
    <hyperlink ref="A97" location="'SO 101 - Sanace pláně pod...'!C2" display="/"/>
    <hyperlink ref="A98" location="'SO 300 - Odvodnění + vsak'!C2" display="/"/>
    <hyperlink ref="A99" location="'SO 400 Elektro - Veřejné ...'!C2" display="/"/>
    <hyperlink ref="A100" location="'SO 900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89</v>
      </c>
    </row>
    <row r="4" s="1" customFormat="1" ht="24.96" customHeight="1">
      <c r="B4" s="20"/>
      <c r="D4" s="138" t="s">
        <v>105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Záchytné parkoviště v ul. Mánesov, Sokolov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30" customHeight="1">
      <c r="A9" s="38"/>
      <c r="B9" s="44"/>
      <c r="C9" s="38"/>
      <c r="D9" s="38"/>
      <c r="E9" s="142" t="s">
        <v>107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3. 1. 2025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29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31</v>
      </c>
      <c r="E20" s="38"/>
      <c r="F20" s="38"/>
      <c r="G20" s="38"/>
      <c r="H20" s="38"/>
      <c r="I20" s="140" t="s">
        <v>25</v>
      </c>
      <c r="J20" s="143" t="s">
        <v>32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33</v>
      </c>
      <c r="F21" s="38"/>
      <c r="G21" s="38"/>
      <c r="H21" s="38"/>
      <c r="I21" s="140" t="s">
        <v>28</v>
      </c>
      <c r="J21" s="143" t="s">
        <v>34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36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37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38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39</v>
      </c>
      <c r="E30" s="38"/>
      <c r="F30" s="38"/>
      <c r="G30" s="38"/>
      <c r="H30" s="38"/>
      <c r="I30" s="38"/>
      <c r="J30" s="15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41</v>
      </c>
      <c r="G32" s="38"/>
      <c r="H32" s="38"/>
      <c r="I32" s="152" t="s">
        <v>40</v>
      </c>
      <c r="J32" s="152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43</v>
      </c>
      <c r="E33" s="140" t="s">
        <v>44</v>
      </c>
      <c r="F33" s="154">
        <f>ROUND((SUM(BE120:BE349)),  2)</f>
        <v>0</v>
      </c>
      <c r="G33" s="38"/>
      <c r="H33" s="38"/>
      <c r="I33" s="155">
        <v>0.20999999999999999</v>
      </c>
      <c r="J33" s="154">
        <f>ROUND(((SUM(BE120:BE349))*I33),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45</v>
      </c>
      <c r="F34" s="154">
        <f>ROUND((SUM(BF120:BF349)),  2)</f>
        <v>0</v>
      </c>
      <c r="G34" s="38"/>
      <c r="H34" s="38"/>
      <c r="I34" s="155">
        <v>0.12</v>
      </c>
      <c r="J34" s="154">
        <f>ROUND(((SUM(BF120:BF349))*I34),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46</v>
      </c>
      <c r="F35" s="154">
        <f>ROUND((SUM(BG120:BG349)),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47</v>
      </c>
      <c r="F36" s="154">
        <f>ROUND((SUM(BH120:BH349)),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48</v>
      </c>
      <c r="F37" s="154">
        <f>ROUND((SUM(BI120:BI349)),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49</v>
      </c>
      <c r="E39" s="158"/>
      <c r="F39" s="158"/>
      <c r="G39" s="159" t="s">
        <v>50</v>
      </c>
      <c r="H39" s="160" t="s">
        <v>51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52</v>
      </c>
      <c r="E50" s="164"/>
      <c r="F50" s="164"/>
      <c r="G50" s="163" t="s">
        <v>53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54</v>
      </c>
      <c r="E61" s="166"/>
      <c r="F61" s="167" t="s">
        <v>55</v>
      </c>
      <c r="G61" s="165" t="s">
        <v>54</v>
      </c>
      <c r="H61" s="166"/>
      <c r="I61" s="166"/>
      <c r="J61" s="168" t="s">
        <v>55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56</v>
      </c>
      <c r="E65" s="169"/>
      <c r="F65" s="169"/>
      <c r="G65" s="163" t="s">
        <v>57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54</v>
      </c>
      <c r="E76" s="166"/>
      <c r="F76" s="167" t="s">
        <v>55</v>
      </c>
      <c r="G76" s="165" t="s">
        <v>54</v>
      </c>
      <c r="H76" s="166"/>
      <c r="I76" s="166"/>
      <c r="J76" s="168" t="s">
        <v>55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Záchytné parkoviště v ul. Mánesov, Sokolov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30" customHeight="1">
      <c r="A87" s="38"/>
      <c r="B87" s="39"/>
      <c r="C87" s="40"/>
      <c r="D87" s="40"/>
      <c r="E87" s="76" t="str">
        <f>E9</f>
        <v>SO 000 - Zemní práce a HTÚ, úprava terénu, ochrana VTL plynovodu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Sokolov</v>
      </c>
      <c r="G89" s="40"/>
      <c r="H89" s="40"/>
      <c r="I89" s="32" t="s">
        <v>22</v>
      </c>
      <c r="J89" s="79" t="str">
        <f>IF(J12="","",J12)</f>
        <v>3. 1. 2025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Sokolov</v>
      </c>
      <c r="G91" s="40"/>
      <c r="H91" s="40"/>
      <c r="I91" s="32" t="s">
        <v>31</v>
      </c>
      <c r="J91" s="36" t="str">
        <f>E21</f>
        <v>MESSOR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36</v>
      </c>
      <c r="J92" s="36" t="str">
        <f>E24</f>
        <v>Ing. Ota Vettermann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109</v>
      </c>
      <c r="D94" s="176"/>
      <c r="E94" s="176"/>
      <c r="F94" s="176"/>
      <c r="G94" s="176"/>
      <c r="H94" s="176"/>
      <c r="I94" s="176"/>
      <c r="J94" s="177" t="s">
        <v>110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111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112</v>
      </c>
    </row>
    <row r="97" s="9" customFormat="1" ht="24.96" customHeight="1">
      <c r="A97" s="9"/>
      <c r="B97" s="179"/>
      <c r="C97" s="180"/>
      <c r="D97" s="181" t="s">
        <v>113</v>
      </c>
      <c r="E97" s="182"/>
      <c r="F97" s="182"/>
      <c r="G97" s="182"/>
      <c r="H97" s="182"/>
      <c r="I97" s="182"/>
      <c r="J97" s="183">
        <f>J121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114</v>
      </c>
      <c r="E98" s="188"/>
      <c r="F98" s="188"/>
      <c r="G98" s="188"/>
      <c r="H98" s="188"/>
      <c r="I98" s="188"/>
      <c r="J98" s="189">
        <f>J122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115</v>
      </c>
      <c r="E99" s="188"/>
      <c r="F99" s="188"/>
      <c r="G99" s="188"/>
      <c r="H99" s="188"/>
      <c r="I99" s="188"/>
      <c r="J99" s="189">
        <f>J338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116</v>
      </c>
      <c r="E100" s="188"/>
      <c r="F100" s="188"/>
      <c r="G100" s="188"/>
      <c r="H100" s="188"/>
      <c r="I100" s="188"/>
      <c r="J100" s="189">
        <f>J346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117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74" t="str">
        <f>E7</f>
        <v>Záchytné parkoviště v ul. Mánesov, Sokolov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106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30" customHeight="1">
      <c r="A112" s="38"/>
      <c r="B112" s="39"/>
      <c r="C112" s="40"/>
      <c r="D112" s="40"/>
      <c r="E112" s="76" t="str">
        <f>E9</f>
        <v>SO 000 - Zemní práce a HTÚ, úprava terénu, ochrana VTL plynovodu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>Sokolov</v>
      </c>
      <c r="G114" s="40"/>
      <c r="H114" s="40"/>
      <c r="I114" s="32" t="s">
        <v>22</v>
      </c>
      <c r="J114" s="79" t="str">
        <f>IF(J12="","",J12)</f>
        <v>3. 1. 2025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24</v>
      </c>
      <c r="D116" s="40"/>
      <c r="E116" s="40"/>
      <c r="F116" s="27" t="str">
        <f>E15</f>
        <v>město Sokolov</v>
      </c>
      <c r="G116" s="40"/>
      <c r="H116" s="40"/>
      <c r="I116" s="32" t="s">
        <v>31</v>
      </c>
      <c r="J116" s="36" t="str">
        <f>E21</f>
        <v>MESSOR s.r.o.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29</v>
      </c>
      <c r="D117" s="40"/>
      <c r="E117" s="40"/>
      <c r="F117" s="27" t="str">
        <f>IF(E18="","",E18)</f>
        <v>Vyplň údaj</v>
      </c>
      <c r="G117" s="40"/>
      <c r="H117" s="40"/>
      <c r="I117" s="32" t="s">
        <v>36</v>
      </c>
      <c r="J117" s="36" t="str">
        <f>E24</f>
        <v>Ing. Ota Vettermann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1"/>
      <c r="B119" s="192"/>
      <c r="C119" s="193" t="s">
        <v>118</v>
      </c>
      <c r="D119" s="194" t="s">
        <v>64</v>
      </c>
      <c r="E119" s="194" t="s">
        <v>60</v>
      </c>
      <c r="F119" s="194" t="s">
        <v>61</v>
      </c>
      <c r="G119" s="194" t="s">
        <v>119</v>
      </c>
      <c r="H119" s="194" t="s">
        <v>120</v>
      </c>
      <c r="I119" s="194" t="s">
        <v>121</v>
      </c>
      <c r="J119" s="194" t="s">
        <v>110</v>
      </c>
      <c r="K119" s="195" t="s">
        <v>122</v>
      </c>
      <c r="L119" s="196"/>
      <c r="M119" s="100" t="s">
        <v>1</v>
      </c>
      <c r="N119" s="101" t="s">
        <v>43</v>
      </c>
      <c r="O119" s="101" t="s">
        <v>123</v>
      </c>
      <c r="P119" s="101" t="s">
        <v>124</v>
      </c>
      <c r="Q119" s="101" t="s">
        <v>125</v>
      </c>
      <c r="R119" s="101" t="s">
        <v>126</v>
      </c>
      <c r="S119" s="101" t="s">
        <v>127</v>
      </c>
      <c r="T119" s="102" t="s">
        <v>128</v>
      </c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</row>
    <row r="120" s="2" customFormat="1" ht="22.8" customHeight="1">
      <c r="A120" s="38"/>
      <c r="B120" s="39"/>
      <c r="C120" s="107" t="s">
        <v>129</v>
      </c>
      <c r="D120" s="40"/>
      <c r="E120" s="40"/>
      <c r="F120" s="40"/>
      <c r="G120" s="40"/>
      <c r="H120" s="40"/>
      <c r="I120" s="40"/>
      <c r="J120" s="197">
        <f>BK120</f>
        <v>0</v>
      </c>
      <c r="K120" s="40"/>
      <c r="L120" s="44"/>
      <c r="M120" s="103"/>
      <c r="N120" s="198"/>
      <c r="O120" s="104"/>
      <c r="P120" s="199">
        <f>P121</f>
        <v>0</v>
      </c>
      <c r="Q120" s="104"/>
      <c r="R120" s="199">
        <f>R121</f>
        <v>81.259742000000003</v>
      </c>
      <c r="S120" s="104"/>
      <c r="T120" s="200">
        <f>T121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78</v>
      </c>
      <c r="AU120" s="17" t="s">
        <v>112</v>
      </c>
      <c r="BK120" s="201">
        <f>BK121</f>
        <v>0</v>
      </c>
    </row>
    <row r="121" s="12" customFormat="1" ht="25.92" customHeight="1">
      <c r="A121" s="12"/>
      <c r="B121" s="202"/>
      <c r="C121" s="203"/>
      <c r="D121" s="204" t="s">
        <v>78</v>
      </c>
      <c r="E121" s="205" t="s">
        <v>130</v>
      </c>
      <c r="F121" s="205" t="s">
        <v>131</v>
      </c>
      <c r="G121" s="203"/>
      <c r="H121" s="203"/>
      <c r="I121" s="206"/>
      <c r="J121" s="207">
        <f>BK121</f>
        <v>0</v>
      </c>
      <c r="K121" s="203"/>
      <c r="L121" s="208"/>
      <c r="M121" s="209"/>
      <c r="N121" s="210"/>
      <c r="O121" s="210"/>
      <c r="P121" s="211">
        <f>P122+P338+P346</f>
        <v>0</v>
      </c>
      <c r="Q121" s="210"/>
      <c r="R121" s="211">
        <f>R122+R338+R346</f>
        <v>81.259742000000003</v>
      </c>
      <c r="S121" s="210"/>
      <c r="T121" s="212">
        <f>T122+T338+T346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87</v>
      </c>
      <c r="AT121" s="214" t="s">
        <v>78</v>
      </c>
      <c r="AU121" s="214" t="s">
        <v>79</v>
      </c>
      <c r="AY121" s="213" t="s">
        <v>132</v>
      </c>
      <c r="BK121" s="215">
        <f>BK122+BK338+BK346</f>
        <v>0</v>
      </c>
    </row>
    <row r="122" s="12" customFormat="1" ht="22.8" customHeight="1">
      <c r="A122" s="12"/>
      <c r="B122" s="202"/>
      <c r="C122" s="203"/>
      <c r="D122" s="204" t="s">
        <v>78</v>
      </c>
      <c r="E122" s="216" t="s">
        <v>87</v>
      </c>
      <c r="F122" s="216" t="s">
        <v>133</v>
      </c>
      <c r="G122" s="203"/>
      <c r="H122" s="203"/>
      <c r="I122" s="206"/>
      <c r="J122" s="217">
        <f>BK122</f>
        <v>0</v>
      </c>
      <c r="K122" s="203"/>
      <c r="L122" s="208"/>
      <c r="M122" s="209"/>
      <c r="N122" s="210"/>
      <c r="O122" s="210"/>
      <c r="P122" s="211">
        <f>SUM(P123:P337)</f>
        <v>0</v>
      </c>
      <c r="Q122" s="210"/>
      <c r="R122" s="211">
        <f>SUM(R123:R337)</f>
        <v>31.921741999999998</v>
      </c>
      <c r="S122" s="210"/>
      <c r="T122" s="212">
        <f>SUM(T123:T337)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87</v>
      </c>
      <c r="AT122" s="214" t="s">
        <v>78</v>
      </c>
      <c r="AU122" s="214" t="s">
        <v>87</v>
      </c>
      <c r="AY122" s="213" t="s">
        <v>132</v>
      </c>
      <c r="BK122" s="215">
        <f>SUM(BK123:BK337)</f>
        <v>0</v>
      </c>
    </row>
    <row r="123" s="2" customFormat="1" ht="21.75" customHeight="1">
      <c r="A123" s="38"/>
      <c r="B123" s="39"/>
      <c r="C123" s="218" t="s">
        <v>87</v>
      </c>
      <c r="D123" s="218" t="s">
        <v>134</v>
      </c>
      <c r="E123" s="219" t="s">
        <v>135</v>
      </c>
      <c r="F123" s="220" t="s">
        <v>136</v>
      </c>
      <c r="G123" s="221" t="s">
        <v>137</v>
      </c>
      <c r="H123" s="222">
        <v>6000</v>
      </c>
      <c r="I123" s="223"/>
      <c r="J123" s="224">
        <f>ROUND(I123*H123,2)</f>
        <v>0</v>
      </c>
      <c r="K123" s="220" t="s">
        <v>138</v>
      </c>
      <c r="L123" s="44"/>
      <c r="M123" s="225" t="s">
        <v>1</v>
      </c>
      <c r="N123" s="226" t="s">
        <v>44</v>
      </c>
      <c r="O123" s="91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9" t="s">
        <v>139</v>
      </c>
      <c r="AT123" s="229" t="s">
        <v>134</v>
      </c>
      <c r="AU123" s="229" t="s">
        <v>89</v>
      </c>
      <c r="AY123" s="17" t="s">
        <v>132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7" t="s">
        <v>87</v>
      </c>
      <c r="BK123" s="230">
        <f>ROUND(I123*H123,2)</f>
        <v>0</v>
      </c>
      <c r="BL123" s="17" t="s">
        <v>139</v>
      </c>
      <c r="BM123" s="229" t="s">
        <v>140</v>
      </c>
    </row>
    <row r="124" s="2" customFormat="1">
      <c r="A124" s="38"/>
      <c r="B124" s="39"/>
      <c r="C124" s="40"/>
      <c r="D124" s="231" t="s">
        <v>141</v>
      </c>
      <c r="E124" s="40"/>
      <c r="F124" s="232" t="s">
        <v>142</v>
      </c>
      <c r="G124" s="40"/>
      <c r="H124" s="40"/>
      <c r="I124" s="233"/>
      <c r="J124" s="40"/>
      <c r="K124" s="40"/>
      <c r="L124" s="44"/>
      <c r="M124" s="234"/>
      <c r="N124" s="235"/>
      <c r="O124" s="91"/>
      <c r="P124" s="91"/>
      <c r="Q124" s="91"/>
      <c r="R124" s="91"/>
      <c r="S124" s="91"/>
      <c r="T124" s="9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141</v>
      </c>
      <c r="AU124" s="17" t="s">
        <v>89</v>
      </c>
    </row>
    <row r="125" s="2" customFormat="1">
      <c r="A125" s="38"/>
      <c r="B125" s="39"/>
      <c r="C125" s="40"/>
      <c r="D125" s="236" t="s">
        <v>143</v>
      </c>
      <c r="E125" s="40"/>
      <c r="F125" s="237" t="s">
        <v>144</v>
      </c>
      <c r="G125" s="40"/>
      <c r="H125" s="40"/>
      <c r="I125" s="233"/>
      <c r="J125" s="40"/>
      <c r="K125" s="40"/>
      <c r="L125" s="44"/>
      <c r="M125" s="234"/>
      <c r="N125" s="235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143</v>
      </c>
      <c r="AU125" s="17" t="s">
        <v>89</v>
      </c>
    </row>
    <row r="126" s="13" customFormat="1">
      <c r="A126" s="13"/>
      <c r="B126" s="238"/>
      <c r="C126" s="239"/>
      <c r="D126" s="231" t="s">
        <v>145</v>
      </c>
      <c r="E126" s="240" t="s">
        <v>1</v>
      </c>
      <c r="F126" s="241" t="s">
        <v>146</v>
      </c>
      <c r="G126" s="239"/>
      <c r="H126" s="242">
        <v>6000</v>
      </c>
      <c r="I126" s="243"/>
      <c r="J126" s="239"/>
      <c r="K126" s="239"/>
      <c r="L126" s="244"/>
      <c r="M126" s="245"/>
      <c r="N126" s="246"/>
      <c r="O126" s="246"/>
      <c r="P126" s="246"/>
      <c r="Q126" s="246"/>
      <c r="R126" s="246"/>
      <c r="S126" s="246"/>
      <c r="T126" s="247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8" t="s">
        <v>145</v>
      </c>
      <c r="AU126" s="248" t="s">
        <v>89</v>
      </c>
      <c r="AV126" s="13" t="s">
        <v>89</v>
      </c>
      <c r="AW126" s="13" t="s">
        <v>35</v>
      </c>
      <c r="AX126" s="13" t="s">
        <v>87</v>
      </c>
      <c r="AY126" s="248" t="s">
        <v>132</v>
      </c>
    </row>
    <row r="127" s="2" customFormat="1" ht="24.15" customHeight="1">
      <c r="A127" s="38"/>
      <c r="B127" s="39"/>
      <c r="C127" s="218" t="s">
        <v>89</v>
      </c>
      <c r="D127" s="218" t="s">
        <v>134</v>
      </c>
      <c r="E127" s="219" t="s">
        <v>147</v>
      </c>
      <c r="F127" s="220" t="s">
        <v>148</v>
      </c>
      <c r="G127" s="221" t="s">
        <v>149</v>
      </c>
      <c r="H127" s="222">
        <v>14</v>
      </c>
      <c r="I127" s="223"/>
      <c r="J127" s="224">
        <f>ROUND(I127*H127,2)</f>
        <v>0</v>
      </c>
      <c r="K127" s="220" t="s">
        <v>138</v>
      </c>
      <c r="L127" s="44"/>
      <c r="M127" s="225" t="s">
        <v>1</v>
      </c>
      <c r="N127" s="226" t="s">
        <v>44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139</v>
      </c>
      <c r="AT127" s="229" t="s">
        <v>134</v>
      </c>
      <c r="AU127" s="229" t="s">
        <v>89</v>
      </c>
      <c r="AY127" s="17" t="s">
        <v>132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87</v>
      </c>
      <c r="BK127" s="230">
        <f>ROUND(I127*H127,2)</f>
        <v>0</v>
      </c>
      <c r="BL127" s="17" t="s">
        <v>139</v>
      </c>
      <c r="BM127" s="229" t="s">
        <v>150</v>
      </c>
    </row>
    <row r="128" s="2" customFormat="1">
      <c r="A128" s="38"/>
      <c r="B128" s="39"/>
      <c r="C128" s="40"/>
      <c r="D128" s="231" t="s">
        <v>141</v>
      </c>
      <c r="E128" s="40"/>
      <c r="F128" s="232" t="s">
        <v>151</v>
      </c>
      <c r="G128" s="40"/>
      <c r="H128" s="40"/>
      <c r="I128" s="233"/>
      <c r="J128" s="40"/>
      <c r="K128" s="40"/>
      <c r="L128" s="44"/>
      <c r="M128" s="234"/>
      <c r="N128" s="235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141</v>
      </c>
      <c r="AU128" s="17" t="s">
        <v>89</v>
      </c>
    </row>
    <row r="129" s="2" customFormat="1">
      <c r="A129" s="38"/>
      <c r="B129" s="39"/>
      <c r="C129" s="40"/>
      <c r="D129" s="236" t="s">
        <v>143</v>
      </c>
      <c r="E129" s="40"/>
      <c r="F129" s="237" t="s">
        <v>152</v>
      </c>
      <c r="G129" s="40"/>
      <c r="H129" s="40"/>
      <c r="I129" s="233"/>
      <c r="J129" s="40"/>
      <c r="K129" s="40"/>
      <c r="L129" s="44"/>
      <c r="M129" s="234"/>
      <c r="N129" s="235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143</v>
      </c>
      <c r="AU129" s="17" t="s">
        <v>89</v>
      </c>
    </row>
    <row r="130" s="13" customFormat="1">
      <c r="A130" s="13"/>
      <c r="B130" s="238"/>
      <c r="C130" s="239"/>
      <c r="D130" s="231" t="s">
        <v>145</v>
      </c>
      <c r="E130" s="240" t="s">
        <v>1</v>
      </c>
      <c r="F130" s="241" t="s">
        <v>153</v>
      </c>
      <c r="G130" s="239"/>
      <c r="H130" s="242">
        <v>14</v>
      </c>
      <c r="I130" s="243"/>
      <c r="J130" s="239"/>
      <c r="K130" s="239"/>
      <c r="L130" s="244"/>
      <c r="M130" s="245"/>
      <c r="N130" s="246"/>
      <c r="O130" s="246"/>
      <c r="P130" s="246"/>
      <c r="Q130" s="246"/>
      <c r="R130" s="246"/>
      <c r="S130" s="246"/>
      <c r="T130" s="24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8" t="s">
        <v>145</v>
      </c>
      <c r="AU130" s="248" t="s">
        <v>89</v>
      </c>
      <c r="AV130" s="13" t="s">
        <v>89</v>
      </c>
      <c r="AW130" s="13" t="s">
        <v>35</v>
      </c>
      <c r="AX130" s="13" t="s">
        <v>87</v>
      </c>
      <c r="AY130" s="248" t="s">
        <v>132</v>
      </c>
    </row>
    <row r="131" s="2" customFormat="1" ht="24.15" customHeight="1">
      <c r="A131" s="38"/>
      <c r="B131" s="39"/>
      <c r="C131" s="218" t="s">
        <v>154</v>
      </c>
      <c r="D131" s="218" t="s">
        <v>134</v>
      </c>
      <c r="E131" s="219" t="s">
        <v>155</v>
      </c>
      <c r="F131" s="220" t="s">
        <v>156</v>
      </c>
      <c r="G131" s="221" t="s">
        <v>149</v>
      </c>
      <c r="H131" s="222">
        <v>8</v>
      </c>
      <c r="I131" s="223"/>
      <c r="J131" s="224">
        <f>ROUND(I131*H131,2)</f>
        <v>0</v>
      </c>
      <c r="K131" s="220" t="s">
        <v>138</v>
      </c>
      <c r="L131" s="44"/>
      <c r="M131" s="225" t="s">
        <v>1</v>
      </c>
      <c r="N131" s="226" t="s">
        <v>44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139</v>
      </c>
      <c r="AT131" s="229" t="s">
        <v>134</v>
      </c>
      <c r="AU131" s="229" t="s">
        <v>89</v>
      </c>
      <c r="AY131" s="17" t="s">
        <v>132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87</v>
      </c>
      <c r="BK131" s="230">
        <f>ROUND(I131*H131,2)</f>
        <v>0</v>
      </c>
      <c r="BL131" s="17" t="s">
        <v>139</v>
      </c>
      <c r="BM131" s="229" t="s">
        <v>157</v>
      </c>
    </row>
    <row r="132" s="2" customFormat="1">
      <c r="A132" s="38"/>
      <c r="B132" s="39"/>
      <c r="C132" s="40"/>
      <c r="D132" s="231" t="s">
        <v>141</v>
      </c>
      <c r="E132" s="40"/>
      <c r="F132" s="232" t="s">
        <v>158</v>
      </c>
      <c r="G132" s="40"/>
      <c r="H132" s="40"/>
      <c r="I132" s="233"/>
      <c r="J132" s="40"/>
      <c r="K132" s="40"/>
      <c r="L132" s="44"/>
      <c r="M132" s="234"/>
      <c r="N132" s="235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141</v>
      </c>
      <c r="AU132" s="17" t="s">
        <v>89</v>
      </c>
    </row>
    <row r="133" s="2" customFormat="1">
      <c r="A133" s="38"/>
      <c r="B133" s="39"/>
      <c r="C133" s="40"/>
      <c r="D133" s="236" t="s">
        <v>143</v>
      </c>
      <c r="E133" s="40"/>
      <c r="F133" s="237" t="s">
        <v>159</v>
      </c>
      <c r="G133" s="40"/>
      <c r="H133" s="40"/>
      <c r="I133" s="233"/>
      <c r="J133" s="40"/>
      <c r="K133" s="40"/>
      <c r="L133" s="44"/>
      <c r="M133" s="234"/>
      <c r="N133" s="235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143</v>
      </c>
      <c r="AU133" s="17" t="s">
        <v>89</v>
      </c>
    </row>
    <row r="134" s="2" customFormat="1" ht="21.75" customHeight="1">
      <c r="A134" s="38"/>
      <c r="B134" s="39"/>
      <c r="C134" s="218" t="s">
        <v>139</v>
      </c>
      <c r="D134" s="218" t="s">
        <v>134</v>
      </c>
      <c r="E134" s="219" t="s">
        <v>160</v>
      </c>
      <c r="F134" s="220" t="s">
        <v>161</v>
      </c>
      <c r="G134" s="221" t="s">
        <v>149</v>
      </c>
      <c r="H134" s="222">
        <v>14</v>
      </c>
      <c r="I134" s="223"/>
      <c r="J134" s="224">
        <f>ROUND(I134*H134,2)</f>
        <v>0</v>
      </c>
      <c r="K134" s="220" t="s">
        <v>138</v>
      </c>
      <c r="L134" s="44"/>
      <c r="M134" s="225" t="s">
        <v>1</v>
      </c>
      <c r="N134" s="226" t="s">
        <v>44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139</v>
      </c>
      <c r="AT134" s="229" t="s">
        <v>134</v>
      </c>
      <c r="AU134" s="229" t="s">
        <v>89</v>
      </c>
      <c r="AY134" s="17" t="s">
        <v>132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87</v>
      </c>
      <c r="BK134" s="230">
        <f>ROUND(I134*H134,2)</f>
        <v>0</v>
      </c>
      <c r="BL134" s="17" t="s">
        <v>139</v>
      </c>
      <c r="BM134" s="229" t="s">
        <v>162</v>
      </c>
    </row>
    <row r="135" s="2" customFormat="1">
      <c r="A135" s="38"/>
      <c r="B135" s="39"/>
      <c r="C135" s="40"/>
      <c r="D135" s="231" t="s">
        <v>141</v>
      </c>
      <c r="E135" s="40"/>
      <c r="F135" s="232" t="s">
        <v>163</v>
      </c>
      <c r="G135" s="40"/>
      <c r="H135" s="40"/>
      <c r="I135" s="233"/>
      <c r="J135" s="40"/>
      <c r="K135" s="40"/>
      <c r="L135" s="44"/>
      <c r="M135" s="234"/>
      <c r="N135" s="235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141</v>
      </c>
      <c r="AU135" s="17" t="s">
        <v>89</v>
      </c>
    </row>
    <row r="136" s="2" customFormat="1">
      <c r="A136" s="38"/>
      <c r="B136" s="39"/>
      <c r="C136" s="40"/>
      <c r="D136" s="236" t="s">
        <v>143</v>
      </c>
      <c r="E136" s="40"/>
      <c r="F136" s="237" t="s">
        <v>164</v>
      </c>
      <c r="G136" s="40"/>
      <c r="H136" s="40"/>
      <c r="I136" s="233"/>
      <c r="J136" s="40"/>
      <c r="K136" s="40"/>
      <c r="L136" s="44"/>
      <c r="M136" s="234"/>
      <c r="N136" s="23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143</v>
      </c>
      <c r="AU136" s="17" t="s">
        <v>89</v>
      </c>
    </row>
    <row r="137" s="13" customFormat="1">
      <c r="A137" s="13"/>
      <c r="B137" s="238"/>
      <c r="C137" s="239"/>
      <c r="D137" s="231" t="s">
        <v>145</v>
      </c>
      <c r="E137" s="240" t="s">
        <v>1</v>
      </c>
      <c r="F137" s="241" t="s">
        <v>153</v>
      </c>
      <c r="G137" s="239"/>
      <c r="H137" s="242">
        <v>14</v>
      </c>
      <c r="I137" s="243"/>
      <c r="J137" s="239"/>
      <c r="K137" s="239"/>
      <c r="L137" s="244"/>
      <c r="M137" s="245"/>
      <c r="N137" s="246"/>
      <c r="O137" s="246"/>
      <c r="P137" s="246"/>
      <c r="Q137" s="246"/>
      <c r="R137" s="246"/>
      <c r="S137" s="246"/>
      <c r="T137" s="24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8" t="s">
        <v>145</v>
      </c>
      <c r="AU137" s="248" t="s">
        <v>89</v>
      </c>
      <c r="AV137" s="13" t="s">
        <v>89</v>
      </c>
      <c r="AW137" s="13" t="s">
        <v>35</v>
      </c>
      <c r="AX137" s="13" t="s">
        <v>87</v>
      </c>
      <c r="AY137" s="248" t="s">
        <v>132</v>
      </c>
    </row>
    <row r="138" s="2" customFormat="1" ht="21.75" customHeight="1">
      <c r="A138" s="38"/>
      <c r="B138" s="39"/>
      <c r="C138" s="218" t="s">
        <v>165</v>
      </c>
      <c r="D138" s="218" t="s">
        <v>134</v>
      </c>
      <c r="E138" s="219" t="s">
        <v>166</v>
      </c>
      <c r="F138" s="220" t="s">
        <v>167</v>
      </c>
      <c r="G138" s="221" t="s">
        <v>149</v>
      </c>
      <c r="H138" s="222">
        <v>8</v>
      </c>
      <c r="I138" s="223"/>
      <c r="J138" s="224">
        <f>ROUND(I138*H138,2)</f>
        <v>0</v>
      </c>
      <c r="K138" s="220" t="s">
        <v>138</v>
      </c>
      <c r="L138" s="44"/>
      <c r="M138" s="225" t="s">
        <v>1</v>
      </c>
      <c r="N138" s="226" t="s">
        <v>44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139</v>
      </c>
      <c r="AT138" s="229" t="s">
        <v>134</v>
      </c>
      <c r="AU138" s="229" t="s">
        <v>89</v>
      </c>
      <c r="AY138" s="17" t="s">
        <v>132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87</v>
      </c>
      <c r="BK138" s="230">
        <f>ROUND(I138*H138,2)</f>
        <v>0</v>
      </c>
      <c r="BL138" s="17" t="s">
        <v>139</v>
      </c>
      <c r="BM138" s="229" t="s">
        <v>168</v>
      </c>
    </row>
    <row r="139" s="2" customFormat="1">
      <c r="A139" s="38"/>
      <c r="B139" s="39"/>
      <c r="C139" s="40"/>
      <c r="D139" s="231" t="s">
        <v>141</v>
      </c>
      <c r="E139" s="40"/>
      <c r="F139" s="232" t="s">
        <v>169</v>
      </c>
      <c r="G139" s="40"/>
      <c r="H139" s="40"/>
      <c r="I139" s="233"/>
      <c r="J139" s="40"/>
      <c r="K139" s="40"/>
      <c r="L139" s="44"/>
      <c r="M139" s="234"/>
      <c r="N139" s="235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141</v>
      </c>
      <c r="AU139" s="17" t="s">
        <v>89</v>
      </c>
    </row>
    <row r="140" s="2" customFormat="1">
      <c r="A140" s="38"/>
      <c r="B140" s="39"/>
      <c r="C140" s="40"/>
      <c r="D140" s="236" t="s">
        <v>143</v>
      </c>
      <c r="E140" s="40"/>
      <c r="F140" s="237" t="s">
        <v>170</v>
      </c>
      <c r="G140" s="40"/>
      <c r="H140" s="40"/>
      <c r="I140" s="233"/>
      <c r="J140" s="40"/>
      <c r="K140" s="40"/>
      <c r="L140" s="44"/>
      <c r="M140" s="234"/>
      <c r="N140" s="235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143</v>
      </c>
      <c r="AU140" s="17" t="s">
        <v>89</v>
      </c>
    </row>
    <row r="141" s="2" customFormat="1" ht="24.15" customHeight="1">
      <c r="A141" s="38"/>
      <c r="B141" s="39"/>
      <c r="C141" s="218" t="s">
        <v>171</v>
      </c>
      <c r="D141" s="218" t="s">
        <v>134</v>
      </c>
      <c r="E141" s="219" t="s">
        <v>172</v>
      </c>
      <c r="F141" s="220" t="s">
        <v>173</v>
      </c>
      <c r="G141" s="221" t="s">
        <v>137</v>
      </c>
      <c r="H141" s="222">
        <v>5530</v>
      </c>
      <c r="I141" s="223"/>
      <c r="J141" s="224">
        <f>ROUND(I141*H141,2)</f>
        <v>0</v>
      </c>
      <c r="K141" s="220" t="s">
        <v>138</v>
      </c>
      <c r="L141" s="44"/>
      <c r="M141" s="225" t="s">
        <v>1</v>
      </c>
      <c r="N141" s="226" t="s">
        <v>44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139</v>
      </c>
      <c r="AT141" s="229" t="s">
        <v>134</v>
      </c>
      <c r="AU141" s="229" t="s">
        <v>89</v>
      </c>
      <c r="AY141" s="17" t="s">
        <v>132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87</v>
      </c>
      <c r="BK141" s="230">
        <f>ROUND(I141*H141,2)</f>
        <v>0</v>
      </c>
      <c r="BL141" s="17" t="s">
        <v>139</v>
      </c>
      <c r="BM141" s="229" t="s">
        <v>174</v>
      </c>
    </row>
    <row r="142" s="2" customFormat="1">
      <c r="A142" s="38"/>
      <c r="B142" s="39"/>
      <c r="C142" s="40"/>
      <c r="D142" s="231" t="s">
        <v>141</v>
      </c>
      <c r="E142" s="40"/>
      <c r="F142" s="232" t="s">
        <v>175</v>
      </c>
      <c r="G142" s="40"/>
      <c r="H142" s="40"/>
      <c r="I142" s="233"/>
      <c r="J142" s="40"/>
      <c r="K142" s="40"/>
      <c r="L142" s="44"/>
      <c r="M142" s="234"/>
      <c r="N142" s="235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141</v>
      </c>
      <c r="AU142" s="17" t="s">
        <v>89</v>
      </c>
    </row>
    <row r="143" s="2" customFormat="1">
      <c r="A143" s="38"/>
      <c r="B143" s="39"/>
      <c r="C143" s="40"/>
      <c r="D143" s="236" t="s">
        <v>143</v>
      </c>
      <c r="E143" s="40"/>
      <c r="F143" s="237" t="s">
        <v>176</v>
      </c>
      <c r="G143" s="40"/>
      <c r="H143" s="40"/>
      <c r="I143" s="233"/>
      <c r="J143" s="40"/>
      <c r="K143" s="40"/>
      <c r="L143" s="44"/>
      <c r="M143" s="234"/>
      <c r="N143" s="235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143</v>
      </c>
      <c r="AU143" s="17" t="s">
        <v>89</v>
      </c>
    </row>
    <row r="144" s="13" customFormat="1">
      <c r="A144" s="13"/>
      <c r="B144" s="238"/>
      <c r="C144" s="239"/>
      <c r="D144" s="231" t="s">
        <v>145</v>
      </c>
      <c r="E144" s="240" t="s">
        <v>1</v>
      </c>
      <c r="F144" s="241" t="s">
        <v>177</v>
      </c>
      <c r="G144" s="239"/>
      <c r="H144" s="242">
        <v>5530</v>
      </c>
      <c r="I144" s="243"/>
      <c r="J144" s="239"/>
      <c r="K144" s="239"/>
      <c r="L144" s="244"/>
      <c r="M144" s="245"/>
      <c r="N144" s="246"/>
      <c r="O144" s="246"/>
      <c r="P144" s="246"/>
      <c r="Q144" s="246"/>
      <c r="R144" s="246"/>
      <c r="S144" s="246"/>
      <c r="T144" s="24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8" t="s">
        <v>145</v>
      </c>
      <c r="AU144" s="248" t="s">
        <v>89</v>
      </c>
      <c r="AV144" s="13" t="s">
        <v>89</v>
      </c>
      <c r="AW144" s="13" t="s">
        <v>35</v>
      </c>
      <c r="AX144" s="13" t="s">
        <v>87</v>
      </c>
      <c r="AY144" s="248" t="s">
        <v>132</v>
      </c>
    </row>
    <row r="145" s="2" customFormat="1" ht="24.15" customHeight="1">
      <c r="A145" s="38"/>
      <c r="B145" s="39"/>
      <c r="C145" s="218" t="s">
        <v>178</v>
      </c>
      <c r="D145" s="218" t="s">
        <v>134</v>
      </c>
      <c r="E145" s="219" t="s">
        <v>179</v>
      </c>
      <c r="F145" s="220" t="s">
        <v>180</v>
      </c>
      <c r="G145" s="221" t="s">
        <v>181</v>
      </c>
      <c r="H145" s="222">
        <v>54</v>
      </c>
      <c r="I145" s="223"/>
      <c r="J145" s="224">
        <f>ROUND(I145*H145,2)</f>
        <v>0</v>
      </c>
      <c r="K145" s="220" t="s">
        <v>138</v>
      </c>
      <c r="L145" s="44"/>
      <c r="M145" s="225" t="s">
        <v>1</v>
      </c>
      <c r="N145" s="226" t="s">
        <v>44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139</v>
      </c>
      <c r="AT145" s="229" t="s">
        <v>134</v>
      </c>
      <c r="AU145" s="229" t="s">
        <v>89</v>
      </c>
      <c r="AY145" s="17" t="s">
        <v>132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87</v>
      </c>
      <c r="BK145" s="230">
        <f>ROUND(I145*H145,2)</f>
        <v>0</v>
      </c>
      <c r="BL145" s="17" t="s">
        <v>139</v>
      </c>
      <c r="BM145" s="229" t="s">
        <v>182</v>
      </c>
    </row>
    <row r="146" s="2" customFormat="1">
      <c r="A146" s="38"/>
      <c r="B146" s="39"/>
      <c r="C146" s="40"/>
      <c r="D146" s="231" t="s">
        <v>141</v>
      </c>
      <c r="E146" s="40"/>
      <c r="F146" s="232" t="s">
        <v>183</v>
      </c>
      <c r="G146" s="40"/>
      <c r="H146" s="40"/>
      <c r="I146" s="233"/>
      <c r="J146" s="40"/>
      <c r="K146" s="40"/>
      <c r="L146" s="44"/>
      <c r="M146" s="234"/>
      <c r="N146" s="235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141</v>
      </c>
      <c r="AU146" s="17" t="s">
        <v>89</v>
      </c>
    </row>
    <row r="147" s="2" customFormat="1">
      <c r="A147" s="38"/>
      <c r="B147" s="39"/>
      <c r="C147" s="40"/>
      <c r="D147" s="236" t="s">
        <v>143</v>
      </c>
      <c r="E147" s="40"/>
      <c r="F147" s="237" t="s">
        <v>184</v>
      </c>
      <c r="G147" s="40"/>
      <c r="H147" s="40"/>
      <c r="I147" s="233"/>
      <c r="J147" s="40"/>
      <c r="K147" s="40"/>
      <c r="L147" s="44"/>
      <c r="M147" s="234"/>
      <c r="N147" s="235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143</v>
      </c>
      <c r="AU147" s="17" t="s">
        <v>89</v>
      </c>
    </row>
    <row r="148" s="13" customFormat="1">
      <c r="A148" s="13"/>
      <c r="B148" s="238"/>
      <c r="C148" s="239"/>
      <c r="D148" s="231" t="s">
        <v>145</v>
      </c>
      <c r="E148" s="240" t="s">
        <v>1</v>
      </c>
      <c r="F148" s="241" t="s">
        <v>185</v>
      </c>
      <c r="G148" s="239"/>
      <c r="H148" s="242">
        <v>54</v>
      </c>
      <c r="I148" s="243"/>
      <c r="J148" s="239"/>
      <c r="K148" s="239"/>
      <c r="L148" s="244"/>
      <c r="M148" s="245"/>
      <c r="N148" s="246"/>
      <c r="O148" s="246"/>
      <c r="P148" s="246"/>
      <c r="Q148" s="246"/>
      <c r="R148" s="246"/>
      <c r="S148" s="246"/>
      <c r="T148" s="24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8" t="s">
        <v>145</v>
      </c>
      <c r="AU148" s="248" t="s">
        <v>89</v>
      </c>
      <c r="AV148" s="13" t="s">
        <v>89</v>
      </c>
      <c r="AW148" s="13" t="s">
        <v>35</v>
      </c>
      <c r="AX148" s="13" t="s">
        <v>87</v>
      </c>
      <c r="AY148" s="248" t="s">
        <v>132</v>
      </c>
    </row>
    <row r="149" s="2" customFormat="1" ht="37.8" customHeight="1">
      <c r="A149" s="38"/>
      <c r="B149" s="39"/>
      <c r="C149" s="218" t="s">
        <v>186</v>
      </c>
      <c r="D149" s="218" t="s">
        <v>134</v>
      </c>
      <c r="E149" s="219" t="s">
        <v>187</v>
      </c>
      <c r="F149" s="220" t="s">
        <v>188</v>
      </c>
      <c r="G149" s="221" t="s">
        <v>181</v>
      </c>
      <c r="H149" s="222">
        <v>657.69000000000005</v>
      </c>
      <c r="I149" s="223"/>
      <c r="J149" s="224">
        <f>ROUND(I149*H149,2)</f>
        <v>0</v>
      </c>
      <c r="K149" s="220" t="s">
        <v>138</v>
      </c>
      <c r="L149" s="44"/>
      <c r="M149" s="225" t="s">
        <v>1</v>
      </c>
      <c r="N149" s="226" t="s">
        <v>44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139</v>
      </c>
      <c r="AT149" s="229" t="s">
        <v>134</v>
      </c>
      <c r="AU149" s="229" t="s">
        <v>89</v>
      </c>
      <c r="AY149" s="17" t="s">
        <v>132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87</v>
      </c>
      <c r="BK149" s="230">
        <f>ROUND(I149*H149,2)</f>
        <v>0</v>
      </c>
      <c r="BL149" s="17" t="s">
        <v>139</v>
      </c>
      <c r="BM149" s="229" t="s">
        <v>189</v>
      </c>
    </row>
    <row r="150" s="2" customFormat="1">
      <c r="A150" s="38"/>
      <c r="B150" s="39"/>
      <c r="C150" s="40"/>
      <c r="D150" s="231" t="s">
        <v>141</v>
      </c>
      <c r="E150" s="40"/>
      <c r="F150" s="232" t="s">
        <v>190</v>
      </c>
      <c r="G150" s="40"/>
      <c r="H150" s="40"/>
      <c r="I150" s="233"/>
      <c r="J150" s="40"/>
      <c r="K150" s="40"/>
      <c r="L150" s="44"/>
      <c r="M150" s="234"/>
      <c r="N150" s="23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141</v>
      </c>
      <c r="AU150" s="17" t="s">
        <v>89</v>
      </c>
    </row>
    <row r="151" s="2" customFormat="1">
      <c r="A151" s="38"/>
      <c r="B151" s="39"/>
      <c r="C151" s="40"/>
      <c r="D151" s="236" t="s">
        <v>143</v>
      </c>
      <c r="E151" s="40"/>
      <c r="F151" s="237" t="s">
        <v>191</v>
      </c>
      <c r="G151" s="40"/>
      <c r="H151" s="40"/>
      <c r="I151" s="233"/>
      <c r="J151" s="40"/>
      <c r="K151" s="40"/>
      <c r="L151" s="44"/>
      <c r="M151" s="234"/>
      <c r="N151" s="235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143</v>
      </c>
      <c r="AU151" s="17" t="s">
        <v>89</v>
      </c>
    </row>
    <row r="152" s="13" customFormat="1">
      <c r="A152" s="13"/>
      <c r="B152" s="238"/>
      <c r="C152" s="239"/>
      <c r="D152" s="231" t="s">
        <v>145</v>
      </c>
      <c r="E152" s="240" t="s">
        <v>1</v>
      </c>
      <c r="F152" s="241" t="s">
        <v>192</v>
      </c>
      <c r="G152" s="239"/>
      <c r="H152" s="242">
        <v>120.3</v>
      </c>
      <c r="I152" s="243"/>
      <c r="J152" s="239"/>
      <c r="K152" s="239"/>
      <c r="L152" s="244"/>
      <c r="M152" s="245"/>
      <c r="N152" s="246"/>
      <c r="O152" s="246"/>
      <c r="P152" s="246"/>
      <c r="Q152" s="246"/>
      <c r="R152" s="246"/>
      <c r="S152" s="246"/>
      <c r="T152" s="24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8" t="s">
        <v>145</v>
      </c>
      <c r="AU152" s="248" t="s">
        <v>89</v>
      </c>
      <c r="AV152" s="13" t="s">
        <v>89</v>
      </c>
      <c r="AW152" s="13" t="s">
        <v>35</v>
      </c>
      <c r="AX152" s="13" t="s">
        <v>79</v>
      </c>
      <c r="AY152" s="248" t="s">
        <v>132</v>
      </c>
    </row>
    <row r="153" s="13" customFormat="1">
      <c r="A153" s="13"/>
      <c r="B153" s="238"/>
      <c r="C153" s="239"/>
      <c r="D153" s="231" t="s">
        <v>145</v>
      </c>
      <c r="E153" s="240" t="s">
        <v>1</v>
      </c>
      <c r="F153" s="241" t="s">
        <v>193</v>
      </c>
      <c r="G153" s="239"/>
      <c r="H153" s="242">
        <v>136.875</v>
      </c>
      <c r="I153" s="243"/>
      <c r="J153" s="239"/>
      <c r="K153" s="239"/>
      <c r="L153" s="244"/>
      <c r="M153" s="245"/>
      <c r="N153" s="246"/>
      <c r="O153" s="246"/>
      <c r="P153" s="246"/>
      <c r="Q153" s="246"/>
      <c r="R153" s="246"/>
      <c r="S153" s="246"/>
      <c r="T153" s="24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8" t="s">
        <v>145</v>
      </c>
      <c r="AU153" s="248" t="s">
        <v>89</v>
      </c>
      <c r="AV153" s="13" t="s">
        <v>89</v>
      </c>
      <c r="AW153" s="13" t="s">
        <v>35</v>
      </c>
      <c r="AX153" s="13" t="s">
        <v>79</v>
      </c>
      <c r="AY153" s="248" t="s">
        <v>132</v>
      </c>
    </row>
    <row r="154" s="13" customFormat="1">
      <c r="A154" s="13"/>
      <c r="B154" s="238"/>
      <c r="C154" s="239"/>
      <c r="D154" s="231" t="s">
        <v>145</v>
      </c>
      <c r="E154" s="240" t="s">
        <v>1</v>
      </c>
      <c r="F154" s="241" t="s">
        <v>194</v>
      </c>
      <c r="G154" s="239"/>
      <c r="H154" s="242">
        <v>167.19999999999999</v>
      </c>
      <c r="I154" s="243"/>
      <c r="J154" s="239"/>
      <c r="K154" s="239"/>
      <c r="L154" s="244"/>
      <c r="M154" s="245"/>
      <c r="N154" s="246"/>
      <c r="O154" s="246"/>
      <c r="P154" s="246"/>
      <c r="Q154" s="246"/>
      <c r="R154" s="246"/>
      <c r="S154" s="246"/>
      <c r="T154" s="24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8" t="s">
        <v>145</v>
      </c>
      <c r="AU154" s="248" t="s">
        <v>89</v>
      </c>
      <c r="AV154" s="13" t="s">
        <v>89</v>
      </c>
      <c r="AW154" s="13" t="s">
        <v>35</v>
      </c>
      <c r="AX154" s="13" t="s">
        <v>79</v>
      </c>
      <c r="AY154" s="248" t="s">
        <v>132</v>
      </c>
    </row>
    <row r="155" s="13" customFormat="1">
      <c r="A155" s="13"/>
      <c r="B155" s="238"/>
      <c r="C155" s="239"/>
      <c r="D155" s="231" t="s">
        <v>145</v>
      </c>
      <c r="E155" s="240" t="s">
        <v>1</v>
      </c>
      <c r="F155" s="241" t="s">
        <v>195</v>
      </c>
      <c r="G155" s="239"/>
      <c r="H155" s="242">
        <v>164.80000000000001</v>
      </c>
      <c r="I155" s="243"/>
      <c r="J155" s="239"/>
      <c r="K155" s="239"/>
      <c r="L155" s="244"/>
      <c r="M155" s="245"/>
      <c r="N155" s="246"/>
      <c r="O155" s="246"/>
      <c r="P155" s="246"/>
      <c r="Q155" s="246"/>
      <c r="R155" s="246"/>
      <c r="S155" s="246"/>
      <c r="T155" s="24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8" t="s">
        <v>145</v>
      </c>
      <c r="AU155" s="248" t="s">
        <v>89</v>
      </c>
      <c r="AV155" s="13" t="s">
        <v>89</v>
      </c>
      <c r="AW155" s="13" t="s">
        <v>35</v>
      </c>
      <c r="AX155" s="13" t="s">
        <v>79</v>
      </c>
      <c r="AY155" s="248" t="s">
        <v>132</v>
      </c>
    </row>
    <row r="156" s="13" customFormat="1">
      <c r="A156" s="13"/>
      <c r="B156" s="238"/>
      <c r="C156" s="239"/>
      <c r="D156" s="231" t="s">
        <v>145</v>
      </c>
      <c r="E156" s="240" t="s">
        <v>1</v>
      </c>
      <c r="F156" s="241" t="s">
        <v>196</v>
      </c>
      <c r="G156" s="239"/>
      <c r="H156" s="242">
        <v>68.515000000000001</v>
      </c>
      <c r="I156" s="243"/>
      <c r="J156" s="239"/>
      <c r="K156" s="239"/>
      <c r="L156" s="244"/>
      <c r="M156" s="245"/>
      <c r="N156" s="246"/>
      <c r="O156" s="246"/>
      <c r="P156" s="246"/>
      <c r="Q156" s="246"/>
      <c r="R156" s="246"/>
      <c r="S156" s="246"/>
      <c r="T156" s="24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8" t="s">
        <v>145</v>
      </c>
      <c r="AU156" s="248" t="s">
        <v>89</v>
      </c>
      <c r="AV156" s="13" t="s">
        <v>89</v>
      </c>
      <c r="AW156" s="13" t="s">
        <v>35</v>
      </c>
      <c r="AX156" s="13" t="s">
        <v>79</v>
      </c>
      <c r="AY156" s="248" t="s">
        <v>132</v>
      </c>
    </row>
    <row r="157" s="14" customFormat="1">
      <c r="A157" s="14"/>
      <c r="B157" s="249"/>
      <c r="C157" s="250"/>
      <c r="D157" s="231" t="s">
        <v>145</v>
      </c>
      <c r="E157" s="251" t="s">
        <v>1</v>
      </c>
      <c r="F157" s="252" t="s">
        <v>197</v>
      </c>
      <c r="G157" s="250"/>
      <c r="H157" s="253">
        <v>657.69000000000005</v>
      </c>
      <c r="I157" s="254"/>
      <c r="J157" s="250"/>
      <c r="K157" s="250"/>
      <c r="L157" s="255"/>
      <c r="M157" s="256"/>
      <c r="N157" s="257"/>
      <c r="O157" s="257"/>
      <c r="P157" s="257"/>
      <c r="Q157" s="257"/>
      <c r="R157" s="257"/>
      <c r="S157" s="257"/>
      <c r="T157" s="25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9" t="s">
        <v>145</v>
      </c>
      <c r="AU157" s="259" t="s">
        <v>89</v>
      </c>
      <c r="AV157" s="14" t="s">
        <v>139</v>
      </c>
      <c r="AW157" s="14" t="s">
        <v>35</v>
      </c>
      <c r="AX157" s="14" t="s">
        <v>87</v>
      </c>
      <c r="AY157" s="259" t="s">
        <v>132</v>
      </c>
    </row>
    <row r="158" s="2" customFormat="1" ht="24.15" customHeight="1">
      <c r="A158" s="38"/>
      <c r="B158" s="39"/>
      <c r="C158" s="218" t="s">
        <v>198</v>
      </c>
      <c r="D158" s="218" t="s">
        <v>134</v>
      </c>
      <c r="E158" s="219" t="s">
        <v>199</v>
      </c>
      <c r="F158" s="220" t="s">
        <v>200</v>
      </c>
      <c r="G158" s="221" t="s">
        <v>181</v>
      </c>
      <c r="H158" s="222">
        <v>11.91</v>
      </c>
      <c r="I158" s="223"/>
      <c r="J158" s="224">
        <f>ROUND(I158*H158,2)</f>
        <v>0</v>
      </c>
      <c r="K158" s="220" t="s">
        <v>138</v>
      </c>
      <c r="L158" s="44"/>
      <c r="M158" s="225" t="s">
        <v>1</v>
      </c>
      <c r="N158" s="226" t="s">
        <v>44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139</v>
      </c>
      <c r="AT158" s="229" t="s">
        <v>134</v>
      </c>
      <c r="AU158" s="229" t="s">
        <v>89</v>
      </c>
      <c r="AY158" s="17" t="s">
        <v>132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87</v>
      </c>
      <c r="BK158" s="230">
        <f>ROUND(I158*H158,2)</f>
        <v>0</v>
      </c>
      <c r="BL158" s="17" t="s">
        <v>139</v>
      </c>
      <c r="BM158" s="229" t="s">
        <v>201</v>
      </c>
    </row>
    <row r="159" s="2" customFormat="1">
      <c r="A159" s="38"/>
      <c r="B159" s="39"/>
      <c r="C159" s="40"/>
      <c r="D159" s="231" t="s">
        <v>141</v>
      </c>
      <c r="E159" s="40"/>
      <c r="F159" s="232" t="s">
        <v>202</v>
      </c>
      <c r="G159" s="40"/>
      <c r="H159" s="40"/>
      <c r="I159" s="233"/>
      <c r="J159" s="40"/>
      <c r="K159" s="40"/>
      <c r="L159" s="44"/>
      <c r="M159" s="234"/>
      <c r="N159" s="235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141</v>
      </c>
      <c r="AU159" s="17" t="s">
        <v>89</v>
      </c>
    </row>
    <row r="160" s="2" customFormat="1">
      <c r="A160" s="38"/>
      <c r="B160" s="39"/>
      <c r="C160" s="40"/>
      <c r="D160" s="236" t="s">
        <v>143</v>
      </c>
      <c r="E160" s="40"/>
      <c r="F160" s="237" t="s">
        <v>203</v>
      </c>
      <c r="G160" s="40"/>
      <c r="H160" s="40"/>
      <c r="I160" s="233"/>
      <c r="J160" s="40"/>
      <c r="K160" s="40"/>
      <c r="L160" s="44"/>
      <c r="M160" s="234"/>
      <c r="N160" s="235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143</v>
      </c>
      <c r="AU160" s="17" t="s">
        <v>89</v>
      </c>
    </row>
    <row r="161" s="13" customFormat="1">
      <c r="A161" s="13"/>
      <c r="B161" s="238"/>
      <c r="C161" s="239"/>
      <c r="D161" s="231" t="s">
        <v>145</v>
      </c>
      <c r="E161" s="240" t="s">
        <v>1</v>
      </c>
      <c r="F161" s="241" t="s">
        <v>204</v>
      </c>
      <c r="G161" s="239"/>
      <c r="H161" s="242">
        <v>3</v>
      </c>
      <c r="I161" s="243"/>
      <c r="J161" s="239"/>
      <c r="K161" s="239"/>
      <c r="L161" s="244"/>
      <c r="M161" s="245"/>
      <c r="N161" s="246"/>
      <c r="O161" s="246"/>
      <c r="P161" s="246"/>
      <c r="Q161" s="246"/>
      <c r="R161" s="246"/>
      <c r="S161" s="246"/>
      <c r="T161" s="24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8" t="s">
        <v>145</v>
      </c>
      <c r="AU161" s="248" t="s">
        <v>89</v>
      </c>
      <c r="AV161" s="13" t="s">
        <v>89</v>
      </c>
      <c r="AW161" s="13" t="s">
        <v>35</v>
      </c>
      <c r="AX161" s="13" t="s">
        <v>79</v>
      </c>
      <c r="AY161" s="248" t="s">
        <v>132</v>
      </c>
    </row>
    <row r="162" s="13" customFormat="1">
      <c r="A162" s="13"/>
      <c r="B162" s="238"/>
      <c r="C162" s="239"/>
      <c r="D162" s="231" t="s">
        <v>145</v>
      </c>
      <c r="E162" s="240" t="s">
        <v>1</v>
      </c>
      <c r="F162" s="241" t="s">
        <v>205</v>
      </c>
      <c r="G162" s="239"/>
      <c r="H162" s="242">
        <v>1.5</v>
      </c>
      <c r="I162" s="243"/>
      <c r="J162" s="239"/>
      <c r="K162" s="239"/>
      <c r="L162" s="244"/>
      <c r="M162" s="245"/>
      <c r="N162" s="246"/>
      <c r="O162" s="246"/>
      <c r="P162" s="246"/>
      <c r="Q162" s="246"/>
      <c r="R162" s="246"/>
      <c r="S162" s="246"/>
      <c r="T162" s="24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8" t="s">
        <v>145</v>
      </c>
      <c r="AU162" s="248" t="s">
        <v>89</v>
      </c>
      <c r="AV162" s="13" t="s">
        <v>89</v>
      </c>
      <c r="AW162" s="13" t="s">
        <v>35</v>
      </c>
      <c r="AX162" s="13" t="s">
        <v>79</v>
      </c>
      <c r="AY162" s="248" t="s">
        <v>132</v>
      </c>
    </row>
    <row r="163" s="13" customFormat="1">
      <c r="A163" s="13"/>
      <c r="B163" s="238"/>
      <c r="C163" s="239"/>
      <c r="D163" s="231" t="s">
        <v>145</v>
      </c>
      <c r="E163" s="240" t="s">
        <v>1</v>
      </c>
      <c r="F163" s="241" t="s">
        <v>206</v>
      </c>
      <c r="G163" s="239"/>
      <c r="H163" s="242">
        <v>3.25</v>
      </c>
      <c r="I163" s="243"/>
      <c r="J163" s="239"/>
      <c r="K163" s="239"/>
      <c r="L163" s="244"/>
      <c r="M163" s="245"/>
      <c r="N163" s="246"/>
      <c r="O163" s="246"/>
      <c r="P163" s="246"/>
      <c r="Q163" s="246"/>
      <c r="R163" s="246"/>
      <c r="S163" s="246"/>
      <c r="T163" s="24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8" t="s">
        <v>145</v>
      </c>
      <c r="AU163" s="248" t="s">
        <v>89</v>
      </c>
      <c r="AV163" s="13" t="s">
        <v>89</v>
      </c>
      <c r="AW163" s="13" t="s">
        <v>35</v>
      </c>
      <c r="AX163" s="13" t="s">
        <v>79</v>
      </c>
      <c r="AY163" s="248" t="s">
        <v>132</v>
      </c>
    </row>
    <row r="164" s="13" customFormat="1">
      <c r="A164" s="13"/>
      <c r="B164" s="238"/>
      <c r="C164" s="239"/>
      <c r="D164" s="231" t="s">
        <v>145</v>
      </c>
      <c r="E164" s="240" t="s">
        <v>1</v>
      </c>
      <c r="F164" s="241" t="s">
        <v>207</v>
      </c>
      <c r="G164" s="239"/>
      <c r="H164" s="242">
        <v>4.1600000000000001</v>
      </c>
      <c r="I164" s="243"/>
      <c r="J164" s="239"/>
      <c r="K164" s="239"/>
      <c r="L164" s="244"/>
      <c r="M164" s="245"/>
      <c r="N164" s="246"/>
      <c r="O164" s="246"/>
      <c r="P164" s="246"/>
      <c r="Q164" s="246"/>
      <c r="R164" s="246"/>
      <c r="S164" s="246"/>
      <c r="T164" s="247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8" t="s">
        <v>145</v>
      </c>
      <c r="AU164" s="248" t="s">
        <v>89</v>
      </c>
      <c r="AV164" s="13" t="s">
        <v>89</v>
      </c>
      <c r="AW164" s="13" t="s">
        <v>35</v>
      </c>
      <c r="AX164" s="13" t="s">
        <v>79</v>
      </c>
      <c r="AY164" s="248" t="s">
        <v>132</v>
      </c>
    </row>
    <row r="165" s="14" customFormat="1">
      <c r="A165" s="14"/>
      <c r="B165" s="249"/>
      <c r="C165" s="250"/>
      <c r="D165" s="231" t="s">
        <v>145</v>
      </c>
      <c r="E165" s="251" t="s">
        <v>1</v>
      </c>
      <c r="F165" s="252" t="s">
        <v>197</v>
      </c>
      <c r="G165" s="250"/>
      <c r="H165" s="253">
        <v>11.91</v>
      </c>
      <c r="I165" s="254"/>
      <c r="J165" s="250"/>
      <c r="K165" s="250"/>
      <c r="L165" s="255"/>
      <c r="M165" s="256"/>
      <c r="N165" s="257"/>
      <c r="O165" s="257"/>
      <c r="P165" s="257"/>
      <c r="Q165" s="257"/>
      <c r="R165" s="257"/>
      <c r="S165" s="257"/>
      <c r="T165" s="258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9" t="s">
        <v>145</v>
      </c>
      <c r="AU165" s="259" t="s">
        <v>89</v>
      </c>
      <c r="AV165" s="14" t="s">
        <v>139</v>
      </c>
      <c r="AW165" s="14" t="s">
        <v>35</v>
      </c>
      <c r="AX165" s="14" t="s">
        <v>87</v>
      </c>
      <c r="AY165" s="259" t="s">
        <v>132</v>
      </c>
    </row>
    <row r="166" s="2" customFormat="1" ht="24.15" customHeight="1">
      <c r="A166" s="38"/>
      <c r="B166" s="39"/>
      <c r="C166" s="218" t="s">
        <v>208</v>
      </c>
      <c r="D166" s="218" t="s">
        <v>134</v>
      </c>
      <c r="E166" s="219" t="s">
        <v>209</v>
      </c>
      <c r="F166" s="220" t="s">
        <v>210</v>
      </c>
      <c r="G166" s="221" t="s">
        <v>149</v>
      </c>
      <c r="H166" s="222">
        <v>14</v>
      </c>
      <c r="I166" s="223"/>
      <c r="J166" s="224">
        <f>ROUND(I166*H166,2)</f>
        <v>0</v>
      </c>
      <c r="K166" s="220" t="s">
        <v>138</v>
      </c>
      <c r="L166" s="44"/>
      <c r="M166" s="225" t="s">
        <v>1</v>
      </c>
      <c r="N166" s="226" t="s">
        <v>44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139</v>
      </c>
      <c r="AT166" s="229" t="s">
        <v>134</v>
      </c>
      <c r="AU166" s="229" t="s">
        <v>89</v>
      </c>
      <c r="AY166" s="17" t="s">
        <v>132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87</v>
      </c>
      <c r="BK166" s="230">
        <f>ROUND(I166*H166,2)</f>
        <v>0</v>
      </c>
      <c r="BL166" s="17" t="s">
        <v>139</v>
      </c>
      <c r="BM166" s="229" t="s">
        <v>211</v>
      </c>
    </row>
    <row r="167" s="2" customFormat="1">
      <c r="A167" s="38"/>
      <c r="B167" s="39"/>
      <c r="C167" s="40"/>
      <c r="D167" s="231" t="s">
        <v>141</v>
      </c>
      <c r="E167" s="40"/>
      <c r="F167" s="232" t="s">
        <v>212</v>
      </c>
      <c r="G167" s="40"/>
      <c r="H167" s="40"/>
      <c r="I167" s="233"/>
      <c r="J167" s="40"/>
      <c r="K167" s="40"/>
      <c r="L167" s="44"/>
      <c r="M167" s="234"/>
      <c r="N167" s="235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141</v>
      </c>
      <c r="AU167" s="17" t="s">
        <v>89</v>
      </c>
    </row>
    <row r="168" s="2" customFormat="1">
      <c r="A168" s="38"/>
      <c r="B168" s="39"/>
      <c r="C168" s="40"/>
      <c r="D168" s="236" t="s">
        <v>143</v>
      </c>
      <c r="E168" s="40"/>
      <c r="F168" s="237" t="s">
        <v>213</v>
      </c>
      <c r="G168" s="40"/>
      <c r="H168" s="40"/>
      <c r="I168" s="233"/>
      <c r="J168" s="40"/>
      <c r="K168" s="40"/>
      <c r="L168" s="44"/>
      <c r="M168" s="234"/>
      <c r="N168" s="235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143</v>
      </c>
      <c r="AU168" s="17" t="s">
        <v>89</v>
      </c>
    </row>
    <row r="169" s="2" customFormat="1" ht="24.15" customHeight="1">
      <c r="A169" s="38"/>
      <c r="B169" s="39"/>
      <c r="C169" s="218" t="s">
        <v>214</v>
      </c>
      <c r="D169" s="218" t="s">
        <v>134</v>
      </c>
      <c r="E169" s="219" t="s">
        <v>215</v>
      </c>
      <c r="F169" s="220" t="s">
        <v>216</v>
      </c>
      <c r="G169" s="221" t="s">
        <v>149</v>
      </c>
      <c r="H169" s="222">
        <v>8</v>
      </c>
      <c r="I169" s="223"/>
      <c r="J169" s="224">
        <f>ROUND(I169*H169,2)</f>
        <v>0</v>
      </c>
      <c r="K169" s="220" t="s">
        <v>138</v>
      </c>
      <c r="L169" s="44"/>
      <c r="M169" s="225" t="s">
        <v>1</v>
      </c>
      <c r="N169" s="226" t="s">
        <v>44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139</v>
      </c>
      <c r="AT169" s="229" t="s">
        <v>134</v>
      </c>
      <c r="AU169" s="229" t="s">
        <v>89</v>
      </c>
      <c r="AY169" s="17" t="s">
        <v>132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87</v>
      </c>
      <c r="BK169" s="230">
        <f>ROUND(I169*H169,2)</f>
        <v>0</v>
      </c>
      <c r="BL169" s="17" t="s">
        <v>139</v>
      </c>
      <c r="BM169" s="229" t="s">
        <v>217</v>
      </c>
    </row>
    <row r="170" s="2" customFormat="1">
      <c r="A170" s="38"/>
      <c r="B170" s="39"/>
      <c r="C170" s="40"/>
      <c r="D170" s="231" t="s">
        <v>141</v>
      </c>
      <c r="E170" s="40"/>
      <c r="F170" s="232" t="s">
        <v>218</v>
      </c>
      <c r="G170" s="40"/>
      <c r="H170" s="40"/>
      <c r="I170" s="233"/>
      <c r="J170" s="40"/>
      <c r="K170" s="40"/>
      <c r="L170" s="44"/>
      <c r="M170" s="234"/>
      <c r="N170" s="235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141</v>
      </c>
      <c r="AU170" s="17" t="s">
        <v>89</v>
      </c>
    </row>
    <row r="171" s="2" customFormat="1">
      <c r="A171" s="38"/>
      <c r="B171" s="39"/>
      <c r="C171" s="40"/>
      <c r="D171" s="236" t="s">
        <v>143</v>
      </c>
      <c r="E171" s="40"/>
      <c r="F171" s="237" t="s">
        <v>219</v>
      </c>
      <c r="G171" s="40"/>
      <c r="H171" s="40"/>
      <c r="I171" s="233"/>
      <c r="J171" s="40"/>
      <c r="K171" s="40"/>
      <c r="L171" s="44"/>
      <c r="M171" s="234"/>
      <c r="N171" s="235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143</v>
      </c>
      <c r="AU171" s="17" t="s">
        <v>89</v>
      </c>
    </row>
    <row r="172" s="2" customFormat="1" ht="24.15" customHeight="1">
      <c r="A172" s="38"/>
      <c r="B172" s="39"/>
      <c r="C172" s="218" t="s">
        <v>8</v>
      </c>
      <c r="D172" s="218" t="s">
        <v>134</v>
      </c>
      <c r="E172" s="219" t="s">
        <v>220</v>
      </c>
      <c r="F172" s="220" t="s">
        <v>221</v>
      </c>
      <c r="G172" s="221" t="s">
        <v>149</v>
      </c>
      <c r="H172" s="222">
        <v>14</v>
      </c>
      <c r="I172" s="223"/>
      <c r="J172" s="224">
        <f>ROUND(I172*H172,2)</f>
        <v>0</v>
      </c>
      <c r="K172" s="220" t="s">
        <v>138</v>
      </c>
      <c r="L172" s="44"/>
      <c r="M172" s="225" t="s">
        <v>1</v>
      </c>
      <c r="N172" s="226" t="s">
        <v>44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139</v>
      </c>
      <c r="AT172" s="229" t="s">
        <v>134</v>
      </c>
      <c r="AU172" s="229" t="s">
        <v>89</v>
      </c>
      <c r="AY172" s="17" t="s">
        <v>132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87</v>
      </c>
      <c r="BK172" s="230">
        <f>ROUND(I172*H172,2)</f>
        <v>0</v>
      </c>
      <c r="BL172" s="17" t="s">
        <v>139</v>
      </c>
      <c r="BM172" s="229" t="s">
        <v>222</v>
      </c>
    </row>
    <row r="173" s="2" customFormat="1">
      <c r="A173" s="38"/>
      <c r="B173" s="39"/>
      <c r="C173" s="40"/>
      <c r="D173" s="231" t="s">
        <v>141</v>
      </c>
      <c r="E173" s="40"/>
      <c r="F173" s="232" t="s">
        <v>223</v>
      </c>
      <c r="G173" s="40"/>
      <c r="H173" s="40"/>
      <c r="I173" s="233"/>
      <c r="J173" s="40"/>
      <c r="K173" s="40"/>
      <c r="L173" s="44"/>
      <c r="M173" s="234"/>
      <c r="N173" s="235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141</v>
      </c>
      <c r="AU173" s="17" t="s">
        <v>89</v>
      </c>
    </row>
    <row r="174" s="2" customFormat="1">
      <c r="A174" s="38"/>
      <c r="B174" s="39"/>
      <c r="C174" s="40"/>
      <c r="D174" s="236" t="s">
        <v>143</v>
      </c>
      <c r="E174" s="40"/>
      <c r="F174" s="237" t="s">
        <v>224</v>
      </c>
      <c r="G174" s="40"/>
      <c r="H174" s="40"/>
      <c r="I174" s="233"/>
      <c r="J174" s="40"/>
      <c r="K174" s="40"/>
      <c r="L174" s="44"/>
      <c r="M174" s="234"/>
      <c r="N174" s="235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143</v>
      </c>
      <c r="AU174" s="17" t="s">
        <v>89</v>
      </c>
    </row>
    <row r="175" s="2" customFormat="1" ht="24.15" customHeight="1">
      <c r="A175" s="38"/>
      <c r="B175" s="39"/>
      <c r="C175" s="218" t="s">
        <v>225</v>
      </c>
      <c r="D175" s="218" t="s">
        <v>134</v>
      </c>
      <c r="E175" s="219" t="s">
        <v>226</v>
      </c>
      <c r="F175" s="220" t="s">
        <v>227</v>
      </c>
      <c r="G175" s="221" t="s">
        <v>149</v>
      </c>
      <c r="H175" s="222">
        <v>8</v>
      </c>
      <c r="I175" s="223"/>
      <c r="J175" s="224">
        <f>ROUND(I175*H175,2)</f>
        <v>0</v>
      </c>
      <c r="K175" s="220" t="s">
        <v>138</v>
      </c>
      <c r="L175" s="44"/>
      <c r="M175" s="225" t="s">
        <v>1</v>
      </c>
      <c r="N175" s="226" t="s">
        <v>44</v>
      </c>
      <c r="O175" s="91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139</v>
      </c>
      <c r="AT175" s="229" t="s">
        <v>134</v>
      </c>
      <c r="AU175" s="229" t="s">
        <v>89</v>
      </c>
      <c r="AY175" s="17" t="s">
        <v>132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87</v>
      </c>
      <c r="BK175" s="230">
        <f>ROUND(I175*H175,2)</f>
        <v>0</v>
      </c>
      <c r="BL175" s="17" t="s">
        <v>139</v>
      </c>
      <c r="BM175" s="229" t="s">
        <v>228</v>
      </c>
    </row>
    <row r="176" s="2" customFormat="1">
      <c r="A176" s="38"/>
      <c r="B176" s="39"/>
      <c r="C176" s="40"/>
      <c r="D176" s="231" t="s">
        <v>141</v>
      </c>
      <c r="E176" s="40"/>
      <c r="F176" s="232" t="s">
        <v>229</v>
      </c>
      <c r="G176" s="40"/>
      <c r="H176" s="40"/>
      <c r="I176" s="233"/>
      <c r="J176" s="40"/>
      <c r="K176" s="40"/>
      <c r="L176" s="44"/>
      <c r="M176" s="234"/>
      <c r="N176" s="235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141</v>
      </c>
      <c r="AU176" s="17" t="s">
        <v>89</v>
      </c>
    </row>
    <row r="177" s="2" customFormat="1">
      <c r="A177" s="38"/>
      <c r="B177" s="39"/>
      <c r="C177" s="40"/>
      <c r="D177" s="236" t="s">
        <v>143</v>
      </c>
      <c r="E177" s="40"/>
      <c r="F177" s="237" t="s">
        <v>230</v>
      </c>
      <c r="G177" s="40"/>
      <c r="H177" s="40"/>
      <c r="I177" s="233"/>
      <c r="J177" s="40"/>
      <c r="K177" s="40"/>
      <c r="L177" s="44"/>
      <c r="M177" s="234"/>
      <c r="N177" s="235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143</v>
      </c>
      <c r="AU177" s="17" t="s">
        <v>89</v>
      </c>
    </row>
    <row r="178" s="2" customFormat="1" ht="24.15" customHeight="1">
      <c r="A178" s="38"/>
      <c r="B178" s="39"/>
      <c r="C178" s="218" t="s">
        <v>231</v>
      </c>
      <c r="D178" s="218" t="s">
        <v>134</v>
      </c>
      <c r="E178" s="219" t="s">
        <v>232</v>
      </c>
      <c r="F178" s="220" t="s">
        <v>233</v>
      </c>
      <c r="G178" s="221" t="s">
        <v>181</v>
      </c>
      <c r="H178" s="222">
        <v>1106</v>
      </c>
      <c r="I178" s="223"/>
      <c r="J178" s="224">
        <f>ROUND(I178*H178,2)</f>
        <v>0</v>
      </c>
      <c r="K178" s="220" t="s">
        <v>138</v>
      </c>
      <c r="L178" s="44"/>
      <c r="M178" s="225" t="s">
        <v>1</v>
      </c>
      <c r="N178" s="226" t="s">
        <v>44</v>
      </c>
      <c r="O178" s="91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139</v>
      </c>
      <c r="AT178" s="229" t="s">
        <v>134</v>
      </c>
      <c r="AU178" s="229" t="s">
        <v>89</v>
      </c>
      <c r="AY178" s="17" t="s">
        <v>132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87</v>
      </c>
      <c r="BK178" s="230">
        <f>ROUND(I178*H178,2)</f>
        <v>0</v>
      </c>
      <c r="BL178" s="17" t="s">
        <v>139</v>
      </c>
      <c r="BM178" s="229" t="s">
        <v>234</v>
      </c>
    </row>
    <row r="179" s="2" customFormat="1">
      <c r="A179" s="38"/>
      <c r="B179" s="39"/>
      <c r="C179" s="40"/>
      <c r="D179" s="231" t="s">
        <v>141</v>
      </c>
      <c r="E179" s="40"/>
      <c r="F179" s="232" t="s">
        <v>235</v>
      </c>
      <c r="G179" s="40"/>
      <c r="H179" s="40"/>
      <c r="I179" s="233"/>
      <c r="J179" s="40"/>
      <c r="K179" s="40"/>
      <c r="L179" s="44"/>
      <c r="M179" s="234"/>
      <c r="N179" s="235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141</v>
      </c>
      <c r="AU179" s="17" t="s">
        <v>89</v>
      </c>
    </row>
    <row r="180" s="2" customFormat="1">
      <c r="A180" s="38"/>
      <c r="B180" s="39"/>
      <c r="C180" s="40"/>
      <c r="D180" s="236" t="s">
        <v>143</v>
      </c>
      <c r="E180" s="40"/>
      <c r="F180" s="237" t="s">
        <v>236</v>
      </c>
      <c r="G180" s="40"/>
      <c r="H180" s="40"/>
      <c r="I180" s="233"/>
      <c r="J180" s="40"/>
      <c r="K180" s="40"/>
      <c r="L180" s="44"/>
      <c r="M180" s="234"/>
      <c r="N180" s="235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143</v>
      </c>
      <c r="AU180" s="17" t="s">
        <v>89</v>
      </c>
    </row>
    <row r="181" s="13" customFormat="1">
      <c r="A181" s="13"/>
      <c r="B181" s="238"/>
      <c r="C181" s="239"/>
      <c r="D181" s="231" t="s">
        <v>145</v>
      </c>
      <c r="E181" s="240" t="s">
        <v>1</v>
      </c>
      <c r="F181" s="241" t="s">
        <v>237</v>
      </c>
      <c r="G181" s="239"/>
      <c r="H181" s="242">
        <v>1106</v>
      </c>
      <c r="I181" s="243"/>
      <c r="J181" s="239"/>
      <c r="K181" s="239"/>
      <c r="L181" s="244"/>
      <c r="M181" s="245"/>
      <c r="N181" s="246"/>
      <c r="O181" s="246"/>
      <c r="P181" s="246"/>
      <c r="Q181" s="246"/>
      <c r="R181" s="246"/>
      <c r="S181" s="246"/>
      <c r="T181" s="24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8" t="s">
        <v>145</v>
      </c>
      <c r="AU181" s="248" t="s">
        <v>89</v>
      </c>
      <c r="AV181" s="13" t="s">
        <v>89</v>
      </c>
      <c r="AW181" s="13" t="s">
        <v>35</v>
      </c>
      <c r="AX181" s="13" t="s">
        <v>87</v>
      </c>
      <c r="AY181" s="248" t="s">
        <v>132</v>
      </c>
    </row>
    <row r="182" s="2" customFormat="1" ht="37.8" customHeight="1">
      <c r="A182" s="38"/>
      <c r="B182" s="39"/>
      <c r="C182" s="218" t="s">
        <v>238</v>
      </c>
      <c r="D182" s="218" t="s">
        <v>134</v>
      </c>
      <c r="E182" s="219" t="s">
        <v>239</v>
      </c>
      <c r="F182" s="220" t="s">
        <v>240</v>
      </c>
      <c r="G182" s="221" t="s">
        <v>181</v>
      </c>
      <c r="H182" s="222">
        <v>296.56</v>
      </c>
      <c r="I182" s="223"/>
      <c r="J182" s="224">
        <f>ROUND(I182*H182,2)</f>
        <v>0</v>
      </c>
      <c r="K182" s="220" t="s">
        <v>138</v>
      </c>
      <c r="L182" s="44"/>
      <c r="M182" s="225" t="s">
        <v>1</v>
      </c>
      <c r="N182" s="226" t="s">
        <v>44</v>
      </c>
      <c r="O182" s="91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9" t="s">
        <v>139</v>
      </c>
      <c r="AT182" s="229" t="s">
        <v>134</v>
      </c>
      <c r="AU182" s="229" t="s">
        <v>89</v>
      </c>
      <c r="AY182" s="17" t="s">
        <v>132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7" t="s">
        <v>87</v>
      </c>
      <c r="BK182" s="230">
        <f>ROUND(I182*H182,2)</f>
        <v>0</v>
      </c>
      <c r="BL182" s="17" t="s">
        <v>139</v>
      </c>
      <c r="BM182" s="229" t="s">
        <v>241</v>
      </c>
    </row>
    <row r="183" s="2" customFormat="1">
      <c r="A183" s="38"/>
      <c r="B183" s="39"/>
      <c r="C183" s="40"/>
      <c r="D183" s="231" t="s">
        <v>141</v>
      </c>
      <c r="E183" s="40"/>
      <c r="F183" s="232" t="s">
        <v>242</v>
      </c>
      <c r="G183" s="40"/>
      <c r="H183" s="40"/>
      <c r="I183" s="233"/>
      <c r="J183" s="40"/>
      <c r="K183" s="40"/>
      <c r="L183" s="44"/>
      <c r="M183" s="234"/>
      <c r="N183" s="235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141</v>
      </c>
      <c r="AU183" s="17" t="s">
        <v>89</v>
      </c>
    </row>
    <row r="184" s="2" customFormat="1">
      <c r="A184" s="38"/>
      <c r="B184" s="39"/>
      <c r="C184" s="40"/>
      <c r="D184" s="236" t="s">
        <v>143</v>
      </c>
      <c r="E184" s="40"/>
      <c r="F184" s="237" t="s">
        <v>243</v>
      </c>
      <c r="G184" s="40"/>
      <c r="H184" s="40"/>
      <c r="I184" s="233"/>
      <c r="J184" s="40"/>
      <c r="K184" s="40"/>
      <c r="L184" s="44"/>
      <c r="M184" s="234"/>
      <c r="N184" s="235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143</v>
      </c>
      <c r="AU184" s="17" t="s">
        <v>89</v>
      </c>
    </row>
    <row r="185" s="13" customFormat="1">
      <c r="A185" s="13"/>
      <c r="B185" s="238"/>
      <c r="C185" s="239"/>
      <c r="D185" s="231" t="s">
        <v>145</v>
      </c>
      <c r="E185" s="240" t="s">
        <v>1</v>
      </c>
      <c r="F185" s="241" t="s">
        <v>244</v>
      </c>
      <c r="G185" s="239"/>
      <c r="H185" s="242">
        <v>296.56</v>
      </c>
      <c r="I185" s="243"/>
      <c r="J185" s="239"/>
      <c r="K185" s="239"/>
      <c r="L185" s="244"/>
      <c r="M185" s="245"/>
      <c r="N185" s="246"/>
      <c r="O185" s="246"/>
      <c r="P185" s="246"/>
      <c r="Q185" s="246"/>
      <c r="R185" s="246"/>
      <c r="S185" s="246"/>
      <c r="T185" s="24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8" t="s">
        <v>145</v>
      </c>
      <c r="AU185" s="248" t="s">
        <v>89</v>
      </c>
      <c r="AV185" s="13" t="s">
        <v>89</v>
      </c>
      <c r="AW185" s="13" t="s">
        <v>35</v>
      </c>
      <c r="AX185" s="13" t="s">
        <v>87</v>
      </c>
      <c r="AY185" s="248" t="s">
        <v>132</v>
      </c>
    </row>
    <row r="186" s="2" customFormat="1" ht="33" customHeight="1">
      <c r="A186" s="38"/>
      <c r="B186" s="39"/>
      <c r="C186" s="218" t="s">
        <v>245</v>
      </c>
      <c r="D186" s="218" t="s">
        <v>134</v>
      </c>
      <c r="E186" s="219" t="s">
        <v>246</v>
      </c>
      <c r="F186" s="220" t="s">
        <v>247</v>
      </c>
      <c r="G186" s="221" t="s">
        <v>149</v>
      </c>
      <c r="H186" s="222">
        <v>56</v>
      </c>
      <c r="I186" s="223"/>
      <c r="J186" s="224">
        <f>ROUND(I186*H186,2)</f>
        <v>0</v>
      </c>
      <c r="K186" s="220" t="s">
        <v>138</v>
      </c>
      <c r="L186" s="44"/>
      <c r="M186" s="225" t="s">
        <v>1</v>
      </c>
      <c r="N186" s="226" t="s">
        <v>44</v>
      </c>
      <c r="O186" s="91"/>
      <c r="P186" s="227">
        <f>O186*H186</f>
        <v>0</v>
      </c>
      <c r="Q186" s="227">
        <v>0</v>
      </c>
      <c r="R186" s="227">
        <f>Q186*H186</f>
        <v>0</v>
      </c>
      <c r="S186" s="227">
        <v>0</v>
      </c>
      <c r="T186" s="22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9" t="s">
        <v>139</v>
      </c>
      <c r="AT186" s="229" t="s">
        <v>134</v>
      </c>
      <c r="AU186" s="229" t="s">
        <v>89</v>
      </c>
      <c r="AY186" s="17" t="s">
        <v>132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7" t="s">
        <v>87</v>
      </c>
      <c r="BK186" s="230">
        <f>ROUND(I186*H186,2)</f>
        <v>0</v>
      </c>
      <c r="BL186" s="17" t="s">
        <v>139</v>
      </c>
      <c r="BM186" s="229" t="s">
        <v>248</v>
      </c>
    </row>
    <row r="187" s="2" customFormat="1">
      <c r="A187" s="38"/>
      <c r="B187" s="39"/>
      <c r="C187" s="40"/>
      <c r="D187" s="231" t="s">
        <v>141</v>
      </c>
      <c r="E187" s="40"/>
      <c r="F187" s="232" t="s">
        <v>249</v>
      </c>
      <c r="G187" s="40"/>
      <c r="H187" s="40"/>
      <c r="I187" s="233"/>
      <c r="J187" s="40"/>
      <c r="K187" s="40"/>
      <c r="L187" s="44"/>
      <c r="M187" s="234"/>
      <c r="N187" s="235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141</v>
      </c>
      <c r="AU187" s="17" t="s">
        <v>89</v>
      </c>
    </row>
    <row r="188" s="2" customFormat="1">
      <c r="A188" s="38"/>
      <c r="B188" s="39"/>
      <c r="C188" s="40"/>
      <c r="D188" s="236" t="s">
        <v>143</v>
      </c>
      <c r="E188" s="40"/>
      <c r="F188" s="237" t="s">
        <v>250</v>
      </c>
      <c r="G188" s="40"/>
      <c r="H188" s="40"/>
      <c r="I188" s="233"/>
      <c r="J188" s="40"/>
      <c r="K188" s="40"/>
      <c r="L188" s="44"/>
      <c r="M188" s="234"/>
      <c r="N188" s="235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143</v>
      </c>
      <c r="AU188" s="17" t="s">
        <v>89</v>
      </c>
    </row>
    <row r="189" s="13" customFormat="1">
      <c r="A189" s="13"/>
      <c r="B189" s="238"/>
      <c r="C189" s="239"/>
      <c r="D189" s="231" t="s">
        <v>145</v>
      </c>
      <c r="E189" s="239"/>
      <c r="F189" s="241" t="s">
        <v>251</v>
      </c>
      <c r="G189" s="239"/>
      <c r="H189" s="242">
        <v>56</v>
      </c>
      <c r="I189" s="243"/>
      <c r="J189" s="239"/>
      <c r="K189" s="239"/>
      <c r="L189" s="244"/>
      <c r="M189" s="245"/>
      <c r="N189" s="246"/>
      <c r="O189" s="246"/>
      <c r="P189" s="246"/>
      <c r="Q189" s="246"/>
      <c r="R189" s="246"/>
      <c r="S189" s="246"/>
      <c r="T189" s="24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8" t="s">
        <v>145</v>
      </c>
      <c r="AU189" s="248" t="s">
        <v>89</v>
      </c>
      <c r="AV189" s="13" t="s">
        <v>89</v>
      </c>
      <c r="AW189" s="13" t="s">
        <v>4</v>
      </c>
      <c r="AX189" s="13" t="s">
        <v>87</v>
      </c>
      <c r="AY189" s="248" t="s">
        <v>132</v>
      </c>
    </row>
    <row r="190" s="2" customFormat="1" ht="33" customHeight="1">
      <c r="A190" s="38"/>
      <c r="B190" s="39"/>
      <c r="C190" s="218" t="s">
        <v>252</v>
      </c>
      <c r="D190" s="218" t="s">
        <v>134</v>
      </c>
      <c r="E190" s="219" t="s">
        <v>253</v>
      </c>
      <c r="F190" s="220" t="s">
        <v>254</v>
      </c>
      <c r="G190" s="221" t="s">
        <v>149</v>
      </c>
      <c r="H190" s="222">
        <v>32</v>
      </c>
      <c r="I190" s="223"/>
      <c r="J190" s="224">
        <f>ROUND(I190*H190,2)</f>
        <v>0</v>
      </c>
      <c r="K190" s="220" t="s">
        <v>138</v>
      </c>
      <c r="L190" s="44"/>
      <c r="M190" s="225" t="s">
        <v>1</v>
      </c>
      <c r="N190" s="226" t="s">
        <v>44</v>
      </c>
      <c r="O190" s="91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139</v>
      </c>
      <c r="AT190" s="229" t="s">
        <v>134</v>
      </c>
      <c r="AU190" s="229" t="s">
        <v>89</v>
      </c>
      <c r="AY190" s="17" t="s">
        <v>132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87</v>
      </c>
      <c r="BK190" s="230">
        <f>ROUND(I190*H190,2)</f>
        <v>0</v>
      </c>
      <c r="BL190" s="17" t="s">
        <v>139</v>
      </c>
      <c r="BM190" s="229" t="s">
        <v>255</v>
      </c>
    </row>
    <row r="191" s="2" customFormat="1">
      <c r="A191" s="38"/>
      <c r="B191" s="39"/>
      <c r="C191" s="40"/>
      <c r="D191" s="231" t="s">
        <v>141</v>
      </c>
      <c r="E191" s="40"/>
      <c r="F191" s="232" t="s">
        <v>256</v>
      </c>
      <c r="G191" s="40"/>
      <c r="H191" s="40"/>
      <c r="I191" s="233"/>
      <c r="J191" s="40"/>
      <c r="K191" s="40"/>
      <c r="L191" s="44"/>
      <c r="M191" s="234"/>
      <c r="N191" s="235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141</v>
      </c>
      <c r="AU191" s="17" t="s">
        <v>89</v>
      </c>
    </row>
    <row r="192" s="2" customFormat="1">
      <c r="A192" s="38"/>
      <c r="B192" s="39"/>
      <c r="C192" s="40"/>
      <c r="D192" s="236" t="s">
        <v>143</v>
      </c>
      <c r="E192" s="40"/>
      <c r="F192" s="237" t="s">
        <v>257</v>
      </c>
      <c r="G192" s="40"/>
      <c r="H192" s="40"/>
      <c r="I192" s="233"/>
      <c r="J192" s="40"/>
      <c r="K192" s="40"/>
      <c r="L192" s="44"/>
      <c r="M192" s="234"/>
      <c r="N192" s="235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143</v>
      </c>
      <c r="AU192" s="17" t="s">
        <v>89</v>
      </c>
    </row>
    <row r="193" s="13" customFormat="1">
      <c r="A193" s="13"/>
      <c r="B193" s="238"/>
      <c r="C193" s="239"/>
      <c r="D193" s="231" t="s">
        <v>145</v>
      </c>
      <c r="E193" s="239"/>
      <c r="F193" s="241" t="s">
        <v>258</v>
      </c>
      <c r="G193" s="239"/>
      <c r="H193" s="242">
        <v>32</v>
      </c>
      <c r="I193" s="243"/>
      <c r="J193" s="239"/>
      <c r="K193" s="239"/>
      <c r="L193" s="244"/>
      <c r="M193" s="245"/>
      <c r="N193" s="246"/>
      <c r="O193" s="246"/>
      <c r="P193" s="246"/>
      <c r="Q193" s="246"/>
      <c r="R193" s="246"/>
      <c r="S193" s="246"/>
      <c r="T193" s="247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8" t="s">
        <v>145</v>
      </c>
      <c r="AU193" s="248" t="s">
        <v>89</v>
      </c>
      <c r="AV193" s="13" t="s">
        <v>89</v>
      </c>
      <c r="AW193" s="13" t="s">
        <v>4</v>
      </c>
      <c r="AX193" s="13" t="s">
        <v>87</v>
      </c>
      <c r="AY193" s="248" t="s">
        <v>132</v>
      </c>
    </row>
    <row r="194" s="2" customFormat="1" ht="33" customHeight="1">
      <c r="A194" s="38"/>
      <c r="B194" s="39"/>
      <c r="C194" s="218" t="s">
        <v>259</v>
      </c>
      <c r="D194" s="218" t="s">
        <v>134</v>
      </c>
      <c r="E194" s="219" t="s">
        <v>260</v>
      </c>
      <c r="F194" s="220" t="s">
        <v>261</v>
      </c>
      <c r="G194" s="221" t="s">
        <v>149</v>
      </c>
      <c r="H194" s="222">
        <v>56</v>
      </c>
      <c r="I194" s="223"/>
      <c r="J194" s="224">
        <f>ROUND(I194*H194,2)</f>
        <v>0</v>
      </c>
      <c r="K194" s="220" t="s">
        <v>138</v>
      </c>
      <c r="L194" s="44"/>
      <c r="M194" s="225" t="s">
        <v>1</v>
      </c>
      <c r="N194" s="226" t="s">
        <v>44</v>
      </c>
      <c r="O194" s="91"/>
      <c r="P194" s="227">
        <f>O194*H194</f>
        <v>0</v>
      </c>
      <c r="Q194" s="227">
        <v>0</v>
      </c>
      <c r="R194" s="227">
        <f>Q194*H194</f>
        <v>0</v>
      </c>
      <c r="S194" s="227">
        <v>0</v>
      </c>
      <c r="T194" s="22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9" t="s">
        <v>139</v>
      </c>
      <c r="AT194" s="229" t="s">
        <v>134</v>
      </c>
      <c r="AU194" s="229" t="s">
        <v>89</v>
      </c>
      <c r="AY194" s="17" t="s">
        <v>132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7" t="s">
        <v>87</v>
      </c>
      <c r="BK194" s="230">
        <f>ROUND(I194*H194,2)</f>
        <v>0</v>
      </c>
      <c r="BL194" s="17" t="s">
        <v>139</v>
      </c>
      <c r="BM194" s="229" t="s">
        <v>262</v>
      </c>
    </row>
    <row r="195" s="2" customFormat="1">
      <c r="A195" s="38"/>
      <c r="B195" s="39"/>
      <c r="C195" s="40"/>
      <c r="D195" s="231" t="s">
        <v>141</v>
      </c>
      <c r="E195" s="40"/>
      <c r="F195" s="232" t="s">
        <v>263</v>
      </c>
      <c r="G195" s="40"/>
      <c r="H195" s="40"/>
      <c r="I195" s="233"/>
      <c r="J195" s="40"/>
      <c r="K195" s="40"/>
      <c r="L195" s="44"/>
      <c r="M195" s="234"/>
      <c r="N195" s="235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141</v>
      </c>
      <c r="AU195" s="17" t="s">
        <v>89</v>
      </c>
    </row>
    <row r="196" s="2" customFormat="1">
      <c r="A196" s="38"/>
      <c r="B196" s="39"/>
      <c r="C196" s="40"/>
      <c r="D196" s="236" t="s">
        <v>143</v>
      </c>
      <c r="E196" s="40"/>
      <c r="F196" s="237" t="s">
        <v>264</v>
      </c>
      <c r="G196" s="40"/>
      <c r="H196" s="40"/>
      <c r="I196" s="233"/>
      <c r="J196" s="40"/>
      <c r="K196" s="40"/>
      <c r="L196" s="44"/>
      <c r="M196" s="234"/>
      <c r="N196" s="235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143</v>
      </c>
      <c r="AU196" s="17" t="s">
        <v>89</v>
      </c>
    </row>
    <row r="197" s="13" customFormat="1">
      <c r="A197" s="13"/>
      <c r="B197" s="238"/>
      <c r="C197" s="239"/>
      <c r="D197" s="231" t="s">
        <v>145</v>
      </c>
      <c r="E197" s="239"/>
      <c r="F197" s="241" t="s">
        <v>251</v>
      </c>
      <c r="G197" s="239"/>
      <c r="H197" s="242">
        <v>56</v>
      </c>
      <c r="I197" s="243"/>
      <c r="J197" s="239"/>
      <c r="K197" s="239"/>
      <c r="L197" s="244"/>
      <c r="M197" s="245"/>
      <c r="N197" s="246"/>
      <c r="O197" s="246"/>
      <c r="P197" s="246"/>
      <c r="Q197" s="246"/>
      <c r="R197" s="246"/>
      <c r="S197" s="246"/>
      <c r="T197" s="247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8" t="s">
        <v>145</v>
      </c>
      <c r="AU197" s="248" t="s">
        <v>89</v>
      </c>
      <c r="AV197" s="13" t="s">
        <v>89</v>
      </c>
      <c r="AW197" s="13" t="s">
        <v>4</v>
      </c>
      <c r="AX197" s="13" t="s">
        <v>87</v>
      </c>
      <c r="AY197" s="248" t="s">
        <v>132</v>
      </c>
    </row>
    <row r="198" s="2" customFormat="1" ht="33" customHeight="1">
      <c r="A198" s="38"/>
      <c r="B198" s="39"/>
      <c r="C198" s="218" t="s">
        <v>265</v>
      </c>
      <c r="D198" s="218" t="s">
        <v>134</v>
      </c>
      <c r="E198" s="219" t="s">
        <v>266</v>
      </c>
      <c r="F198" s="220" t="s">
        <v>267</v>
      </c>
      <c r="G198" s="221" t="s">
        <v>149</v>
      </c>
      <c r="H198" s="222">
        <v>32</v>
      </c>
      <c r="I198" s="223"/>
      <c r="J198" s="224">
        <f>ROUND(I198*H198,2)</f>
        <v>0</v>
      </c>
      <c r="K198" s="220" t="s">
        <v>138</v>
      </c>
      <c r="L198" s="44"/>
      <c r="M198" s="225" t="s">
        <v>1</v>
      </c>
      <c r="N198" s="226" t="s">
        <v>44</v>
      </c>
      <c r="O198" s="91"/>
      <c r="P198" s="227">
        <f>O198*H198</f>
        <v>0</v>
      </c>
      <c r="Q198" s="227">
        <v>0</v>
      </c>
      <c r="R198" s="227">
        <f>Q198*H198</f>
        <v>0</v>
      </c>
      <c r="S198" s="227">
        <v>0</v>
      </c>
      <c r="T198" s="22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139</v>
      </c>
      <c r="AT198" s="229" t="s">
        <v>134</v>
      </c>
      <c r="AU198" s="229" t="s">
        <v>89</v>
      </c>
      <c r="AY198" s="17" t="s">
        <v>132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87</v>
      </c>
      <c r="BK198" s="230">
        <f>ROUND(I198*H198,2)</f>
        <v>0</v>
      </c>
      <c r="BL198" s="17" t="s">
        <v>139</v>
      </c>
      <c r="BM198" s="229" t="s">
        <v>268</v>
      </c>
    </row>
    <row r="199" s="2" customFormat="1">
      <c r="A199" s="38"/>
      <c r="B199" s="39"/>
      <c r="C199" s="40"/>
      <c r="D199" s="231" t="s">
        <v>141</v>
      </c>
      <c r="E199" s="40"/>
      <c r="F199" s="232" t="s">
        <v>269</v>
      </c>
      <c r="G199" s="40"/>
      <c r="H199" s="40"/>
      <c r="I199" s="233"/>
      <c r="J199" s="40"/>
      <c r="K199" s="40"/>
      <c r="L199" s="44"/>
      <c r="M199" s="234"/>
      <c r="N199" s="235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141</v>
      </c>
      <c r="AU199" s="17" t="s">
        <v>89</v>
      </c>
    </row>
    <row r="200" s="2" customFormat="1">
      <c r="A200" s="38"/>
      <c r="B200" s="39"/>
      <c r="C200" s="40"/>
      <c r="D200" s="236" t="s">
        <v>143</v>
      </c>
      <c r="E200" s="40"/>
      <c r="F200" s="237" t="s">
        <v>270</v>
      </c>
      <c r="G200" s="40"/>
      <c r="H200" s="40"/>
      <c r="I200" s="233"/>
      <c r="J200" s="40"/>
      <c r="K200" s="40"/>
      <c r="L200" s="44"/>
      <c r="M200" s="234"/>
      <c r="N200" s="235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143</v>
      </c>
      <c r="AU200" s="17" t="s">
        <v>89</v>
      </c>
    </row>
    <row r="201" s="13" customFormat="1">
      <c r="A201" s="13"/>
      <c r="B201" s="238"/>
      <c r="C201" s="239"/>
      <c r="D201" s="231" t="s">
        <v>145</v>
      </c>
      <c r="E201" s="239"/>
      <c r="F201" s="241" t="s">
        <v>258</v>
      </c>
      <c r="G201" s="239"/>
      <c r="H201" s="242">
        <v>32</v>
      </c>
      <c r="I201" s="243"/>
      <c r="J201" s="239"/>
      <c r="K201" s="239"/>
      <c r="L201" s="244"/>
      <c r="M201" s="245"/>
      <c r="N201" s="246"/>
      <c r="O201" s="246"/>
      <c r="P201" s="246"/>
      <c r="Q201" s="246"/>
      <c r="R201" s="246"/>
      <c r="S201" s="246"/>
      <c r="T201" s="24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8" t="s">
        <v>145</v>
      </c>
      <c r="AU201" s="248" t="s">
        <v>89</v>
      </c>
      <c r="AV201" s="13" t="s">
        <v>89</v>
      </c>
      <c r="AW201" s="13" t="s">
        <v>4</v>
      </c>
      <c r="AX201" s="13" t="s">
        <v>87</v>
      </c>
      <c r="AY201" s="248" t="s">
        <v>132</v>
      </c>
    </row>
    <row r="202" s="2" customFormat="1" ht="24.15" customHeight="1">
      <c r="A202" s="38"/>
      <c r="B202" s="39"/>
      <c r="C202" s="218" t="s">
        <v>271</v>
      </c>
      <c r="D202" s="218" t="s">
        <v>134</v>
      </c>
      <c r="E202" s="219" t="s">
        <v>272</v>
      </c>
      <c r="F202" s="220" t="s">
        <v>273</v>
      </c>
      <c r="G202" s="221" t="s">
        <v>149</v>
      </c>
      <c r="H202" s="222">
        <v>56</v>
      </c>
      <c r="I202" s="223"/>
      <c r="J202" s="224">
        <f>ROUND(I202*H202,2)</f>
        <v>0</v>
      </c>
      <c r="K202" s="220" t="s">
        <v>138</v>
      </c>
      <c r="L202" s="44"/>
      <c r="M202" s="225" t="s">
        <v>1</v>
      </c>
      <c r="N202" s="226" t="s">
        <v>44</v>
      </c>
      <c r="O202" s="91"/>
      <c r="P202" s="227">
        <f>O202*H202</f>
        <v>0</v>
      </c>
      <c r="Q202" s="227">
        <v>0</v>
      </c>
      <c r="R202" s="227">
        <f>Q202*H202</f>
        <v>0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139</v>
      </c>
      <c r="AT202" s="229" t="s">
        <v>134</v>
      </c>
      <c r="AU202" s="229" t="s">
        <v>89</v>
      </c>
      <c r="AY202" s="17" t="s">
        <v>132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87</v>
      </c>
      <c r="BK202" s="230">
        <f>ROUND(I202*H202,2)</f>
        <v>0</v>
      </c>
      <c r="BL202" s="17" t="s">
        <v>139</v>
      </c>
      <c r="BM202" s="229" t="s">
        <v>274</v>
      </c>
    </row>
    <row r="203" s="2" customFormat="1">
      <c r="A203" s="38"/>
      <c r="B203" s="39"/>
      <c r="C203" s="40"/>
      <c r="D203" s="231" t="s">
        <v>141</v>
      </c>
      <c r="E203" s="40"/>
      <c r="F203" s="232" t="s">
        <v>275</v>
      </c>
      <c r="G203" s="40"/>
      <c r="H203" s="40"/>
      <c r="I203" s="233"/>
      <c r="J203" s="40"/>
      <c r="K203" s="40"/>
      <c r="L203" s="44"/>
      <c r="M203" s="234"/>
      <c r="N203" s="235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141</v>
      </c>
      <c r="AU203" s="17" t="s">
        <v>89</v>
      </c>
    </row>
    <row r="204" s="2" customFormat="1">
      <c r="A204" s="38"/>
      <c r="B204" s="39"/>
      <c r="C204" s="40"/>
      <c r="D204" s="236" t="s">
        <v>143</v>
      </c>
      <c r="E204" s="40"/>
      <c r="F204" s="237" t="s">
        <v>276</v>
      </c>
      <c r="G204" s="40"/>
      <c r="H204" s="40"/>
      <c r="I204" s="233"/>
      <c r="J204" s="40"/>
      <c r="K204" s="40"/>
      <c r="L204" s="44"/>
      <c r="M204" s="234"/>
      <c r="N204" s="235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143</v>
      </c>
      <c r="AU204" s="17" t="s">
        <v>89</v>
      </c>
    </row>
    <row r="205" s="13" customFormat="1">
      <c r="A205" s="13"/>
      <c r="B205" s="238"/>
      <c r="C205" s="239"/>
      <c r="D205" s="231" t="s">
        <v>145</v>
      </c>
      <c r="E205" s="239"/>
      <c r="F205" s="241" t="s">
        <v>251</v>
      </c>
      <c r="G205" s="239"/>
      <c r="H205" s="242">
        <v>56</v>
      </c>
      <c r="I205" s="243"/>
      <c r="J205" s="239"/>
      <c r="K205" s="239"/>
      <c r="L205" s="244"/>
      <c r="M205" s="245"/>
      <c r="N205" s="246"/>
      <c r="O205" s="246"/>
      <c r="P205" s="246"/>
      <c r="Q205" s="246"/>
      <c r="R205" s="246"/>
      <c r="S205" s="246"/>
      <c r="T205" s="247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8" t="s">
        <v>145</v>
      </c>
      <c r="AU205" s="248" t="s">
        <v>89</v>
      </c>
      <c r="AV205" s="13" t="s">
        <v>89</v>
      </c>
      <c r="AW205" s="13" t="s">
        <v>4</v>
      </c>
      <c r="AX205" s="13" t="s">
        <v>87</v>
      </c>
      <c r="AY205" s="248" t="s">
        <v>132</v>
      </c>
    </row>
    <row r="206" s="2" customFormat="1" ht="24.15" customHeight="1">
      <c r="A206" s="38"/>
      <c r="B206" s="39"/>
      <c r="C206" s="218" t="s">
        <v>7</v>
      </c>
      <c r="D206" s="218" t="s">
        <v>134</v>
      </c>
      <c r="E206" s="219" t="s">
        <v>277</v>
      </c>
      <c r="F206" s="220" t="s">
        <v>278</v>
      </c>
      <c r="G206" s="221" t="s">
        <v>149</v>
      </c>
      <c r="H206" s="222">
        <v>32</v>
      </c>
      <c r="I206" s="223"/>
      <c r="J206" s="224">
        <f>ROUND(I206*H206,2)</f>
        <v>0</v>
      </c>
      <c r="K206" s="220" t="s">
        <v>138</v>
      </c>
      <c r="L206" s="44"/>
      <c r="M206" s="225" t="s">
        <v>1</v>
      </c>
      <c r="N206" s="226" t="s">
        <v>44</v>
      </c>
      <c r="O206" s="91"/>
      <c r="P206" s="227">
        <f>O206*H206</f>
        <v>0</v>
      </c>
      <c r="Q206" s="227">
        <v>0</v>
      </c>
      <c r="R206" s="227">
        <f>Q206*H206</f>
        <v>0</v>
      </c>
      <c r="S206" s="227">
        <v>0</v>
      </c>
      <c r="T206" s="228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9" t="s">
        <v>139</v>
      </c>
      <c r="AT206" s="229" t="s">
        <v>134</v>
      </c>
      <c r="AU206" s="229" t="s">
        <v>89</v>
      </c>
      <c r="AY206" s="17" t="s">
        <v>132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7" t="s">
        <v>87</v>
      </c>
      <c r="BK206" s="230">
        <f>ROUND(I206*H206,2)</f>
        <v>0</v>
      </c>
      <c r="BL206" s="17" t="s">
        <v>139</v>
      </c>
      <c r="BM206" s="229" t="s">
        <v>279</v>
      </c>
    </row>
    <row r="207" s="2" customFormat="1">
      <c r="A207" s="38"/>
      <c r="B207" s="39"/>
      <c r="C207" s="40"/>
      <c r="D207" s="231" t="s">
        <v>141</v>
      </c>
      <c r="E207" s="40"/>
      <c r="F207" s="232" t="s">
        <v>280</v>
      </c>
      <c r="G207" s="40"/>
      <c r="H207" s="40"/>
      <c r="I207" s="233"/>
      <c r="J207" s="40"/>
      <c r="K207" s="40"/>
      <c r="L207" s="44"/>
      <c r="M207" s="234"/>
      <c r="N207" s="235"/>
      <c r="O207" s="91"/>
      <c r="P207" s="91"/>
      <c r="Q207" s="91"/>
      <c r="R207" s="91"/>
      <c r="S207" s="91"/>
      <c r="T207" s="92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141</v>
      </c>
      <c r="AU207" s="17" t="s">
        <v>89</v>
      </c>
    </row>
    <row r="208" s="2" customFormat="1">
      <c r="A208" s="38"/>
      <c r="B208" s="39"/>
      <c r="C208" s="40"/>
      <c r="D208" s="236" t="s">
        <v>143</v>
      </c>
      <c r="E208" s="40"/>
      <c r="F208" s="237" t="s">
        <v>281</v>
      </c>
      <c r="G208" s="40"/>
      <c r="H208" s="40"/>
      <c r="I208" s="233"/>
      <c r="J208" s="40"/>
      <c r="K208" s="40"/>
      <c r="L208" s="44"/>
      <c r="M208" s="234"/>
      <c r="N208" s="235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143</v>
      </c>
      <c r="AU208" s="17" t="s">
        <v>89</v>
      </c>
    </row>
    <row r="209" s="13" customFormat="1">
      <c r="A209" s="13"/>
      <c r="B209" s="238"/>
      <c r="C209" s="239"/>
      <c r="D209" s="231" t="s">
        <v>145</v>
      </c>
      <c r="E209" s="239"/>
      <c r="F209" s="241" t="s">
        <v>258</v>
      </c>
      <c r="G209" s="239"/>
      <c r="H209" s="242">
        <v>32</v>
      </c>
      <c r="I209" s="243"/>
      <c r="J209" s="239"/>
      <c r="K209" s="239"/>
      <c r="L209" s="244"/>
      <c r="M209" s="245"/>
      <c r="N209" s="246"/>
      <c r="O209" s="246"/>
      <c r="P209" s="246"/>
      <c r="Q209" s="246"/>
      <c r="R209" s="246"/>
      <c r="S209" s="246"/>
      <c r="T209" s="247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8" t="s">
        <v>145</v>
      </c>
      <c r="AU209" s="248" t="s">
        <v>89</v>
      </c>
      <c r="AV209" s="13" t="s">
        <v>89</v>
      </c>
      <c r="AW209" s="13" t="s">
        <v>4</v>
      </c>
      <c r="AX209" s="13" t="s">
        <v>87</v>
      </c>
      <c r="AY209" s="248" t="s">
        <v>132</v>
      </c>
    </row>
    <row r="210" s="2" customFormat="1" ht="24.15" customHeight="1">
      <c r="A210" s="38"/>
      <c r="B210" s="39"/>
      <c r="C210" s="218" t="s">
        <v>282</v>
      </c>
      <c r="D210" s="218" t="s">
        <v>134</v>
      </c>
      <c r="E210" s="219" t="s">
        <v>283</v>
      </c>
      <c r="F210" s="220" t="s">
        <v>284</v>
      </c>
      <c r="G210" s="221" t="s">
        <v>181</v>
      </c>
      <c r="H210" s="222">
        <v>553</v>
      </c>
      <c r="I210" s="223"/>
      <c r="J210" s="224">
        <f>ROUND(I210*H210,2)</f>
        <v>0</v>
      </c>
      <c r="K210" s="220" t="s">
        <v>138</v>
      </c>
      <c r="L210" s="44"/>
      <c r="M210" s="225" t="s">
        <v>1</v>
      </c>
      <c r="N210" s="226" t="s">
        <v>44</v>
      </c>
      <c r="O210" s="91"/>
      <c r="P210" s="227">
        <f>O210*H210</f>
        <v>0</v>
      </c>
      <c r="Q210" s="227">
        <v>0</v>
      </c>
      <c r="R210" s="227">
        <f>Q210*H210</f>
        <v>0</v>
      </c>
      <c r="S210" s="227">
        <v>0</v>
      </c>
      <c r="T210" s="22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9" t="s">
        <v>139</v>
      </c>
      <c r="AT210" s="229" t="s">
        <v>134</v>
      </c>
      <c r="AU210" s="229" t="s">
        <v>89</v>
      </c>
      <c r="AY210" s="17" t="s">
        <v>132</v>
      </c>
      <c r="BE210" s="230">
        <f>IF(N210="základní",J210,0)</f>
        <v>0</v>
      </c>
      <c r="BF210" s="230">
        <f>IF(N210="snížená",J210,0)</f>
        <v>0</v>
      </c>
      <c r="BG210" s="230">
        <f>IF(N210="zákl. přenesená",J210,0)</f>
        <v>0</v>
      </c>
      <c r="BH210" s="230">
        <f>IF(N210="sníž. přenesená",J210,0)</f>
        <v>0</v>
      </c>
      <c r="BI210" s="230">
        <f>IF(N210="nulová",J210,0)</f>
        <v>0</v>
      </c>
      <c r="BJ210" s="17" t="s">
        <v>87</v>
      </c>
      <c r="BK210" s="230">
        <f>ROUND(I210*H210,2)</f>
        <v>0</v>
      </c>
      <c r="BL210" s="17" t="s">
        <v>139</v>
      </c>
      <c r="BM210" s="229" t="s">
        <v>285</v>
      </c>
    </row>
    <row r="211" s="2" customFormat="1">
      <c r="A211" s="38"/>
      <c r="B211" s="39"/>
      <c r="C211" s="40"/>
      <c r="D211" s="231" t="s">
        <v>141</v>
      </c>
      <c r="E211" s="40"/>
      <c r="F211" s="232" t="s">
        <v>286</v>
      </c>
      <c r="G211" s="40"/>
      <c r="H211" s="40"/>
      <c r="I211" s="233"/>
      <c r="J211" s="40"/>
      <c r="K211" s="40"/>
      <c r="L211" s="44"/>
      <c r="M211" s="234"/>
      <c r="N211" s="235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141</v>
      </c>
      <c r="AU211" s="17" t="s">
        <v>89</v>
      </c>
    </row>
    <row r="212" s="2" customFormat="1">
      <c r="A212" s="38"/>
      <c r="B212" s="39"/>
      <c r="C212" s="40"/>
      <c r="D212" s="236" t="s">
        <v>143</v>
      </c>
      <c r="E212" s="40"/>
      <c r="F212" s="237" t="s">
        <v>287</v>
      </c>
      <c r="G212" s="40"/>
      <c r="H212" s="40"/>
      <c r="I212" s="233"/>
      <c r="J212" s="40"/>
      <c r="K212" s="40"/>
      <c r="L212" s="44"/>
      <c r="M212" s="234"/>
      <c r="N212" s="235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143</v>
      </c>
      <c r="AU212" s="17" t="s">
        <v>89</v>
      </c>
    </row>
    <row r="213" s="13" customFormat="1">
      <c r="A213" s="13"/>
      <c r="B213" s="238"/>
      <c r="C213" s="239"/>
      <c r="D213" s="231" t="s">
        <v>145</v>
      </c>
      <c r="E213" s="240" t="s">
        <v>1</v>
      </c>
      <c r="F213" s="241" t="s">
        <v>288</v>
      </c>
      <c r="G213" s="239"/>
      <c r="H213" s="242">
        <v>553</v>
      </c>
      <c r="I213" s="243"/>
      <c r="J213" s="239"/>
      <c r="K213" s="239"/>
      <c r="L213" s="244"/>
      <c r="M213" s="245"/>
      <c r="N213" s="246"/>
      <c r="O213" s="246"/>
      <c r="P213" s="246"/>
      <c r="Q213" s="246"/>
      <c r="R213" s="246"/>
      <c r="S213" s="246"/>
      <c r="T213" s="247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8" t="s">
        <v>145</v>
      </c>
      <c r="AU213" s="248" t="s">
        <v>89</v>
      </c>
      <c r="AV213" s="13" t="s">
        <v>89</v>
      </c>
      <c r="AW213" s="13" t="s">
        <v>35</v>
      </c>
      <c r="AX213" s="13" t="s">
        <v>87</v>
      </c>
      <c r="AY213" s="248" t="s">
        <v>132</v>
      </c>
    </row>
    <row r="214" s="2" customFormat="1" ht="33" customHeight="1">
      <c r="A214" s="38"/>
      <c r="B214" s="39"/>
      <c r="C214" s="218" t="s">
        <v>289</v>
      </c>
      <c r="D214" s="218" t="s">
        <v>134</v>
      </c>
      <c r="E214" s="219" t="s">
        <v>290</v>
      </c>
      <c r="F214" s="220" t="s">
        <v>291</v>
      </c>
      <c r="G214" s="221" t="s">
        <v>181</v>
      </c>
      <c r="H214" s="222">
        <v>2212</v>
      </c>
      <c r="I214" s="223"/>
      <c r="J214" s="224">
        <f>ROUND(I214*H214,2)</f>
        <v>0</v>
      </c>
      <c r="K214" s="220" t="s">
        <v>138</v>
      </c>
      <c r="L214" s="44"/>
      <c r="M214" s="225" t="s">
        <v>1</v>
      </c>
      <c r="N214" s="226" t="s">
        <v>44</v>
      </c>
      <c r="O214" s="91"/>
      <c r="P214" s="227">
        <f>O214*H214</f>
        <v>0</v>
      </c>
      <c r="Q214" s="227">
        <v>0</v>
      </c>
      <c r="R214" s="227">
        <f>Q214*H214</f>
        <v>0</v>
      </c>
      <c r="S214" s="227">
        <v>0</v>
      </c>
      <c r="T214" s="228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9" t="s">
        <v>139</v>
      </c>
      <c r="AT214" s="229" t="s">
        <v>134</v>
      </c>
      <c r="AU214" s="229" t="s">
        <v>89</v>
      </c>
      <c r="AY214" s="17" t="s">
        <v>132</v>
      </c>
      <c r="BE214" s="230">
        <f>IF(N214="základní",J214,0)</f>
        <v>0</v>
      </c>
      <c r="BF214" s="230">
        <f>IF(N214="snížená",J214,0)</f>
        <v>0</v>
      </c>
      <c r="BG214" s="230">
        <f>IF(N214="zákl. přenesená",J214,0)</f>
        <v>0</v>
      </c>
      <c r="BH214" s="230">
        <f>IF(N214="sníž. přenesená",J214,0)</f>
        <v>0</v>
      </c>
      <c r="BI214" s="230">
        <f>IF(N214="nulová",J214,0)</f>
        <v>0</v>
      </c>
      <c r="BJ214" s="17" t="s">
        <v>87</v>
      </c>
      <c r="BK214" s="230">
        <f>ROUND(I214*H214,2)</f>
        <v>0</v>
      </c>
      <c r="BL214" s="17" t="s">
        <v>139</v>
      </c>
      <c r="BM214" s="229" t="s">
        <v>292</v>
      </c>
    </row>
    <row r="215" s="2" customFormat="1">
      <c r="A215" s="38"/>
      <c r="B215" s="39"/>
      <c r="C215" s="40"/>
      <c r="D215" s="231" t="s">
        <v>141</v>
      </c>
      <c r="E215" s="40"/>
      <c r="F215" s="232" t="s">
        <v>293</v>
      </c>
      <c r="G215" s="40"/>
      <c r="H215" s="40"/>
      <c r="I215" s="233"/>
      <c r="J215" s="40"/>
      <c r="K215" s="40"/>
      <c r="L215" s="44"/>
      <c r="M215" s="234"/>
      <c r="N215" s="235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141</v>
      </c>
      <c r="AU215" s="17" t="s">
        <v>89</v>
      </c>
    </row>
    <row r="216" s="2" customFormat="1">
      <c r="A216" s="38"/>
      <c r="B216" s="39"/>
      <c r="C216" s="40"/>
      <c r="D216" s="236" t="s">
        <v>143</v>
      </c>
      <c r="E216" s="40"/>
      <c r="F216" s="237" t="s">
        <v>294</v>
      </c>
      <c r="G216" s="40"/>
      <c r="H216" s="40"/>
      <c r="I216" s="233"/>
      <c r="J216" s="40"/>
      <c r="K216" s="40"/>
      <c r="L216" s="44"/>
      <c r="M216" s="234"/>
      <c r="N216" s="235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143</v>
      </c>
      <c r="AU216" s="17" t="s">
        <v>89</v>
      </c>
    </row>
    <row r="217" s="13" customFormat="1">
      <c r="A217" s="13"/>
      <c r="B217" s="238"/>
      <c r="C217" s="239"/>
      <c r="D217" s="231" t="s">
        <v>145</v>
      </c>
      <c r="E217" s="240" t="s">
        <v>1</v>
      </c>
      <c r="F217" s="241" t="s">
        <v>288</v>
      </c>
      <c r="G217" s="239"/>
      <c r="H217" s="242">
        <v>553</v>
      </c>
      <c r="I217" s="243"/>
      <c r="J217" s="239"/>
      <c r="K217" s="239"/>
      <c r="L217" s="244"/>
      <c r="M217" s="245"/>
      <c r="N217" s="246"/>
      <c r="O217" s="246"/>
      <c r="P217" s="246"/>
      <c r="Q217" s="246"/>
      <c r="R217" s="246"/>
      <c r="S217" s="246"/>
      <c r="T217" s="247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8" t="s">
        <v>145</v>
      </c>
      <c r="AU217" s="248" t="s">
        <v>89</v>
      </c>
      <c r="AV217" s="13" t="s">
        <v>89</v>
      </c>
      <c r="AW217" s="13" t="s">
        <v>35</v>
      </c>
      <c r="AX217" s="13" t="s">
        <v>87</v>
      </c>
      <c r="AY217" s="248" t="s">
        <v>132</v>
      </c>
    </row>
    <row r="218" s="13" customFormat="1">
      <c r="A218" s="13"/>
      <c r="B218" s="238"/>
      <c r="C218" s="239"/>
      <c r="D218" s="231" t="s">
        <v>145</v>
      </c>
      <c r="E218" s="239"/>
      <c r="F218" s="241" t="s">
        <v>295</v>
      </c>
      <c r="G218" s="239"/>
      <c r="H218" s="242">
        <v>2212</v>
      </c>
      <c r="I218" s="243"/>
      <c r="J218" s="239"/>
      <c r="K218" s="239"/>
      <c r="L218" s="244"/>
      <c r="M218" s="245"/>
      <c r="N218" s="246"/>
      <c r="O218" s="246"/>
      <c r="P218" s="246"/>
      <c r="Q218" s="246"/>
      <c r="R218" s="246"/>
      <c r="S218" s="246"/>
      <c r="T218" s="247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8" t="s">
        <v>145</v>
      </c>
      <c r="AU218" s="248" t="s">
        <v>89</v>
      </c>
      <c r="AV218" s="13" t="s">
        <v>89</v>
      </c>
      <c r="AW218" s="13" t="s">
        <v>4</v>
      </c>
      <c r="AX218" s="13" t="s">
        <v>87</v>
      </c>
      <c r="AY218" s="248" t="s">
        <v>132</v>
      </c>
    </row>
    <row r="219" s="2" customFormat="1" ht="37.8" customHeight="1">
      <c r="A219" s="38"/>
      <c r="B219" s="39"/>
      <c r="C219" s="218" t="s">
        <v>296</v>
      </c>
      <c r="D219" s="218" t="s">
        <v>134</v>
      </c>
      <c r="E219" s="219" t="s">
        <v>297</v>
      </c>
      <c r="F219" s="220" t="s">
        <v>298</v>
      </c>
      <c r="G219" s="221" t="s">
        <v>181</v>
      </c>
      <c r="H219" s="222">
        <v>296.56</v>
      </c>
      <c r="I219" s="223"/>
      <c r="J219" s="224">
        <f>ROUND(I219*H219,2)</f>
        <v>0</v>
      </c>
      <c r="K219" s="220" t="s">
        <v>138</v>
      </c>
      <c r="L219" s="44"/>
      <c r="M219" s="225" t="s">
        <v>1</v>
      </c>
      <c r="N219" s="226" t="s">
        <v>44</v>
      </c>
      <c r="O219" s="91"/>
      <c r="P219" s="227">
        <f>O219*H219</f>
        <v>0</v>
      </c>
      <c r="Q219" s="227">
        <v>0</v>
      </c>
      <c r="R219" s="227">
        <f>Q219*H219</f>
        <v>0</v>
      </c>
      <c r="S219" s="227">
        <v>0</v>
      </c>
      <c r="T219" s="22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9" t="s">
        <v>139</v>
      </c>
      <c r="AT219" s="229" t="s">
        <v>134</v>
      </c>
      <c r="AU219" s="229" t="s">
        <v>89</v>
      </c>
      <c r="AY219" s="17" t="s">
        <v>132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17" t="s">
        <v>87</v>
      </c>
      <c r="BK219" s="230">
        <f>ROUND(I219*H219,2)</f>
        <v>0</v>
      </c>
      <c r="BL219" s="17" t="s">
        <v>139</v>
      </c>
      <c r="BM219" s="229" t="s">
        <v>299</v>
      </c>
    </row>
    <row r="220" s="2" customFormat="1">
      <c r="A220" s="38"/>
      <c r="B220" s="39"/>
      <c r="C220" s="40"/>
      <c r="D220" s="231" t="s">
        <v>141</v>
      </c>
      <c r="E220" s="40"/>
      <c r="F220" s="232" t="s">
        <v>300</v>
      </c>
      <c r="G220" s="40"/>
      <c r="H220" s="40"/>
      <c r="I220" s="233"/>
      <c r="J220" s="40"/>
      <c r="K220" s="40"/>
      <c r="L220" s="44"/>
      <c r="M220" s="234"/>
      <c r="N220" s="235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141</v>
      </c>
      <c r="AU220" s="17" t="s">
        <v>89</v>
      </c>
    </row>
    <row r="221" s="2" customFormat="1">
      <c r="A221" s="38"/>
      <c r="B221" s="39"/>
      <c r="C221" s="40"/>
      <c r="D221" s="236" t="s">
        <v>143</v>
      </c>
      <c r="E221" s="40"/>
      <c r="F221" s="237" t="s">
        <v>301</v>
      </c>
      <c r="G221" s="40"/>
      <c r="H221" s="40"/>
      <c r="I221" s="233"/>
      <c r="J221" s="40"/>
      <c r="K221" s="40"/>
      <c r="L221" s="44"/>
      <c r="M221" s="234"/>
      <c r="N221" s="235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143</v>
      </c>
      <c r="AU221" s="17" t="s">
        <v>89</v>
      </c>
    </row>
    <row r="222" s="13" customFormat="1">
      <c r="A222" s="13"/>
      <c r="B222" s="238"/>
      <c r="C222" s="239"/>
      <c r="D222" s="231" t="s">
        <v>145</v>
      </c>
      <c r="E222" s="240" t="s">
        <v>1</v>
      </c>
      <c r="F222" s="241" t="s">
        <v>302</v>
      </c>
      <c r="G222" s="239"/>
      <c r="H222" s="242">
        <v>296.56</v>
      </c>
      <c r="I222" s="243"/>
      <c r="J222" s="239"/>
      <c r="K222" s="239"/>
      <c r="L222" s="244"/>
      <c r="M222" s="245"/>
      <c r="N222" s="246"/>
      <c r="O222" s="246"/>
      <c r="P222" s="246"/>
      <c r="Q222" s="246"/>
      <c r="R222" s="246"/>
      <c r="S222" s="246"/>
      <c r="T222" s="247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8" t="s">
        <v>145</v>
      </c>
      <c r="AU222" s="248" t="s">
        <v>89</v>
      </c>
      <c r="AV222" s="13" t="s">
        <v>89</v>
      </c>
      <c r="AW222" s="13" t="s">
        <v>35</v>
      </c>
      <c r="AX222" s="13" t="s">
        <v>87</v>
      </c>
      <c r="AY222" s="248" t="s">
        <v>132</v>
      </c>
    </row>
    <row r="223" s="2" customFormat="1" ht="37.8" customHeight="1">
      <c r="A223" s="38"/>
      <c r="B223" s="39"/>
      <c r="C223" s="218" t="s">
        <v>303</v>
      </c>
      <c r="D223" s="218" t="s">
        <v>134</v>
      </c>
      <c r="E223" s="219" t="s">
        <v>304</v>
      </c>
      <c r="F223" s="220" t="s">
        <v>305</v>
      </c>
      <c r="G223" s="221" t="s">
        <v>181</v>
      </c>
      <c r="H223" s="222">
        <v>2965.5999999999999</v>
      </c>
      <c r="I223" s="223"/>
      <c r="J223" s="224">
        <f>ROUND(I223*H223,2)</f>
        <v>0</v>
      </c>
      <c r="K223" s="220" t="s">
        <v>138</v>
      </c>
      <c r="L223" s="44"/>
      <c r="M223" s="225" t="s">
        <v>1</v>
      </c>
      <c r="N223" s="226" t="s">
        <v>44</v>
      </c>
      <c r="O223" s="91"/>
      <c r="P223" s="227">
        <f>O223*H223</f>
        <v>0</v>
      </c>
      <c r="Q223" s="227">
        <v>0</v>
      </c>
      <c r="R223" s="227">
        <f>Q223*H223</f>
        <v>0</v>
      </c>
      <c r="S223" s="227">
        <v>0</v>
      </c>
      <c r="T223" s="22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9" t="s">
        <v>139</v>
      </c>
      <c r="AT223" s="229" t="s">
        <v>134</v>
      </c>
      <c r="AU223" s="229" t="s">
        <v>89</v>
      </c>
      <c r="AY223" s="17" t="s">
        <v>132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7" t="s">
        <v>87</v>
      </c>
      <c r="BK223" s="230">
        <f>ROUND(I223*H223,2)</f>
        <v>0</v>
      </c>
      <c r="BL223" s="17" t="s">
        <v>139</v>
      </c>
      <c r="BM223" s="229" t="s">
        <v>306</v>
      </c>
    </row>
    <row r="224" s="2" customFormat="1">
      <c r="A224" s="38"/>
      <c r="B224" s="39"/>
      <c r="C224" s="40"/>
      <c r="D224" s="231" t="s">
        <v>141</v>
      </c>
      <c r="E224" s="40"/>
      <c r="F224" s="232" t="s">
        <v>307</v>
      </c>
      <c r="G224" s="40"/>
      <c r="H224" s="40"/>
      <c r="I224" s="233"/>
      <c r="J224" s="40"/>
      <c r="K224" s="40"/>
      <c r="L224" s="44"/>
      <c r="M224" s="234"/>
      <c r="N224" s="235"/>
      <c r="O224" s="91"/>
      <c r="P224" s="91"/>
      <c r="Q224" s="91"/>
      <c r="R224" s="91"/>
      <c r="S224" s="91"/>
      <c r="T224" s="92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141</v>
      </c>
      <c r="AU224" s="17" t="s">
        <v>89</v>
      </c>
    </row>
    <row r="225" s="2" customFormat="1">
      <c r="A225" s="38"/>
      <c r="B225" s="39"/>
      <c r="C225" s="40"/>
      <c r="D225" s="236" t="s">
        <v>143</v>
      </c>
      <c r="E225" s="40"/>
      <c r="F225" s="237" t="s">
        <v>308</v>
      </c>
      <c r="G225" s="40"/>
      <c r="H225" s="40"/>
      <c r="I225" s="233"/>
      <c r="J225" s="40"/>
      <c r="K225" s="40"/>
      <c r="L225" s="44"/>
      <c r="M225" s="234"/>
      <c r="N225" s="235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143</v>
      </c>
      <c r="AU225" s="17" t="s">
        <v>89</v>
      </c>
    </row>
    <row r="226" s="13" customFormat="1">
      <c r="A226" s="13"/>
      <c r="B226" s="238"/>
      <c r="C226" s="239"/>
      <c r="D226" s="231" t="s">
        <v>145</v>
      </c>
      <c r="E226" s="239"/>
      <c r="F226" s="241" t="s">
        <v>309</v>
      </c>
      <c r="G226" s="239"/>
      <c r="H226" s="242">
        <v>2965.5999999999999</v>
      </c>
      <c r="I226" s="243"/>
      <c r="J226" s="239"/>
      <c r="K226" s="239"/>
      <c r="L226" s="244"/>
      <c r="M226" s="245"/>
      <c r="N226" s="246"/>
      <c r="O226" s="246"/>
      <c r="P226" s="246"/>
      <c r="Q226" s="246"/>
      <c r="R226" s="246"/>
      <c r="S226" s="246"/>
      <c r="T226" s="247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8" t="s">
        <v>145</v>
      </c>
      <c r="AU226" s="248" t="s">
        <v>89</v>
      </c>
      <c r="AV226" s="13" t="s">
        <v>89</v>
      </c>
      <c r="AW226" s="13" t="s">
        <v>4</v>
      </c>
      <c r="AX226" s="13" t="s">
        <v>87</v>
      </c>
      <c r="AY226" s="248" t="s">
        <v>132</v>
      </c>
    </row>
    <row r="227" s="2" customFormat="1" ht="21.75" customHeight="1">
      <c r="A227" s="38"/>
      <c r="B227" s="39"/>
      <c r="C227" s="218" t="s">
        <v>310</v>
      </c>
      <c r="D227" s="218" t="s">
        <v>134</v>
      </c>
      <c r="E227" s="219" t="s">
        <v>311</v>
      </c>
      <c r="F227" s="220" t="s">
        <v>312</v>
      </c>
      <c r="G227" s="221" t="s">
        <v>181</v>
      </c>
      <c r="H227" s="222">
        <v>1659</v>
      </c>
      <c r="I227" s="223"/>
      <c r="J227" s="224">
        <f>ROUND(I227*H227,2)</f>
        <v>0</v>
      </c>
      <c r="K227" s="220" t="s">
        <v>138</v>
      </c>
      <c r="L227" s="44"/>
      <c r="M227" s="225" t="s">
        <v>1</v>
      </c>
      <c r="N227" s="226" t="s">
        <v>44</v>
      </c>
      <c r="O227" s="91"/>
      <c r="P227" s="227">
        <f>O227*H227</f>
        <v>0</v>
      </c>
      <c r="Q227" s="227">
        <v>0</v>
      </c>
      <c r="R227" s="227">
        <f>Q227*H227</f>
        <v>0</v>
      </c>
      <c r="S227" s="227">
        <v>0</v>
      </c>
      <c r="T227" s="228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9" t="s">
        <v>139</v>
      </c>
      <c r="AT227" s="229" t="s">
        <v>134</v>
      </c>
      <c r="AU227" s="229" t="s">
        <v>89</v>
      </c>
      <c r="AY227" s="17" t="s">
        <v>132</v>
      </c>
      <c r="BE227" s="230">
        <f>IF(N227="základní",J227,0)</f>
        <v>0</v>
      </c>
      <c r="BF227" s="230">
        <f>IF(N227="snížená",J227,0)</f>
        <v>0</v>
      </c>
      <c r="BG227" s="230">
        <f>IF(N227="zákl. přenesená",J227,0)</f>
        <v>0</v>
      </c>
      <c r="BH227" s="230">
        <f>IF(N227="sníž. přenesená",J227,0)</f>
        <v>0</v>
      </c>
      <c r="BI227" s="230">
        <f>IF(N227="nulová",J227,0)</f>
        <v>0</v>
      </c>
      <c r="BJ227" s="17" t="s">
        <v>87</v>
      </c>
      <c r="BK227" s="230">
        <f>ROUND(I227*H227,2)</f>
        <v>0</v>
      </c>
      <c r="BL227" s="17" t="s">
        <v>139</v>
      </c>
      <c r="BM227" s="229" t="s">
        <v>313</v>
      </c>
    </row>
    <row r="228" s="2" customFormat="1">
      <c r="A228" s="38"/>
      <c r="B228" s="39"/>
      <c r="C228" s="40"/>
      <c r="D228" s="231" t="s">
        <v>141</v>
      </c>
      <c r="E228" s="40"/>
      <c r="F228" s="232" t="s">
        <v>314</v>
      </c>
      <c r="G228" s="40"/>
      <c r="H228" s="40"/>
      <c r="I228" s="233"/>
      <c r="J228" s="40"/>
      <c r="K228" s="40"/>
      <c r="L228" s="44"/>
      <c r="M228" s="234"/>
      <c r="N228" s="235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141</v>
      </c>
      <c r="AU228" s="17" t="s">
        <v>89</v>
      </c>
    </row>
    <row r="229" s="2" customFormat="1">
      <c r="A229" s="38"/>
      <c r="B229" s="39"/>
      <c r="C229" s="40"/>
      <c r="D229" s="236" t="s">
        <v>143</v>
      </c>
      <c r="E229" s="40"/>
      <c r="F229" s="237" t="s">
        <v>315</v>
      </c>
      <c r="G229" s="40"/>
      <c r="H229" s="40"/>
      <c r="I229" s="233"/>
      <c r="J229" s="40"/>
      <c r="K229" s="40"/>
      <c r="L229" s="44"/>
      <c r="M229" s="234"/>
      <c r="N229" s="235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143</v>
      </c>
      <c r="AU229" s="17" t="s">
        <v>89</v>
      </c>
    </row>
    <row r="230" s="13" customFormat="1">
      <c r="A230" s="13"/>
      <c r="B230" s="238"/>
      <c r="C230" s="239"/>
      <c r="D230" s="231" t="s">
        <v>145</v>
      </c>
      <c r="E230" s="240" t="s">
        <v>1</v>
      </c>
      <c r="F230" s="241" t="s">
        <v>288</v>
      </c>
      <c r="G230" s="239"/>
      <c r="H230" s="242">
        <v>553</v>
      </c>
      <c r="I230" s="243"/>
      <c r="J230" s="239"/>
      <c r="K230" s="239"/>
      <c r="L230" s="244"/>
      <c r="M230" s="245"/>
      <c r="N230" s="246"/>
      <c r="O230" s="246"/>
      <c r="P230" s="246"/>
      <c r="Q230" s="246"/>
      <c r="R230" s="246"/>
      <c r="S230" s="246"/>
      <c r="T230" s="247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8" t="s">
        <v>145</v>
      </c>
      <c r="AU230" s="248" t="s">
        <v>89</v>
      </c>
      <c r="AV230" s="13" t="s">
        <v>89</v>
      </c>
      <c r="AW230" s="13" t="s">
        <v>35</v>
      </c>
      <c r="AX230" s="13" t="s">
        <v>79</v>
      </c>
      <c r="AY230" s="248" t="s">
        <v>132</v>
      </c>
    </row>
    <row r="231" s="13" customFormat="1">
      <c r="A231" s="13"/>
      <c r="B231" s="238"/>
      <c r="C231" s="239"/>
      <c r="D231" s="231" t="s">
        <v>145</v>
      </c>
      <c r="E231" s="240" t="s">
        <v>1</v>
      </c>
      <c r="F231" s="241" t="s">
        <v>237</v>
      </c>
      <c r="G231" s="239"/>
      <c r="H231" s="242">
        <v>1106</v>
      </c>
      <c r="I231" s="243"/>
      <c r="J231" s="239"/>
      <c r="K231" s="239"/>
      <c r="L231" s="244"/>
      <c r="M231" s="245"/>
      <c r="N231" s="246"/>
      <c r="O231" s="246"/>
      <c r="P231" s="246"/>
      <c r="Q231" s="246"/>
      <c r="R231" s="246"/>
      <c r="S231" s="246"/>
      <c r="T231" s="247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8" t="s">
        <v>145</v>
      </c>
      <c r="AU231" s="248" t="s">
        <v>89</v>
      </c>
      <c r="AV231" s="13" t="s">
        <v>89</v>
      </c>
      <c r="AW231" s="13" t="s">
        <v>35</v>
      </c>
      <c r="AX231" s="13" t="s">
        <v>79</v>
      </c>
      <c r="AY231" s="248" t="s">
        <v>132</v>
      </c>
    </row>
    <row r="232" s="14" customFormat="1">
      <c r="A232" s="14"/>
      <c r="B232" s="249"/>
      <c r="C232" s="250"/>
      <c r="D232" s="231" t="s">
        <v>145</v>
      </c>
      <c r="E232" s="251" t="s">
        <v>1</v>
      </c>
      <c r="F232" s="252" t="s">
        <v>197</v>
      </c>
      <c r="G232" s="250"/>
      <c r="H232" s="253">
        <v>1659</v>
      </c>
      <c r="I232" s="254"/>
      <c r="J232" s="250"/>
      <c r="K232" s="250"/>
      <c r="L232" s="255"/>
      <c r="M232" s="256"/>
      <c r="N232" s="257"/>
      <c r="O232" s="257"/>
      <c r="P232" s="257"/>
      <c r="Q232" s="257"/>
      <c r="R232" s="257"/>
      <c r="S232" s="257"/>
      <c r="T232" s="258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9" t="s">
        <v>145</v>
      </c>
      <c r="AU232" s="259" t="s">
        <v>89</v>
      </c>
      <c r="AV232" s="14" t="s">
        <v>139</v>
      </c>
      <c r="AW232" s="14" t="s">
        <v>35</v>
      </c>
      <c r="AX232" s="14" t="s">
        <v>87</v>
      </c>
      <c r="AY232" s="259" t="s">
        <v>132</v>
      </c>
    </row>
    <row r="233" s="2" customFormat="1" ht="24.15" customHeight="1">
      <c r="A233" s="38"/>
      <c r="B233" s="39"/>
      <c r="C233" s="218" t="s">
        <v>316</v>
      </c>
      <c r="D233" s="218" t="s">
        <v>134</v>
      </c>
      <c r="E233" s="219" t="s">
        <v>317</v>
      </c>
      <c r="F233" s="220" t="s">
        <v>318</v>
      </c>
      <c r="G233" s="221" t="s">
        <v>181</v>
      </c>
      <c r="H233" s="222">
        <v>296.56</v>
      </c>
      <c r="I233" s="223"/>
      <c r="J233" s="224">
        <f>ROUND(I233*H233,2)</f>
        <v>0</v>
      </c>
      <c r="K233" s="220" t="s">
        <v>138</v>
      </c>
      <c r="L233" s="44"/>
      <c r="M233" s="225" t="s">
        <v>1</v>
      </c>
      <c r="N233" s="226" t="s">
        <v>44</v>
      </c>
      <c r="O233" s="91"/>
      <c r="P233" s="227">
        <f>O233*H233</f>
        <v>0</v>
      </c>
      <c r="Q233" s="227">
        <v>0</v>
      </c>
      <c r="R233" s="227">
        <f>Q233*H233</f>
        <v>0</v>
      </c>
      <c r="S233" s="227">
        <v>0</v>
      </c>
      <c r="T233" s="228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9" t="s">
        <v>139</v>
      </c>
      <c r="AT233" s="229" t="s">
        <v>134</v>
      </c>
      <c r="AU233" s="229" t="s">
        <v>89</v>
      </c>
      <c r="AY233" s="17" t="s">
        <v>132</v>
      </c>
      <c r="BE233" s="230">
        <f>IF(N233="základní",J233,0)</f>
        <v>0</v>
      </c>
      <c r="BF233" s="230">
        <f>IF(N233="snížená",J233,0)</f>
        <v>0</v>
      </c>
      <c r="BG233" s="230">
        <f>IF(N233="zákl. přenesená",J233,0)</f>
        <v>0</v>
      </c>
      <c r="BH233" s="230">
        <f>IF(N233="sníž. přenesená",J233,0)</f>
        <v>0</v>
      </c>
      <c r="BI233" s="230">
        <f>IF(N233="nulová",J233,0)</f>
        <v>0</v>
      </c>
      <c r="BJ233" s="17" t="s">
        <v>87</v>
      </c>
      <c r="BK233" s="230">
        <f>ROUND(I233*H233,2)</f>
        <v>0</v>
      </c>
      <c r="BL233" s="17" t="s">
        <v>139</v>
      </c>
      <c r="BM233" s="229" t="s">
        <v>319</v>
      </c>
    </row>
    <row r="234" s="2" customFormat="1">
      <c r="A234" s="38"/>
      <c r="B234" s="39"/>
      <c r="C234" s="40"/>
      <c r="D234" s="231" t="s">
        <v>141</v>
      </c>
      <c r="E234" s="40"/>
      <c r="F234" s="232" t="s">
        <v>320</v>
      </c>
      <c r="G234" s="40"/>
      <c r="H234" s="40"/>
      <c r="I234" s="233"/>
      <c r="J234" s="40"/>
      <c r="K234" s="40"/>
      <c r="L234" s="44"/>
      <c r="M234" s="234"/>
      <c r="N234" s="235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141</v>
      </c>
      <c r="AU234" s="17" t="s">
        <v>89</v>
      </c>
    </row>
    <row r="235" s="2" customFormat="1">
      <c r="A235" s="38"/>
      <c r="B235" s="39"/>
      <c r="C235" s="40"/>
      <c r="D235" s="236" t="s">
        <v>143</v>
      </c>
      <c r="E235" s="40"/>
      <c r="F235" s="237" t="s">
        <v>321</v>
      </c>
      <c r="G235" s="40"/>
      <c r="H235" s="40"/>
      <c r="I235" s="233"/>
      <c r="J235" s="40"/>
      <c r="K235" s="40"/>
      <c r="L235" s="44"/>
      <c r="M235" s="234"/>
      <c r="N235" s="235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143</v>
      </c>
      <c r="AU235" s="17" t="s">
        <v>89</v>
      </c>
    </row>
    <row r="236" s="13" customFormat="1">
      <c r="A236" s="13"/>
      <c r="B236" s="238"/>
      <c r="C236" s="239"/>
      <c r="D236" s="231" t="s">
        <v>145</v>
      </c>
      <c r="E236" s="240" t="s">
        <v>1</v>
      </c>
      <c r="F236" s="241" t="s">
        <v>322</v>
      </c>
      <c r="G236" s="239"/>
      <c r="H236" s="242">
        <v>296.56</v>
      </c>
      <c r="I236" s="243"/>
      <c r="J236" s="239"/>
      <c r="K236" s="239"/>
      <c r="L236" s="244"/>
      <c r="M236" s="245"/>
      <c r="N236" s="246"/>
      <c r="O236" s="246"/>
      <c r="P236" s="246"/>
      <c r="Q236" s="246"/>
      <c r="R236" s="246"/>
      <c r="S236" s="246"/>
      <c r="T236" s="247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8" t="s">
        <v>145</v>
      </c>
      <c r="AU236" s="248" t="s">
        <v>89</v>
      </c>
      <c r="AV236" s="13" t="s">
        <v>89</v>
      </c>
      <c r="AW236" s="13" t="s">
        <v>35</v>
      </c>
      <c r="AX236" s="13" t="s">
        <v>87</v>
      </c>
      <c r="AY236" s="248" t="s">
        <v>132</v>
      </c>
    </row>
    <row r="237" s="2" customFormat="1" ht="24.15" customHeight="1">
      <c r="A237" s="38"/>
      <c r="B237" s="39"/>
      <c r="C237" s="218" t="s">
        <v>323</v>
      </c>
      <c r="D237" s="218" t="s">
        <v>134</v>
      </c>
      <c r="E237" s="219" t="s">
        <v>324</v>
      </c>
      <c r="F237" s="220" t="s">
        <v>325</v>
      </c>
      <c r="G237" s="221" t="s">
        <v>137</v>
      </c>
      <c r="H237" s="222">
        <v>422.25</v>
      </c>
      <c r="I237" s="223"/>
      <c r="J237" s="224">
        <f>ROUND(I237*H237,2)</f>
        <v>0</v>
      </c>
      <c r="K237" s="220" t="s">
        <v>138</v>
      </c>
      <c r="L237" s="44"/>
      <c r="M237" s="225" t="s">
        <v>1</v>
      </c>
      <c r="N237" s="226" t="s">
        <v>44</v>
      </c>
      <c r="O237" s="91"/>
      <c r="P237" s="227">
        <f>O237*H237</f>
        <v>0</v>
      </c>
      <c r="Q237" s="227">
        <v>0</v>
      </c>
      <c r="R237" s="227">
        <f>Q237*H237</f>
        <v>0</v>
      </c>
      <c r="S237" s="227">
        <v>0</v>
      </c>
      <c r="T237" s="228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9" t="s">
        <v>139</v>
      </c>
      <c r="AT237" s="229" t="s">
        <v>134</v>
      </c>
      <c r="AU237" s="229" t="s">
        <v>89</v>
      </c>
      <c r="AY237" s="17" t="s">
        <v>132</v>
      </c>
      <c r="BE237" s="230">
        <f>IF(N237="základní",J237,0)</f>
        <v>0</v>
      </c>
      <c r="BF237" s="230">
        <f>IF(N237="snížená",J237,0)</f>
        <v>0</v>
      </c>
      <c r="BG237" s="230">
        <f>IF(N237="zákl. přenesená",J237,0)</f>
        <v>0</v>
      </c>
      <c r="BH237" s="230">
        <f>IF(N237="sníž. přenesená",J237,0)</f>
        <v>0</v>
      </c>
      <c r="BI237" s="230">
        <f>IF(N237="nulová",J237,0)</f>
        <v>0</v>
      </c>
      <c r="BJ237" s="17" t="s">
        <v>87</v>
      </c>
      <c r="BK237" s="230">
        <f>ROUND(I237*H237,2)</f>
        <v>0</v>
      </c>
      <c r="BL237" s="17" t="s">
        <v>139</v>
      </c>
      <c r="BM237" s="229" t="s">
        <v>326</v>
      </c>
    </row>
    <row r="238" s="2" customFormat="1">
      <c r="A238" s="38"/>
      <c r="B238" s="39"/>
      <c r="C238" s="40"/>
      <c r="D238" s="231" t="s">
        <v>141</v>
      </c>
      <c r="E238" s="40"/>
      <c r="F238" s="232" t="s">
        <v>327</v>
      </c>
      <c r="G238" s="40"/>
      <c r="H238" s="40"/>
      <c r="I238" s="233"/>
      <c r="J238" s="40"/>
      <c r="K238" s="40"/>
      <c r="L238" s="44"/>
      <c r="M238" s="234"/>
      <c r="N238" s="235"/>
      <c r="O238" s="91"/>
      <c r="P238" s="91"/>
      <c r="Q238" s="91"/>
      <c r="R238" s="91"/>
      <c r="S238" s="91"/>
      <c r="T238" s="92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141</v>
      </c>
      <c r="AU238" s="17" t="s">
        <v>89</v>
      </c>
    </row>
    <row r="239" s="2" customFormat="1">
      <c r="A239" s="38"/>
      <c r="B239" s="39"/>
      <c r="C239" s="40"/>
      <c r="D239" s="236" t="s">
        <v>143</v>
      </c>
      <c r="E239" s="40"/>
      <c r="F239" s="237" t="s">
        <v>328</v>
      </c>
      <c r="G239" s="40"/>
      <c r="H239" s="40"/>
      <c r="I239" s="233"/>
      <c r="J239" s="40"/>
      <c r="K239" s="40"/>
      <c r="L239" s="44"/>
      <c r="M239" s="234"/>
      <c r="N239" s="235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143</v>
      </c>
      <c r="AU239" s="17" t="s">
        <v>89</v>
      </c>
    </row>
    <row r="240" s="13" customFormat="1">
      <c r="A240" s="13"/>
      <c r="B240" s="238"/>
      <c r="C240" s="239"/>
      <c r="D240" s="231" t="s">
        <v>145</v>
      </c>
      <c r="E240" s="240" t="s">
        <v>1</v>
      </c>
      <c r="F240" s="241" t="s">
        <v>329</v>
      </c>
      <c r="G240" s="239"/>
      <c r="H240" s="242">
        <v>422.25</v>
      </c>
      <c r="I240" s="243"/>
      <c r="J240" s="239"/>
      <c r="K240" s="239"/>
      <c r="L240" s="244"/>
      <c r="M240" s="245"/>
      <c r="N240" s="246"/>
      <c r="O240" s="246"/>
      <c r="P240" s="246"/>
      <c r="Q240" s="246"/>
      <c r="R240" s="246"/>
      <c r="S240" s="246"/>
      <c r="T240" s="247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8" t="s">
        <v>145</v>
      </c>
      <c r="AU240" s="248" t="s">
        <v>89</v>
      </c>
      <c r="AV240" s="13" t="s">
        <v>89</v>
      </c>
      <c r="AW240" s="13" t="s">
        <v>35</v>
      </c>
      <c r="AX240" s="13" t="s">
        <v>87</v>
      </c>
      <c r="AY240" s="248" t="s">
        <v>132</v>
      </c>
    </row>
    <row r="241" s="2" customFormat="1" ht="33" customHeight="1">
      <c r="A241" s="38"/>
      <c r="B241" s="39"/>
      <c r="C241" s="218" t="s">
        <v>330</v>
      </c>
      <c r="D241" s="218" t="s">
        <v>134</v>
      </c>
      <c r="E241" s="219" t="s">
        <v>331</v>
      </c>
      <c r="F241" s="220" t="s">
        <v>332</v>
      </c>
      <c r="G241" s="221" t="s">
        <v>181</v>
      </c>
      <c r="H241" s="222">
        <v>361.125</v>
      </c>
      <c r="I241" s="223"/>
      <c r="J241" s="224">
        <f>ROUND(I241*H241,2)</f>
        <v>0</v>
      </c>
      <c r="K241" s="220" t="s">
        <v>138</v>
      </c>
      <c r="L241" s="44"/>
      <c r="M241" s="225" t="s">
        <v>1</v>
      </c>
      <c r="N241" s="226" t="s">
        <v>44</v>
      </c>
      <c r="O241" s="91"/>
      <c r="P241" s="227">
        <f>O241*H241</f>
        <v>0</v>
      </c>
      <c r="Q241" s="227">
        <v>0</v>
      </c>
      <c r="R241" s="227">
        <f>Q241*H241</f>
        <v>0</v>
      </c>
      <c r="S241" s="227">
        <v>0</v>
      </c>
      <c r="T241" s="228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9" t="s">
        <v>139</v>
      </c>
      <c r="AT241" s="229" t="s">
        <v>134</v>
      </c>
      <c r="AU241" s="229" t="s">
        <v>89</v>
      </c>
      <c r="AY241" s="17" t="s">
        <v>132</v>
      </c>
      <c r="BE241" s="230">
        <f>IF(N241="základní",J241,0)</f>
        <v>0</v>
      </c>
      <c r="BF241" s="230">
        <f>IF(N241="snížená",J241,0)</f>
        <v>0</v>
      </c>
      <c r="BG241" s="230">
        <f>IF(N241="zákl. přenesená",J241,0)</f>
        <v>0</v>
      </c>
      <c r="BH241" s="230">
        <f>IF(N241="sníž. přenesená",J241,0)</f>
        <v>0</v>
      </c>
      <c r="BI241" s="230">
        <f>IF(N241="nulová",J241,0)</f>
        <v>0</v>
      </c>
      <c r="BJ241" s="17" t="s">
        <v>87</v>
      </c>
      <c r="BK241" s="230">
        <f>ROUND(I241*H241,2)</f>
        <v>0</v>
      </c>
      <c r="BL241" s="17" t="s">
        <v>139</v>
      </c>
      <c r="BM241" s="229" t="s">
        <v>333</v>
      </c>
    </row>
    <row r="242" s="2" customFormat="1">
      <c r="A242" s="38"/>
      <c r="B242" s="39"/>
      <c r="C242" s="40"/>
      <c r="D242" s="231" t="s">
        <v>141</v>
      </c>
      <c r="E242" s="40"/>
      <c r="F242" s="232" t="s">
        <v>334</v>
      </c>
      <c r="G242" s="40"/>
      <c r="H242" s="40"/>
      <c r="I242" s="233"/>
      <c r="J242" s="40"/>
      <c r="K242" s="40"/>
      <c r="L242" s="44"/>
      <c r="M242" s="234"/>
      <c r="N242" s="235"/>
      <c r="O242" s="91"/>
      <c r="P242" s="91"/>
      <c r="Q242" s="91"/>
      <c r="R242" s="91"/>
      <c r="S242" s="91"/>
      <c r="T242" s="92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141</v>
      </c>
      <c r="AU242" s="17" t="s">
        <v>89</v>
      </c>
    </row>
    <row r="243" s="2" customFormat="1">
      <c r="A243" s="38"/>
      <c r="B243" s="39"/>
      <c r="C243" s="40"/>
      <c r="D243" s="236" t="s">
        <v>143</v>
      </c>
      <c r="E243" s="40"/>
      <c r="F243" s="237" t="s">
        <v>335</v>
      </c>
      <c r="G243" s="40"/>
      <c r="H243" s="40"/>
      <c r="I243" s="233"/>
      <c r="J243" s="40"/>
      <c r="K243" s="40"/>
      <c r="L243" s="44"/>
      <c r="M243" s="234"/>
      <c r="N243" s="235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143</v>
      </c>
      <c r="AU243" s="17" t="s">
        <v>89</v>
      </c>
    </row>
    <row r="244" s="15" customFormat="1">
      <c r="A244" s="15"/>
      <c r="B244" s="260"/>
      <c r="C244" s="261"/>
      <c r="D244" s="231" t="s">
        <v>145</v>
      </c>
      <c r="E244" s="262" t="s">
        <v>1</v>
      </c>
      <c r="F244" s="263" t="s">
        <v>336</v>
      </c>
      <c r="G244" s="261"/>
      <c r="H244" s="262" t="s">
        <v>1</v>
      </c>
      <c r="I244" s="264"/>
      <c r="J244" s="261"/>
      <c r="K244" s="261"/>
      <c r="L244" s="265"/>
      <c r="M244" s="266"/>
      <c r="N244" s="267"/>
      <c r="O244" s="267"/>
      <c r="P244" s="267"/>
      <c r="Q244" s="267"/>
      <c r="R244" s="267"/>
      <c r="S244" s="267"/>
      <c r="T244" s="268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69" t="s">
        <v>145</v>
      </c>
      <c r="AU244" s="269" t="s">
        <v>89</v>
      </c>
      <c r="AV244" s="15" t="s">
        <v>87</v>
      </c>
      <c r="AW244" s="15" t="s">
        <v>35</v>
      </c>
      <c r="AX244" s="15" t="s">
        <v>79</v>
      </c>
      <c r="AY244" s="269" t="s">
        <v>132</v>
      </c>
    </row>
    <row r="245" s="13" customFormat="1">
      <c r="A245" s="13"/>
      <c r="B245" s="238"/>
      <c r="C245" s="239"/>
      <c r="D245" s="231" t="s">
        <v>145</v>
      </c>
      <c r="E245" s="240" t="s">
        <v>1</v>
      </c>
      <c r="F245" s="241" t="s">
        <v>337</v>
      </c>
      <c r="G245" s="239"/>
      <c r="H245" s="242">
        <v>94.049999999999997</v>
      </c>
      <c r="I245" s="243"/>
      <c r="J245" s="239"/>
      <c r="K245" s="239"/>
      <c r="L245" s="244"/>
      <c r="M245" s="245"/>
      <c r="N245" s="246"/>
      <c r="O245" s="246"/>
      <c r="P245" s="246"/>
      <c r="Q245" s="246"/>
      <c r="R245" s="246"/>
      <c r="S245" s="246"/>
      <c r="T245" s="247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8" t="s">
        <v>145</v>
      </c>
      <c r="AU245" s="248" t="s">
        <v>89</v>
      </c>
      <c r="AV245" s="13" t="s">
        <v>89</v>
      </c>
      <c r="AW245" s="13" t="s">
        <v>35</v>
      </c>
      <c r="AX245" s="13" t="s">
        <v>79</v>
      </c>
      <c r="AY245" s="248" t="s">
        <v>132</v>
      </c>
    </row>
    <row r="246" s="13" customFormat="1">
      <c r="A246" s="13"/>
      <c r="B246" s="238"/>
      <c r="C246" s="239"/>
      <c r="D246" s="231" t="s">
        <v>145</v>
      </c>
      <c r="E246" s="240" t="s">
        <v>1</v>
      </c>
      <c r="F246" s="241" t="s">
        <v>338</v>
      </c>
      <c r="G246" s="239"/>
      <c r="H246" s="242">
        <v>108.90000000000001</v>
      </c>
      <c r="I246" s="243"/>
      <c r="J246" s="239"/>
      <c r="K246" s="239"/>
      <c r="L246" s="244"/>
      <c r="M246" s="245"/>
      <c r="N246" s="246"/>
      <c r="O246" s="246"/>
      <c r="P246" s="246"/>
      <c r="Q246" s="246"/>
      <c r="R246" s="246"/>
      <c r="S246" s="246"/>
      <c r="T246" s="247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8" t="s">
        <v>145</v>
      </c>
      <c r="AU246" s="248" t="s">
        <v>89</v>
      </c>
      <c r="AV246" s="13" t="s">
        <v>89</v>
      </c>
      <c r="AW246" s="13" t="s">
        <v>35</v>
      </c>
      <c r="AX246" s="13" t="s">
        <v>79</v>
      </c>
      <c r="AY246" s="248" t="s">
        <v>132</v>
      </c>
    </row>
    <row r="247" s="13" customFormat="1">
      <c r="A247" s="13"/>
      <c r="B247" s="238"/>
      <c r="C247" s="239"/>
      <c r="D247" s="231" t="s">
        <v>145</v>
      </c>
      <c r="E247" s="240" t="s">
        <v>1</v>
      </c>
      <c r="F247" s="241" t="s">
        <v>339</v>
      </c>
      <c r="G247" s="239"/>
      <c r="H247" s="242">
        <v>136.125</v>
      </c>
      <c r="I247" s="243"/>
      <c r="J247" s="239"/>
      <c r="K247" s="239"/>
      <c r="L247" s="244"/>
      <c r="M247" s="245"/>
      <c r="N247" s="246"/>
      <c r="O247" s="246"/>
      <c r="P247" s="246"/>
      <c r="Q247" s="246"/>
      <c r="R247" s="246"/>
      <c r="S247" s="246"/>
      <c r="T247" s="247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8" t="s">
        <v>145</v>
      </c>
      <c r="AU247" s="248" t="s">
        <v>89</v>
      </c>
      <c r="AV247" s="13" t="s">
        <v>89</v>
      </c>
      <c r="AW247" s="13" t="s">
        <v>35</v>
      </c>
      <c r="AX247" s="13" t="s">
        <v>79</v>
      </c>
      <c r="AY247" s="248" t="s">
        <v>132</v>
      </c>
    </row>
    <row r="248" s="13" customFormat="1">
      <c r="A248" s="13"/>
      <c r="B248" s="238"/>
      <c r="C248" s="239"/>
      <c r="D248" s="231" t="s">
        <v>145</v>
      </c>
      <c r="E248" s="240" t="s">
        <v>1</v>
      </c>
      <c r="F248" s="241" t="s">
        <v>340</v>
      </c>
      <c r="G248" s="239"/>
      <c r="H248" s="242">
        <v>0</v>
      </c>
      <c r="I248" s="243"/>
      <c r="J248" s="239"/>
      <c r="K248" s="239"/>
      <c r="L248" s="244"/>
      <c r="M248" s="245"/>
      <c r="N248" s="246"/>
      <c r="O248" s="246"/>
      <c r="P248" s="246"/>
      <c r="Q248" s="246"/>
      <c r="R248" s="246"/>
      <c r="S248" s="246"/>
      <c r="T248" s="247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8" t="s">
        <v>145</v>
      </c>
      <c r="AU248" s="248" t="s">
        <v>89</v>
      </c>
      <c r="AV248" s="13" t="s">
        <v>89</v>
      </c>
      <c r="AW248" s="13" t="s">
        <v>35</v>
      </c>
      <c r="AX248" s="13" t="s">
        <v>79</v>
      </c>
      <c r="AY248" s="248" t="s">
        <v>132</v>
      </c>
    </row>
    <row r="249" s="13" customFormat="1">
      <c r="A249" s="13"/>
      <c r="B249" s="238"/>
      <c r="C249" s="239"/>
      <c r="D249" s="231" t="s">
        <v>145</v>
      </c>
      <c r="E249" s="240" t="s">
        <v>1</v>
      </c>
      <c r="F249" s="241" t="s">
        <v>341</v>
      </c>
      <c r="G249" s="239"/>
      <c r="H249" s="242">
        <v>22.050000000000001</v>
      </c>
      <c r="I249" s="243"/>
      <c r="J249" s="239"/>
      <c r="K249" s="239"/>
      <c r="L249" s="244"/>
      <c r="M249" s="245"/>
      <c r="N249" s="246"/>
      <c r="O249" s="246"/>
      <c r="P249" s="246"/>
      <c r="Q249" s="246"/>
      <c r="R249" s="246"/>
      <c r="S249" s="246"/>
      <c r="T249" s="247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8" t="s">
        <v>145</v>
      </c>
      <c r="AU249" s="248" t="s">
        <v>89</v>
      </c>
      <c r="AV249" s="13" t="s">
        <v>89</v>
      </c>
      <c r="AW249" s="13" t="s">
        <v>35</v>
      </c>
      <c r="AX249" s="13" t="s">
        <v>79</v>
      </c>
      <c r="AY249" s="248" t="s">
        <v>132</v>
      </c>
    </row>
    <row r="250" s="14" customFormat="1">
      <c r="A250" s="14"/>
      <c r="B250" s="249"/>
      <c r="C250" s="250"/>
      <c r="D250" s="231" t="s">
        <v>145</v>
      </c>
      <c r="E250" s="251" t="s">
        <v>1</v>
      </c>
      <c r="F250" s="252" t="s">
        <v>197</v>
      </c>
      <c r="G250" s="250"/>
      <c r="H250" s="253">
        <v>361.125</v>
      </c>
      <c r="I250" s="254"/>
      <c r="J250" s="250"/>
      <c r="K250" s="250"/>
      <c r="L250" s="255"/>
      <c r="M250" s="256"/>
      <c r="N250" s="257"/>
      <c r="O250" s="257"/>
      <c r="P250" s="257"/>
      <c r="Q250" s="257"/>
      <c r="R250" s="257"/>
      <c r="S250" s="257"/>
      <c r="T250" s="258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9" t="s">
        <v>145</v>
      </c>
      <c r="AU250" s="259" t="s">
        <v>89</v>
      </c>
      <c r="AV250" s="14" t="s">
        <v>139</v>
      </c>
      <c r="AW250" s="14" t="s">
        <v>35</v>
      </c>
      <c r="AX250" s="14" t="s">
        <v>87</v>
      </c>
      <c r="AY250" s="259" t="s">
        <v>132</v>
      </c>
    </row>
    <row r="251" s="2" customFormat="1" ht="24.15" customHeight="1">
      <c r="A251" s="38"/>
      <c r="B251" s="39"/>
      <c r="C251" s="218" t="s">
        <v>342</v>
      </c>
      <c r="D251" s="218" t="s">
        <v>134</v>
      </c>
      <c r="E251" s="219" t="s">
        <v>343</v>
      </c>
      <c r="F251" s="220" t="s">
        <v>344</v>
      </c>
      <c r="G251" s="221" t="s">
        <v>137</v>
      </c>
      <c r="H251" s="222">
        <v>2431</v>
      </c>
      <c r="I251" s="223"/>
      <c r="J251" s="224">
        <f>ROUND(I251*H251,2)</f>
        <v>0</v>
      </c>
      <c r="K251" s="220" t="s">
        <v>138</v>
      </c>
      <c r="L251" s="44"/>
      <c r="M251" s="225" t="s">
        <v>1</v>
      </c>
      <c r="N251" s="226" t="s">
        <v>44</v>
      </c>
      <c r="O251" s="91"/>
      <c r="P251" s="227">
        <f>O251*H251</f>
        <v>0</v>
      </c>
      <c r="Q251" s="227">
        <v>0</v>
      </c>
      <c r="R251" s="227">
        <f>Q251*H251</f>
        <v>0</v>
      </c>
      <c r="S251" s="227">
        <v>0</v>
      </c>
      <c r="T251" s="228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9" t="s">
        <v>139</v>
      </c>
      <c r="AT251" s="229" t="s">
        <v>134</v>
      </c>
      <c r="AU251" s="229" t="s">
        <v>89</v>
      </c>
      <c r="AY251" s="17" t="s">
        <v>132</v>
      </c>
      <c r="BE251" s="230">
        <f>IF(N251="základní",J251,0)</f>
        <v>0</v>
      </c>
      <c r="BF251" s="230">
        <f>IF(N251="snížená",J251,0)</f>
        <v>0</v>
      </c>
      <c r="BG251" s="230">
        <f>IF(N251="zákl. přenesená",J251,0)</f>
        <v>0</v>
      </c>
      <c r="BH251" s="230">
        <f>IF(N251="sníž. přenesená",J251,0)</f>
        <v>0</v>
      </c>
      <c r="BI251" s="230">
        <f>IF(N251="nulová",J251,0)</f>
        <v>0</v>
      </c>
      <c r="BJ251" s="17" t="s">
        <v>87</v>
      </c>
      <c r="BK251" s="230">
        <f>ROUND(I251*H251,2)</f>
        <v>0</v>
      </c>
      <c r="BL251" s="17" t="s">
        <v>139</v>
      </c>
      <c r="BM251" s="229" t="s">
        <v>345</v>
      </c>
    </row>
    <row r="252" s="2" customFormat="1">
      <c r="A252" s="38"/>
      <c r="B252" s="39"/>
      <c r="C252" s="40"/>
      <c r="D252" s="231" t="s">
        <v>141</v>
      </c>
      <c r="E252" s="40"/>
      <c r="F252" s="232" t="s">
        <v>346</v>
      </c>
      <c r="G252" s="40"/>
      <c r="H252" s="40"/>
      <c r="I252" s="233"/>
      <c r="J252" s="40"/>
      <c r="K252" s="40"/>
      <c r="L252" s="44"/>
      <c r="M252" s="234"/>
      <c r="N252" s="235"/>
      <c r="O252" s="91"/>
      <c r="P252" s="91"/>
      <c r="Q252" s="91"/>
      <c r="R252" s="91"/>
      <c r="S252" s="91"/>
      <c r="T252" s="92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141</v>
      </c>
      <c r="AU252" s="17" t="s">
        <v>89</v>
      </c>
    </row>
    <row r="253" s="2" customFormat="1">
      <c r="A253" s="38"/>
      <c r="B253" s="39"/>
      <c r="C253" s="40"/>
      <c r="D253" s="236" t="s">
        <v>143</v>
      </c>
      <c r="E253" s="40"/>
      <c r="F253" s="237" t="s">
        <v>347</v>
      </c>
      <c r="G253" s="40"/>
      <c r="H253" s="40"/>
      <c r="I253" s="233"/>
      <c r="J253" s="40"/>
      <c r="K253" s="40"/>
      <c r="L253" s="44"/>
      <c r="M253" s="234"/>
      <c r="N253" s="235"/>
      <c r="O253" s="91"/>
      <c r="P253" s="91"/>
      <c r="Q253" s="91"/>
      <c r="R253" s="91"/>
      <c r="S253" s="91"/>
      <c r="T253" s="9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143</v>
      </c>
      <c r="AU253" s="17" t="s">
        <v>89</v>
      </c>
    </row>
    <row r="254" s="13" customFormat="1">
      <c r="A254" s="13"/>
      <c r="B254" s="238"/>
      <c r="C254" s="239"/>
      <c r="D254" s="231" t="s">
        <v>145</v>
      </c>
      <c r="E254" s="240" t="s">
        <v>1</v>
      </c>
      <c r="F254" s="241" t="s">
        <v>348</v>
      </c>
      <c r="G254" s="239"/>
      <c r="H254" s="242">
        <v>570</v>
      </c>
      <c r="I254" s="243"/>
      <c r="J254" s="239"/>
      <c r="K254" s="239"/>
      <c r="L254" s="244"/>
      <c r="M254" s="245"/>
      <c r="N254" s="246"/>
      <c r="O254" s="246"/>
      <c r="P254" s="246"/>
      <c r="Q254" s="246"/>
      <c r="R254" s="246"/>
      <c r="S254" s="246"/>
      <c r="T254" s="24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8" t="s">
        <v>145</v>
      </c>
      <c r="AU254" s="248" t="s">
        <v>89</v>
      </c>
      <c r="AV254" s="13" t="s">
        <v>89</v>
      </c>
      <c r="AW254" s="13" t="s">
        <v>35</v>
      </c>
      <c r="AX254" s="13" t="s">
        <v>79</v>
      </c>
      <c r="AY254" s="248" t="s">
        <v>132</v>
      </c>
    </row>
    <row r="255" s="13" customFormat="1">
      <c r="A255" s="13"/>
      <c r="B255" s="238"/>
      <c r="C255" s="239"/>
      <c r="D255" s="231" t="s">
        <v>145</v>
      </c>
      <c r="E255" s="240" t="s">
        <v>1</v>
      </c>
      <c r="F255" s="241" t="s">
        <v>349</v>
      </c>
      <c r="G255" s="239"/>
      <c r="H255" s="242">
        <v>396</v>
      </c>
      <c r="I255" s="243"/>
      <c r="J255" s="239"/>
      <c r="K255" s="239"/>
      <c r="L255" s="244"/>
      <c r="M255" s="245"/>
      <c r="N255" s="246"/>
      <c r="O255" s="246"/>
      <c r="P255" s="246"/>
      <c r="Q255" s="246"/>
      <c r="R255" s="246"/>
      <c r="S255" s="246"/>
      <c r="T255" s="247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8" t="s">
        <v>145</v>
      </c>
      <c r="AU255" s="248" t="s">
        <v>89</v>
      </c>
      <c r="AV255" s="13" t="s">
        <v>89</v>
      </c>
      <c r="AW255" s="13" t="s">
        <v>35</v>
      </c>
      <c r="AX255" s="13" t="s">
        <v>79</v>
      </c>
      <c r="AY255" s="248" t="s">
        <v>132</v>
      </c>
    </row>
    <row r="256" s="13" customFormat="1">
      <c r="A256" s="13"/>
      <c r="B256" s="238"/>
      <c r="C256" s="239"/>
      <c r="D256" s="231" t="s">
        <v>145</v>
      </c>
      <c r="E256" s="240" t="s">
        <v>1</v>
      </c>
      <c r="F256" s="241" t="s">
        <v>350</v>
      </c>
      <c r="G256" s="239"/>
      <c r="H256" s="242">
        <v>605</v>
      </c>
      <c r="I256" s="243"/>
      <c r="J256" s="239"/>
      <c r="K256" s="239"/>
      <c r="L256" s="244"/>
      <c r="M256" s="245"/>
      <c r="N256" s="246"/>
      <c r="O256" s="246"/>
      <c r="P256" s="246"/>
      <c r="Q256" s="246"/>
      <c r="R256" s="246"/>
      <c r="S256" s="246"/>
      <c r="T256" s="247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8" t="s">
        <v>145</v>
      </c>
      <c r="AU256" s="248" t="s">
        <v>89</v>
      </c>
      <c r="AV256" s="13" t="s">
        <v>89</v>
      </c>
      <c r="AW256" s="13" t="s">
        <v>35</v>
      </c>
      <c r="AX256" s="13" t="s">
        <v>79</v>
      </c>
      <c r="AY256" s="248" t="s">
        <v>132</v>
      </c>
    </row>
    <row r="257" s="13" customFormat="1">
      <c r="A257" s="13"/>
      <c r="B257" s="238"/>
      <c r="C257" s="239"/>
      <c r="D257" s="231" t="s">
        <v>145</v>
      </c>
      <c r="E257" s="240" t="s">
        <v>1</v>
      </c>
      <c r="F257" s="241" t="s">
        <v>351</v>
      </c>
      <c r="G257" s="239"/>
      <c r="H257" s="242">
        <v>650</v>
      </c>
      <c r="I257" s="243"/>
      <c r="J257" s="239"/>
      <c r="K257" s="239"/>
      <c r="L257" s="244"/>
      <c r="M257" s="245"/>
      <c r="N257" s="246"/>
      <c r="O257" s="246"/>
      <c r="P257" s="246"/>
      <c r="Q257" s="246"/>
      <c r="R257" s="246"/>
      <c r="S257" s="246"/>
      <c r="T257" s="247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8" t="s">
        <v>145</v>
      </c>
      <c r="AU257" s="248" t="s">
        <v>89</v>
      </c>
      <c r="AV257" s="13" t="s">
        <v>89</v>
      </c>
      <c r="AW257" s="13" t="s">
        <v>35</v>
      </c>
      <c r="AX257" s="13" t="s">
        <v>79</v>
      </c>
      <c r="AY257" s="248" t="s">
        <v>132</v>
      </c>
    </row>
    <row r="258" s="13" customFormat="1">
      <c r="A258" s="13"/>
      <c r="B258" s="238"/>
      <c r="C258" s="239"/>
      <c r="D258" s="231" t="s">
        <v>145</v>
      </c>
      <c r="E258" s="240" t="s">
        <v>1</v>
      </c>
      <c r="F258" s="241" t="s">
        <v>352</v>
      </c>
      <c r="G258" s="239"/>
      <c r="H258" s="242">
        <v>210</v>
      </c>
      <c r="I258" s="243"/>
      <c r="J258" s="239"/>
      <c r="K258" s="239"/>
      <c r="L258" s="244"/>
      <c r="M258" s="245"/>
      <c r="N258" s="246"/>
      <c r="O258" s="246"/>
      <c r="P258" s="246"/>
      <c r="Q258" s="246"/>
      <c r="R258" s="246"/>
      <c r="S258" s="246"/>
      <c r="T258" s="247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8" t="s">
        <v>145</v>
      </c>
      <c r="AU258" s="248" t="s">
        <v>89</v>
      </c>
      <c r="AV258" s="13" t="s">
        <v>89</v>
      </c>
      <c r="AW258" s="13" t="s">
        <v>35</v>
      </c>
      <c r="AX258" s="13" t="s">
        <v>79</v>
      </c>
      <c r="AY258" s="248" t="s">
        <v>132</v>
      </c>
    </row>
    <row r="259" s="14" customFormat="1">
      <c r="A259" s="14"/>
      <c r="B259" s="249"/>
      <c r="C259" s="250"/>
      <c r="D259" s="231" t="s">
        <v>145</v>
      </c>
      <c r="E259" s="251" t="s">
        <v>1</v>
      </c>
      <c r="F259" s="252" t="s">
        <v>197</v>
      </c>
      <c r="G259" s="250"/>
      <c r="H259" s="253">
        <v>2431</v>
      </c>
      <c r="I259" s="254"/>
      <c r="J259" s="250"/>
      <c r="K259" s="250"/>
      <c r="L259" s="255"/>
      <c r="M259" s="256"/>
      <c r="N259" s="257"/>
      <c r="O259" s="257"/>
      <c r="P259" s="257"/>
      <c r="Q259" s="257"/>
      <c r="R259" s="257"/>
      <c r="S259" s="257"/>
      <c r="T259" s="258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9" t="s">
        <v>145</v>
      </c>
      <c r="AU259" s="259" t="s">
        <v>89</v>
      </c>
      <c r="AV259" s="14" t="s">
        <v>139</v>
      </c>
      <c r="AW259" s="14" t="s">
        <v>35</v>
      </c>
      <c r="AX259" s="14" t="s">
        <v>87</v>
      </c>
      <c r="AY259" s="259" t="s">
        <v>132</v>
      </c>
    </row>
    <row r="260" s="2" customFormat="1" ht="33" customHeight="1">
      <c r="A260" s="38"/>
      <c r="B260" s="39"/>
      <c r="C260" s="218" t="s">
        <v>353</v>
      </c>
      <c r="D260" s="218" t="s">
        <v>134</v>
      </c>
      <c r="E260" s="219" t="s">
        <v>354</v>
      </c>
      <c r="F260" s="220" t="s">
        <v>355</v>
      </c>
      <c r="G260" s="221" t="s">
        <v>356</v>
      </c>
      <c r="H260" s="222">
        <v>533.80799999999999</v>
      </c>
      <c r="I260" s="223"/>
      <c r="J260" s="224">
        <f>ROUND(I260*H260,2)</f>
        <v>0</v>
      </c>
      <c r="K260" s="220" t="s">
        <v>138</v>
      </c>
      <c r="L260" s="44"/>
      <c r="M260" s="225" t="s">
        <v>1</v>
      </c>
      <c r="N260" s="226" t="s">
        <v>44</v>
      </c>
      <c r="O260" s="91"/>
      <c r="P260" s="227">
        <f>O260*H260</f>
        <v>0</v>
      </c>
      <c r="Q260" s="227">
        <v>0</v>
      </c>
      <c r="R260" s="227">
        <f>Q260*H260</f>
        <v>0</v>
      </c>
      <c r="S260" s="227">
        <v>0</v>
      </c>
      <c r="T260" s="228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9" t="s">
        <v>139</v>
      </c>
      <c r="AT260" s="229" t="s">
        <v>134</v>
      </c>
      <c r="AU260" s="229" t="s">
        <v>89</v>
      </c>
      <c r="AY260" s="17" t="s">
        <v>132</v>
      </c>
      <c r="BE260" s="230">
        <f>IF(N260="základní",J260,0)</f>
        <v>0</v>
      </c>
      <c r="BF260" s="230">
        <f>IF(N260="snížená",J260,0)</f>
        <v>0</v>
      </c>
      <c r="BG260" s="230">
        <f>IF(N260="zákl. přenesená",J260,0)</f>
        <v>0</v>
      </c>
      <c r="BH260" s="230">
        <f>IF(N260="sníž. přenesená",J260,0)</f>
        <v>0</v>
      </c>
      <c r="BI260" s="230">
        <f>IF(N260="nulová",J260,0)</f>
        <v>0</v>
      </c>
      <c r="BJ260" s="17" t="s">
        <v>87</v>
      </c>
      <c r="BK260" s="230">
        <f>ROUND(I260*H260,2)</f>
        <v>0</v>
      </c>
      <c r="BL260" s="17" t="s">
        <v>139</v>
      </c>
      <c r="BM260" s="229" t="s">
        <v>357</v>
      </c>
    </row>
    <row r="261" s="2" customFormat="1">
      <c r="A261" s="38"/>
      <c r="B261" s="39"/>
      <c r="C261" s="40"/>
      <c r="D261" s="231" t="s">
        <v>141</v>
      </c>
      <c r="E261" s="40"/>
      <c r="F261" s="232" t="s">
        <v>358</v>
      </c>
      <c r="G261" s="40"/>
      <c r="H261" s="40"/>
      <c r="I261" s="233"/>
      <c r="J261" s="40"/>
      <c r="K261" s="40"/>
      <c r="L261" s="44"/>
      <c r="M261" s="234"/>
      <c r="N261" s="235"/>
      <c r="O261" s="91"/>
      <c r="P261" s="91"/>
      <c r="Q261" s="91"/>
      <c r="R261" s="91"/>
      <c r="S261" s="91"/>
      <c r="T261" s="9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141</v>
      </c>
      <c r="AU261" s="17" t="s">
        <v>89</v>
      </c>
    </row>
    <row r="262" s="2" customFormat="1">
      <c r="A262" s="38"/>
      <c r="B262" s="39"/>
      <c r="C262" s="40"/>
      <c r="D262" s="236" t="s">
        <v>143</v>
      </c>
      <c r="E262" s="40"/>
      <c r="F262" s="237" t="s">
        <v>359</v>
      </c>
      <c r="G262" s="40"/>
      <c r="H262" s="40"/>
      <c r="I262" s="233"/>
      <c r="J262" s="40"/>
      <c r="K262" s="40"/>
      <c r="L262" s="44"/>
      <c r="M262" s="234"/>
      <c r="N262" s="235"/>
      <c r="O262" s="91"/>
      <c r="P262" s="91"/>
      <c r="Q262" s="91"/>
      <c r="R262" s="91"/>
      <c r="S262" s="91"/>
      <c r="T262" s="92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143</v>
      </c>
      <c r="AU262" s="17" t="s">
        <v>89</v>
      </c>
    </row>
    <row r="263" s="13" customFormat="1">
      <c r="A263" s="13"/>
      <c r="B263" s="238"/>
      <c r="C263" s="239"/>
      <c r="D263" s="231" t="s">
        <v>145</v>
      </c>
      <c r="E263" s="240" t="s">
        <v>1</v>
      </c>
      <c r="F263" s="241" t="s">
        <v>360</v>
      </c>
      <c r="G263" s="239"/>
      <c r="H263" s="242">
        <v>533.80799999999999</v>
      </c>
      <c r="I263" s="243"/>
      <c r="J263" s="239"/>
      <c r="K263" s="239"/>
      <c r="L263" s="244"/>
      <c r="M263" s="245"/>
      <c r="N263" s="246"/>
      <c r="O263" s="246"/>
      <c r="P263" s="246"/>
      <c r="Q263" s="246"/>
      <c r="R263" s="246"/>
      <c r="S263" s="246"/>
      <c r="T263" s="247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8" t="s">
        <v>145</v>
      </c>
      <c r="AU263" s="248" t="s">
        <v>89</v>
      </c>
      <c r="AV263" s="13" t="s">
        <v>89</v>
      </c>
      <c r="AW263" s="13" t="s">
        <v>35</v>
      </c>
      <c r="AX263" s="13" t="s">
        <v>87</v>
      </c>
      <c r="AY263" s="248" t="s">
        <v>132</v>
      </c>
    </row>
    <row r="264" s="2" customFormat="1" ht="16.5" customHeight="1">
      <c r="A264" s="38"/>
      <c r="B264" s="39"/>
      <c r="C264" s="218" t="s">
        <v>361</v>
      </c>
      <c r="D264" s="218" t="s">
        <v>134</v>
      </c>
      <c r="E264" s="219" t="s">
        <v>362</v>
      </c>
      <c r="F264" s="220" t="s">
        <v>363</v>
      </c>
      <c r="G264" s="221" t="s">
        <v>181</v>
      </c>
      <c r="H264" s="222">
        <v>553</v>
      </c>
      <c r="I264" s="223"/>
      <c r="J264" s="224">
        <f>ROUND(I264*H264,2)</f>
        <v>0</v>
      </c>
      <c r="K264" s="220" t="s">
        <v>138</v>
      </c>
      <c r="L264" s="44"/>
      <c r="M264" s="225" t="s">
        <v>1</v>
      </c>
      <c r="N264" s="226" t="s">
        <v>44</v>
      </c>
      <c r="O264" s="91"/>
      <c r="P264" s="227">
        <f>O264*H264</f>
        <v>0</v>
      </c>
      <c r="Q264" s="227">
        <v>0</v>
      </c>
      <c r="R264" s="227">
        <f>Q264*H264</f>
        <v>0</v>
      </c>
      <c r="S264" s="227">
        <v>0</v>
      </c>
      <c r="T264" s="228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9" t="s">
        <v>139</v>
      </c>
      <c r="AT264" s="229" t="s">
        <v>134</v>
      </c>
      <c r="AU264" s="229" t="s">
        <v>89</v>
      </c>
      <c r="AY264" s="17" t="s">
        <v>132</v>
      </c>
      <c r="BE264" s="230">
        <f>IF(N264="základní",J264,0)</f>
        <v>0</v>
      </c>
      <c r="BF264" s="230">
        <f>IF(N264="snížená",J264,0)</f>
        <v>0</v>
      </c>
      <c r="BG264" s="230">
        <f>IF(N264="zákl. přenesená",J264,0)</f>
        <v>0</v>
      </c>
      <c r="BH264" s="230">
        <f>IF(N264="sníž. přenesená",J264,0)</f>
        <v>0</v>
      </c>
      <c r="BI264" s="230">
        <f>IF(N264="nulová",J264,0)</f>
        <v>0</v>
      </c>
      <c r="BJ264" s="17" t="s">
        <v>87</v>
      </c>
      <c r="BK264" s="230">
        <f>ROUND(I264*H264,2)</f>
        <v>0</v>
      </c>
      <c r="BL264" s="17" t="s">
        <v>139</v>
      </c>
      <c r="BM264" s="229" t="s">
        <v>364</v>
      </c>
    </row>
    <row r="265" s="2" customFormat="1">
      <c r="A265" s="38"/>
      <c r="B265" s="39"/>
      <c r="C265" s="40"/>
      <c r="D265" s="231" t="s">
        <v>141</v>
      </c>
      <c r="E265" s="40"/>
      <c r="F265" s="232" t="s">
        <v>365</v>
      </c>
      <c r="G265" s="40"/>
      <c r="H265" s="40"/>
      <c r="I265" s="233"/>
      <c r="J265" s="40"/>
      <c r="K265" s="40"/>
      <c r="L265" s="44"/>
      <c r="M265" s="234"/>
      <c r="N265" s="235"/>
      <c r="O265" s="91"/>
      <c r="P265" s="91"/>
      <c r="Q265" s="91"/>
      <c r="R265" s="91"/>
      <c r="S265" s="91"/>
      <c r="T265" s="92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141</v>
      </c>
      <c r="AU265" s="17" t="s">
        <v>89</v>
      </c>
    </row>
    <row r="266" s="2" customFormat="1">
      <c r="A266" s="38"/>
      <c r="B266" s="39"/>
      <c r="C266" s="40"/>
      <c r="D266" s="236" t="s">
        <v>143</v>
      </c>
      <c r="E266" s="40"/>
      <c r="F266" s="237" t="s">
        <v>366</v>
      </c>
      <c r="G266" s="40"/>
      <c r="H266" s="40"/>
      <c r="I266" s="233"/>
      <c r="J266" s="40"/>
      <c r="K266" s="40"/>
      <c r="L266" s="44"/>
      <c r="M266" s="234"/>
      <c r="N266" s="235"/>
      <c r="O266" s="91"/>
      <c r="P266" s="91"/>
      <c r="Q266" s="91"/>
      <c r="R266" s="91"/>
      <c r="S266" s="91"/>
      <c r="T266" s="92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143</v>
      </c>
      <c r="AU266" s="17" t="s">
        <v>89</v>
      </c>
    </row>
    <row r="267" s="13" customFormat="1">
      <c r="A267" s="13"/>
      <c r="B267" s="238"/>
      <c r="C267" s="239"/>
      <c r="D267" s="231" t="s">
        <v>145</v>
      </c>
      <c r="E267" s="240" t="s">
        <v>1</v>
      </c>
      <c r="F267" s="241" t="s">
        <v>288</v>
      </c>
      <c r="G267" s="239"/>
      <c r="H267" s="242">
        <v>553</v>
      </c>
      <c r="I267" s="243"/>
      <c r="J267" s="239"/>
      <c r="K267" s="239"/>
      <c r="L267" s="244"/>
      <c r="M267" s="245"/>
      <c r="N267" s="246"/>
      <c r="O267" s="246"/>
      <c r="P267" s="246"/>
      <c r="Q267" s="246"/>
      <c r="R267" s="246"/>
      <c r="S267" s="246"/>
      <c r="T267" s="247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8" t="s">
        <v>145</v>
      </c>
      <c r="AU267" s="248" t="s">
        <v>89</v>
      </c>
      <c r="AV267" s="13" t="s">
        <v>89</v>
      </c>
      <c r="AW267" s="13" t="s">
        <v>35</v>
      </c>
      <c r="AX267" s="13" t="s">
        <v>87</v>
      </c>
      <c r="AY267" s="248" t="s">
        <v>132</v>
      </c>
    </row>
    <row r="268" s="2" customFormat="1" ht="37.8" customHeight="1">
      <c r="A268" s="38"/>
      <c r="B268" s="39"/>
      <c r="C268" s="218" t="s">
        <v>367</v>
      </c>
      <c r="D268" s="218" t="s">
        <v>134</v>
      </c>
      <c r="E268" s="219" t="s">
        <v>368</v>
      </c>
      <c r="F268" s="220" t="s">
        <v>369</v>
      </c>
      <c r="G268" s="221" t="s">
        <v>137</v>
      </c>
      <c r="H268" s="222">
        <v>2765</v>
      </c>
      <c r="I268" s="223"/>
      <c r="J268" s="224">
        <f>ROUND(I268*H268,2)</f>
        <v>0</v>
      </c>
      <c r="K268" s="220" t="s">
        <v>138</v>
      </c>
      <c r="L268" s="44"/>
      <c r="M268" s="225" t="s">
        <v>1</v>
      </c>
      <c r="N268" s="226" t="s">
        <v>44</v>
      </c>
      <c r="O268" s="91"/>
      <c r="P268" s="227">
        <f>O268*H268</f>
        <v>0</v>
      </c>
      <c r="Q268" s="227">
        <v>0</v>
      </c>
      <c r="R268" s="227">
        <f>Q268*H268</f>
        <v>0</v>
      </c>
      <c r="S268" s="227">
        <v>0</v>
      </c>
      <c r="T268" s="228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9" t="s">
        <v>139</v>
      </c>
      <c r="AT268" s="229" t="s">
        <v>134</v>
      </c>
      <c r="AU268" s="229" t="s">
        <v>89</v>
      </c>
      <c r="AY268" s="17" t="s">
        <v>132</v>
      </c>
      <c r="BE268" s="230">
        <f>IF(N268="základní",J268,0)</f>
        <v>0</v>
      </c>
      <c r="BF268" s="230">
        <f>IF(N268="snížená",J268,0)</f>
        <v>0</v>
      </c>
      <c r="BG268" s="230">
        <f>IF(N268="zákl. přenesená",J268,0)</f>
        <v>0</v>
      </c>
      <c r="BH268" s="230">
        <f>IF(N268="sníž. přenesená",J268,0)</f>
        <v>0</v>
      </c>
      <c r="BI268" s="230">
        <f>IF(N268="nulová",J268,0)</f>
        <v>0</v>
      </c>
      <c r="BJ268" s="17" t="s">
        <v>87</v>
      </c>
      <c r="BK268" s="230">
        <f>ROUND(I268*H268,2)</f>
        <v>0</v>
      </c>
      <c r="BL268" s="17" t="s">
        <v>139</v>
      </c>
      <c r="BM268" s="229" t="s">
        <v>370</v>
      </c>
    </row>
    <row r="269" s="2" customFormat="1">
      <c r="A269" s="38"/>
      <c r="B269" s="39"/>
      <c r="C269" s="40"/>
      <c r="D269" s="231" t="s">
        <v>141</v>
      </c>
      <c r="E269" s="40"/>
      <c r="F269" s="232" t="s">
        <v>371</v>
      </c>
      <c r="G269" s="40"/>
      <c r="H269" s="40"/>
      <c r="I269" s="233"/>
      <c r="J269" s="40"/>
      <c r="K269" s="40"/>
      <c r="L269" s="44"/>
      <c r="M269" s="234"/>
      <c r="N269" s="235"/>
      <c r="O269" s="91"/>
      <c r="P269" s="91"/>
      <c r="Q269" s="91"/>
      <c r="R269" s="91"/>
      <c r="S269" s="91"/>
      <c r="T269" s="92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141</v>
      </c>
      <c r="AU269" s="17" t="s">
        <v>89</v>
      </c>
    </row>
    <row r="270" s="2" customFormat="1">
      <c r="A270" s="38"/>
      <c r="B270" s="39"/>
      <c r="C270" s="40"/>
      <c r="D270" s="236" t="s">
        <v>143</v>
      </c>
      <c r="E270" s="40"/>
      <c r="F270" s="237" t="s">
        <v>372</v>
      </c>
      <c r="G270" s="40"/>
      <c r="H270" s="40"/>
      <c r="I270" s="233"/>
      <c r="J270" s="40"/>
      <c r="K270" s="40"/>
      <c r="L270" s="44"/>
      <c r="M270" s="234"/>
      <c r="N270" s="235"/>
      <c r="O270" s="91"/>
      <c r="P270" s="91"/>
      <c r="Q270" s="91"/>
      <c r="R270" s="91"/>
      <c r="S270" s="91"/>
      <c r="T270" s="92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143</v>
      </c>
      <c r="AU270" s="17" t="s">
        <v>89</v>
      </c>
    </row>
    <row r="271" s="2" customFormat="1" ht="33" customHeight="1">
      <c r="A271" s="38"/>
      <c r="B271" s="39"/>
      <c r="C271" s="218" t="s">
        <v>373</v>
      </c>
      <c r="D271" s="218" t="s">
        <v>134</v>
      </c>
      <c r="E271" s="219" t="s">
        <v>374</v>
      </c>
      <c r="F271" s="220" t="s">
        <v>375</v>
      </c>
      <c r="G271" s="221" t="s">
        <v>137</v>
      </c>
      <c r="H271" s="222">
        <v>2765</v>
      </c>
      <c r="I271" s="223"/>
      <c r="J271" s="224">
        <f>ROUND(I271*H271,2)</f>
        <v>0</v>
      </c>
      <c r="K271" s="220" t="s">
        <v>138</v>
      </c>
      <c r="L271" s="44"/>
      <c r="M271" s="225" t="s">
        <v>1</v>
      </c>
      <c r="N271" s="226" t="s">
        <v>44</v>
      </c>
      <c r="O271" s="91"/>
      <c r="P271" s="227">
        <f>O271*H271</f>
        <v>0</v>
      </c>
      <c r="Q271" s="227">
        <v>0</v>
      </c>
      <c r="R271" s="227">
        <f>Q271*H271</f>
        <v>0</v>
      </c>
      <c r="S271" s="227">
        <v>0</v>
      </c>
      <c r="T271" s="228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9" t="s">
        <v>139</v>
      </c>
      <c r="AT271" s="229" t="s">
        <v>134</v>
      </c>
      <c r="AU271" s="229" t="s">
        <v>89</v>
      </c>
      <c r="AY271" s="17" t="s">
        <v>132</v>
      </c>
      <c r="BE271" s="230">
        <f>IF(N271="základní",J271,0)</f>
        <v>0</v>
      </c>
      <c r="BF271" s="230">
        <f>IF(N271="snížená",J271,0)</f>
        <v>0</v>
      </c>
      <c r="BG271" s="230">
        <f>IF(N271="zákl. přenesená",J271,0)</f>
        <v>0</v>
      </c>
      <c r="BH271" s="230">
        <f>IF(N271="sníž. přenesená",J271,0)</f>
        <v>0</v>
      </c>
      <c r="BI271" s="230">
        <f>IF(N271="nulová",J271,0)</f>
        <v>0</v>
      </c>
      <c r="BJ271" s="17" t="s">
        <v>87</v>
      </c>
      <c r="BK271" s="230">
        <f>ROUND(I271*H271,2)</f>
        <v>0</v>
      </c>
      <c r="BL271" s="17" t="s">
        <v>139</v>
      </c>
      <c r="BM271" s="229" t="s">
        <v>376</v>
      </c>
    </row>
    <row r="272" s="2" customFormat="1">
      <c r="A272" s="38"/>
      <c r="B272" s="39"/>
      <c r="C272" s="40"/>
      <c r="D272" s="231" t="s">
        <v>141</v>
      </c>
      <c r="E272" s="40"/>
      <c r="F272" s="232" t="s">
        <v>377</v>
      </c>
      <c r="G272" s="40"/>
      <c r="H272" s="40"/>
      <c r="I272" s="233"/>
      <c r="J272" s="40"/>
      <c r="K272" s="40"/>
      <c r="L272" s="44"/>
      <c r="M272" s="234"/>
      <c r="N272" s="235"/>
      <c r="O272" s="91"/>
      <c r="P272" s="91"/>
      <c r="Q272" s="91"/>
      <c r="R272" s="91"/>
      <c r="S272" s="91"/>
      <c r="T272" s="92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141</v>
      </c>
      <c r="AU272" s="17" t="s">
        <v>89</v>
      </c>
    </row>
    <row r="273" s="2" customFormat="1">
      <c r="A273" s="38"/>
      <c r="B273" s="39"/>
      <c r="C273" s="40"/>
      <c r="D273" s="236" t="s">
        <v>143</v>
      </c>
      <c r="E273" s="40"/>
      <c r="F273" s="237" t="s">
        <v>378</v>
      </c>
      <c r="G273" s="40"/>
      <c r="H273" s="40"/>
      <c r="I273" s="233"/>
      <c r="J273" s="40"/>
      <c r="K273" s="40"/>
      <c r="L273" s="44"/>
      <c r="M273" s="234"/>
      <c r="N273" s="235"/>
      <c r="O273" s="91"/>
      <c r="P273" s="91"/>
      <c r="Q273" s="91"/>
      <c r="R273" s="91"/>
      <c r="S273" s="91"/>
      <c r="T273" s="92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17" t="s">
        <v>143</v>
      </c>
      <c r="AU273" s="17" t="s">
        <v>89</v>
      </c>
    </row>
    <row r="274" s="13" customFormat="1">
      <c r="A274" s="13"/>
      <c r="B274" s="238"/>
      <c r="C274" s="239"/>
      <c r="D274" s="231" t="s">
        <v>145</v>
      </c>
      <c r="E274" s="240" t="s">
        <v>1</v>
      </c>
      <c r="F274" s="241" t="s">
        <v>379</v>
      </c>
      <c r="G274" s="239"/>
      <c r="H274" s="242">
        <v>2765</v>
      </c>
      <c r="I274" s="243"/>
      <c r="J274" s="239"/>
      <c r="K274" s="239"/>
      <c r="L274" s="244"/>
      <c r="M274" s="245"/>
      <c r="N274" s="246"/>
      <c r="O274" s="246"/>
      <c r="P274" s="246"/>
      <c r="Q274" s="246"/>
      <c r="R274" s="246"/>
      <c r="S274" s="246"/>
      <c r="T274" s="247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8" t="s">
        <v>145</v>
      </c>
      <c r="AU274" s="248" t="s">
        <v>89</v>
      </c>
      <c r="AV274" s="13" t="s">
        <v>89</v>
      </c>
      <c r="AW274" s="13" t="s">
        <v>35</v>
      </c>
      <c r="AX274" s="13" t="s">
        <v>87</v>
      </c>
      <c r="AY274" s="248" t="s">
        <v>132</v>
      </c>
    </row>
    <row r="275" s="2" customFormat="1" ht="24.15" customHeight="1">
      <c r="A275" s="38"/>
      <c r="B275" s="39"/>
      <c r="C275" s="218" t="s">
        <v>380</v>
      </c>
      <c r="D275" s="218" t="s">
        <v>134</v>
      </c>
      <c r="E275" s="219" t="s">
        <v>381</v>
      </c>
      <c r="F275" s="220" t="s">
        <v>382</v>
      </c>
      <c r="G275" s="221" t="s">
        <v>137</v>
      </c>
      <c r="H275" s="222">
        <v>2499</v>
      </c>
      <c r="I275" s="223"/>
      <c r="J275" s="224">
        <f>ROUND(I275*H275,2)</f>
        <v>0</v>
      </c>
      <c r="K275" s="220" t="s">
        <v>138</v>
      </c>
      <c r="L275" s="44"/>
      <c r="M275" s="225" t="s">
        <v>1</v>
      </c>
      <c r="N275" s="226" t="s">
        <v>44</v>
      </c>
      <c r="O275" s="91"/>
      <c r="P275" s="227">
        <f>O275*H275</f>
        <v>0</v>
      </c>
      <c r="Q275" s="227">
        <v>0</v>
      </c>
      <c r="R275" s="227">
        <f>Q275*H275</f>
        <v>0</v>
      </c>
      <c r="S275" s="227">
        <v>0</v>
      </c>
      <c r="T275" s="228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9" t="s">
        <v>139</v>
      </c>
      <c r="AT275" s="229" t="s">
        <v>134</v>
      </c>
      <c r="AU275" s="229" t="s">
        <v>89</v>
      </c>
      <c r="AY275" s="17" t="s">
        <v>132</v>
      </c>
      <c r="BE275" s="230">
        <f>IF(N275="základní",J275,0)</f>
        <v>0</v>
      </c>
      <c r="BF275" s="230">
        <f>IF(N275="snížená",J275,0)</f>
        <v>0</v>
      </c>
      <c r="BG275" s="230">
        <f>IF(N275="zákl. přenesená",J275,0)</f>
        <v>0</v>
      </c>
      <c r="BH275" s="230">
        <f>IF(N275="sníž. přenesená",J275,0)</f>
        <v>0</v>
      </c>
      <c r="BI275" s="230">
        <f>IF(N275="nulová",J275,0)</f>
        <v>0</v>
      </c>
      <c r="BJ275" s="17" t="s">
        <v>87</v>
      </c>
      <c r="BK275" s="230">
        <f>ROUND(I275*H275,2)</f>
        <v>0</v>
      </c>
      <c r="BL275" s="17" t="s">
        <v>139</v>
      </c>
      <c r="BM275" s="229" t="s">
        <v>383</v>
      </c>
    </row>
    <row r="276" s="2" customFormat="1">
      <c r="A276" s="38"/>
      <c r="B276" s="39"/>
      <c r="C276" s="40"/>
      <c r="D276" s="231" t="s">
        <v>141</v>
      </c>
      <c r="E276" s="40"/>
      <c r="F276" s="232" t="s">
        <v>384</v>
      </c>
      <c r="G276" s="40"/>
      <c r="H276" s="40"/>
      <c r="I276" s="233"/>
      <c r="J276" s="40"/>
      <c r="K276" s="40"/>
      <c r="L276" s="44"/>
      <c r="M276" s="234"/>
      <c r="N276" s="235"/>
      <c r="O276" s="91"/>
      <c r="P276" s="91"/>
      <c r="Q276" s="91"/>
      <c r="R276" s="91"/>
      <c r="S276" s="91"/>
      <c r="T276" s="92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141</v>
      </c>
      <c r="AU276" s="17" t="s">
        <v>89</v>
      </c>
    </row>
    <row r="277" s="2" customFormat="1">
      <c r="A277" s="38"/>
      <c r="B277" s="39"/>
      <c r="C277" s="40"/>
      <c r="D277" s="236" t="s">
        <v>143</v>
      </c>
      <c r="E277" s="40"/>
      <c r="F277" s="237" t="s">
        <v>385</v>
      </c>
      <c r="G277" s="40"/>
      <c r="H277" s="40"/>
      <c r="I277" s="233"/>
      <c r="J277" s="40"/>
      <c r="K277" s="40"/>
      <c r="L277" s="44"/>
      <c r="M277" s="234"/>
      <c r="N277" s="235"/>
      <c r="O277" s="91"/>
      <c r="P277" s="91"/>
      <c r="Q277" s="91"/>
      <c r="R277" s="91"/>
      <c r="S277" s="91"/>
      <c r="T277" s="92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143</v>
      </c>
      <c r="AU277" s="17" t="s">
        <v>89</v>
      </c>
    </row>
    <row r="278" s="13" customFormat="1">
      <c r="A278" s="13"/>
      <c r="B278" s="238"/>
      <c r="C278" s="239"/>
      <c r="D278" s="231" t="s">
        <v>145</v>
      </c>
      <c r="E278" s="240" t="s">
        <v>1</v>
      </c>
      <c r="F278" s="241" t="s">
        <v>379</v>
      </c>
      <c r="G278" s="239"/>
      <c r="H278" s="242">
        <v>2765</v>
      </c>
      <c r="I278" s="243"/>
      <c r="J278" s="239"/>
      <c r="K278" s="239"/>
      <c r="L278" s="244"/>
      <c r="M278" s="245"/>
      <c r="N278" s="246"/>
      <c r="O278" s="246"/>
      <c r="P278" s="246"/>
      <c r="Q278" s="246"/>
      <c r="R278" s="246"/>
      <c r="S278" s="246"/>
      <c r="T278" s="247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8" t="s">
        <v>145</v>
      </c>
      <c r="AU278" s="248" t="s">
        <v>89</v>
      </c>
      <c r="AV278" s="13" t="s">
        <v>89</v>
      </c>
      <c r="AW278" s="13" t="s">
        <v>35</v>
      </c>
      <c r="AX278" s="13" t="s">
        <v>79</v>
      </c>
      <c r="AY278" s="248" t="s">
        <v>132</v>
      </c>
    </row>
    <row r="279" s="13" customFormat="1">
      <c r="A279" s="13"/>
      <c r="B279" s="238"/>
      <c r="C279" s="239"/>
      <c r="D279" s="231" t="s">
        <v>145</v>
      </c>
      <c r="E279" s="240" t="s">
        <v>1</v>
      </c>
      <c r="F279" s="241" t="s">
        <v>386</v>
      </c>
      <c r="G279" s="239"/>
      <c r="H279" s="242">
        <v>-266</v>
      </c>
      <c r="I279" s="243"/>
      <c r="J279" s="239"/>
      <c r="K279" s="239"/>
      <c r="L279" s="244"/>
      <c r="M279" s="245"/>
      <c r="N279" s="246"/>
      <c r="O279" s="246"/>
      <c r="P279" s="246"/>
      <c r="Q279" s="246"/>
      <c r="R279" s="246"/>
      <c r="S279" s="246"/>
      <c r="T279" s="247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8" t="s">
        <v>145</v>
      </c>
      <c r="AU279" s="248" t="s">
        <v>89</v>
      </c>
      <c r="AV279" s="13" t="s">
        <v>89</v>
      </c>
      <c r="AW279" s="13" t="s">
        <v>35</v>
      </c>
      <c r="AX279" s="13" t="s">
        <v>79</v>
      </c>
      <c r="AY279" s="248" t="s">
        <v>132</v>
      </c>
    </row>
    <row r="280" s="14" customFormat="1">
      <c r="A280" s="14"/>
      <c r="B280" s="249"/>
      <c r="C280" s="250"/>
      <c r="D280" s="231" t="s">
        <v>145</v>
      </c>
      <c r="E280" s="251" t="s">
        <v>1</v>
      </c>
      <c r="F280" s="252" t="s">
        <v>197</v>
      </c>
      <c r="G280" s="250"/>
      <c r="H280" s="253">
        <v>2499</v>
      </c>
      <c r="I280" s="254"/>
      <c r="J280" s="250"/>
      <c r="K280" s="250"/>
      <c r="L280" s="255"/>
      <c r="M280" s="256"/>
      <c r="N280" s="257"/>
      <c r="O280" s="257"/>
      <c r="P280" s="257"/>
      <c r="Q280" s="257"/>
      <c r="R280" s="257"/>
      <c r="S280" s="257"/>
      <c r="T280" s="258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9" t="s">
        <v>145</v>
      </c>
      <c r="AU280" s="259" t="s">
        <v>89</v>
      </c>
      <c r="AV280" s="14" t="s">
        <v>139</v>
      </c>
      <c r="AW280" s="14" t="s">
        <v>35</v>
      </c>
      <c r="AX280" s="14" t="s">
        <v>87</v>
      </c>
      <c r="AY280" s="259" t="s">
        <v>132</v>
      </c>
    </row>
    <row r="281" s="2" customFormat="1" ht="16.5" customHeight="1">
      <c r="A281" s="38"/>
      <c r="B281" s="39"/>
      <c r="C281" s="270" t="s">
        <v>387</v>
      </c>
      <c r="D281" s="270" t="s">
        <v>388</v>
      </c>
      <c r="E281" s="271" t="s">
        <v>389</v>
      </c>
      <c r="F281" s="272" t="s">
        <v>390</v>
      </c>
      <c r="G281" s="273" t="s">
        <v>391</v>
      </c>
      <c r="H281" s="274">
        <v>49.979999999999997</v>
      </c>
      <c r="I281" s="275"/>
      <c r="J281" s="276">
        <f>ROUND(I281*H281,2)</f>
        <v>0</v>
      </c>
      <c r="K281" s="272" t="s">
        <v>138</v>
      </c>
      <c r="L281" s="277"/>
      <c r="M281" s="278" t="s">
        <v>1</v>
      </c>
      <c r="N281" s="279" t="s">
        <v>44</v>
      </c>
      <c r="O281" s="91"/>
      <c r="P281" s="227">
        <f>O281*H281</f>
        <v>0</v>
      </c>
      <c r="Q281" s="227">
        <v>0.001</v>
      </c>
      <c r="R281" s="227">
        <f>Q281*H281</f>
        <v>0.049979999999999997</v>
      </c>
      <c r="S281" s="227">
        <v>0</v>
      </c>
      <c r="T281" s="228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9" t="s">
        <v>186</v>
      </c>
      <c r="AT281" s="229" t="s">
        <v>388</v>
      </c>
      <c r="AU281" s="229" t="s">
        <v>89</v>
      </c>
      <c r="AY281" s="17" t="s">
        <v>132</v>
      </c>
      <c r="BE281" s="230">
        <f>IF(N281="základní",J281,0)</f>
        <v>0</v>
      </c>
      <c r="BF281" s="230">
        <f>IF(N281="snížená",J281,0)</f>
        <v>0</v>
      </c>
      <c r="BG281" s="230">
        <f>IF(N281="zákl. přenesená",J281,0)</f>
        <v>0</v>
      </c>
      <c r="BH281" s="230">
        <f>IF(N281="sníž. přenesená",J281,0)</f>
        <v>0</v>
      </c>
      <c r="BI281" s="230">
        <f>IF(N281="nulová",J281,0)</f>
        <v>0</v>
      </c>
      <c r="BJ281" s="17" t="s">
        <v>87</v>
      </c>
      <c r="BK281" s="230">
        <f>ROUND(I281*H281,2)</f>
        <v>0</v>
      </c>
      <c r="BL281" s="17" t="s">
        <v>139</v>
      </c>
      <c r="BM281" s="229" t="s">
        <v>392</v>
      </c>
    </row>
    <row r="282" s="2" customFormat="1">
      <c r="A282" s="38"/>
      <c r="B282" s="39"/>
      <c r="C282" s="40"/>
      <c r="D282" s="231" t="s">
        <v>141</v>
      </c>
      <c r="E282" s="40"/>
      <c r="F282" s="232" t="s">
        <v>390</v>
      </c>
      <c r="G282" s="40"/>
      <c r="H282" s="40"/>
      <c r="I282" s="233"/>
      <c r="J282" s="40"/>
      <c r="K282" s="40"/>
      <c r="L282" s="44"/>
      <c r="M282" s="234"/>
      <c r="N282" s="235"/>
      <c r="O282" s="91"/>
      <c r="P282" s="91"/>
      <c r="Q282" s="91"/>
      <c r="R282" s="91"/>
      <c r="S282" s="91"/>
      <c r="T282" s="92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141</v>
      </c>
      <c r="AU282" s="17" t="s">
        <v>89</v>
      </c>
    </row>
    <row r="283" s="13" customFormat="1">
      <c r="A283" s="13"/>
      <c r="B283" s="238"/>
      <c r="C283" s="239"/>
      <c r="D283" s="231" t="s">
        <v>145</v>
      </c>
      <c r="E283" s="239"/>
      <c r="F283" s="241" t="s">
        <v>393</v>
      </c>
      <c r="G283" s="239"/>
      <c r="H283" s="242">
        <v>49.979999999999997</v>
      </c>
      <c r="I283" s="243"/>
      <c r="J283" s="239"/>
      <c r="K283" s="239"/>
      <c r="L283" s="244"/>
      <c r="M283" s="245"/>
      <c r="N283" s="246"/>
      <c r="O283" s="246"/>
      <c r="P283" s="246"/>
      <c r="Q283" s="246"/>
      <c r="R283" s="246"/>
      <c r="S283" s="246"/>
      <c r="T283" s="247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8" t="s">
        <v>145</v>
      </c>
      <c r="AU283" s="248" t="s">
        <v>89</v>
      </c>
      <c r="AV283" s="13" t="s">
        <v>89</v>
      </c>
      <c r="AW283" s="13" t="s">
        <v>4</v>
      </c>
      <c r="AX283" s="13" t="s">
        <v>87</v>
      </c>
      <c r="AY283" s="248" t="s">
        <v>132</v>
      </c>
    </row>
    <row r="284" s="2" customFormat="1" ht="24.15" customHeight="1">
      <c r="A284" s="38"/>
      <c r="B284" s="39"/>
      <c r="C284" s="218" t="s">
        <v>394</v>
      </c>
      <c r="D284" s="218" t="s">
        <v>134</v>
      </c>
      <c r="E284" s="219" t="s">
        <v>395</v>
      </c>
      <c r="F284" s="220" t="s">
        <v>396</v>
      </c>
      <c r="G284" s="221" t="s">
        <v>137</v>
      </c>
      <c r="H284" s="222">
        <v>266</v>
      </c>
      <c r="I284" s="223"/>
      <c r="J284" s="224">
        <f>ROUND(I284*H284,2)</f>
        <v>0</v>
      </c>
      <c r="K284" s="220" t="s">
        <v>138</v>
      </c>
      <c r="L284" s="44"/>
      <c r="M284" s="225" t="s">
        <v>1</v>
      </c>
      <c r="N284" s="226" t="s">
        <v>44</v>
      </c>
      <c r="O284" s="91"/>
      <c r="P284" s="227">
        <f>O284*H284</f>
        <v>0</v>
      </c>
      <c r="Q284" s="227">
        <v>0</v>
      </c>
      <c r="R284" s="227">
        <f>Q284*H284</f>
        <v>0</v>
      </c>
      <c r="S284" s="227">
        <v>0</v>
      </c>
      <c r="T284" s="228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9" t="s">
        <v>139</v>
      </c>
      <c r="AT284" s="229" t="s">
        <v>134</v>
      </c>
      <c r="AU284" s="229" t="s">
        <v>89</v>
      </c>
      <c r="AY284" s="17" t="s">
        <v>132</v>
      </c>
      <c r="BE284" s="230">
        <f>IF(N284="základní",J284,0)</f>
        <v>0</v>
      </c>
      <c r="BF284" s="230">
        <f>IF(N284="snížená",J284,0)</f>
        <v>0</v>
      </c>
      <c r="BG284" s="230">
        <f>IF(N284="zákl. přenesená",J284,0)</f>
        <v>0</v>
      </c>
      <c r="BH284" s="230">
        <f>IF(N284="sníž. přenesená",J284,0)</f>
        <v>0</v>
      </c>
      <c r="BI284" s="230">
        <f>IF(N284="nulová",J284,0)</f>
        <v>0</v>
      </c>
      <c r="BJ284" s="17" t="s">
        <v>87</v>
      </c>
      <c r="BK284" s="230">
        <f>ROUND(I284*H284,2)</f>
        <v>0</v>
      </c>
      <c r="BL284" s="17" t="s">
        <v>139</v>
      </c>
      <c r="BM284" s="229" t="s">
        <v>397</v>
      </c>
    </row>
    <row r="285" s="2" customFormat="1">
      <c r="A285" s="38"/>
      <c r="B285" s="39"/>
      <c r="C285" s="40"/>
      <c r="D285" s="231" t="s">
        <v>141</v>
      </c>
      <c r="E285" s="40"/>
      <c r="F285" s="232" t="s">
        <v>398</v>
      </c>
      <c r="G285" s="40"/>
      <c r="H285" s="40"/>
      <c r="I285" s="233"/>
      <c r="J285" s="40"/>
      <c r="K285" s="40"/>
      <c r="L285" s="44"/>
      <c r="M285" s="234"/>
      <c r="N285" s="235"/>
      <c r="O285" s="91"/>
      <c r="P285" s="91"/>
      <c r="Q285" s="91"/>
      <c r="R285" s="91"/>
      <c r="S285" s="91"/>
      <c r="T285" s="92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141</v>
      </c>
      <c r="AU285" s="17" t="s">
        <v>89</v>
      </c>
    </row>
    <row r="286" s="2" customFormat="1">
      <c r="A286" s="38"/>
      <c r="B286" s="39"/>
      <c r="C286" s="40"/>
      <c r="D286" s="236" t="s">
        <v>143</v>
      </c>
      <c r="E286" s="40"/>
      <c r="F286" s="237" t="s">
        <v>399</v>
      </c>
      <c r="G286" s="40"/>
      <c r="H286" s="40"/>
      <c r="I286" s="233"/>
      <c r="J286" s="40"/>
      <c r="K286" s="40"/>
      <c r="L286" s="44"/>
      <c r="M286" s="234"/>
      <c r="N286" s="235"/>
      <c r="O286" s="91"/>
      <c r="P286" s="91"/>
      <c r="Q286" s="91"/>
      <c r="R286" s="91"/>
      <c r="S286" s="91"/>
      <c r="T286" s="92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143</v>
      </c>
      <c r="AU286" s="17" t="s">
        <v>89</v>
      </c>
    </row>
    <row r="287" s="13" customFormat="1">
      <c r="A287" s="13"/>
      <c r="B287" s="238"/>
      <c r="C287" s="239"/>
      <c r="D287" s="231" t="s">
        <v>145</v>
      </c>
      <c r="E287" s="240" t="s">
        <v>1</v>
      </c>
      <c r="F287" s="241" t="s">
        <v>400</v>
      </c>
      <c r="G287" s="239"/>
      <c r="H287" s="242">
        <v>266</v>
      </c>
      <c r="I287" s="243"/>
      <c r="J287" s="239"/>
      <c r="K287" s="239"/>
      <c r="L287" s="244"/>
      <c r="M287" s="245"/>
      <c r="N287" s="246"/>
      <c r="O287" s="246"/>
      <c r="P287" s="246"/>
      <c r="Q287" s="246"/>
      <c r="R287" s="246"/>
      <c r="S287" s="246"/>
      <c r="T287" s="247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8" t="s">
        <v>145</v>
      </c>
      <c r="AU287" s="248" t="s">
        <v>89</v>
      </c>
      <c r="AV287" s="13" t="s">
        <v>89</v>
      </c>
      <c r="AW287" s="13" t="s">
        <v>35</v>
      </c>
      <c r="AX287" s="13" t="s">
        <v>87</v>
      </c>
      <c r="AY287" s="248" t="s">
        <v>132</v>
      </c>
    </row>
    <row r="288" s="2" customFormat="1" ht="16.5" customHeight="1">
      <c r="A288" s="38"/>
      <c r="B288" s="39"/>
      <c r="C288" s="270" t="s">
        <v>401</v>
      </c>
      <c r="D288" s="270" t="s">
        <v>388</v>
      </c>
      <c r="E288" s="271" t="s">
        <v>402</v>
      </c>
      <c r="F288" s="272" t="s">
        <v>403</v>
      </c>
      <c r="G288" s="273" t="s">
        <v>391</v>
      </c>
      <c r="H288" s="274">
        <v>5.3200000000000003</v>
      </c>
      <c r="I288" s="275"/>
      <c r="J288" s="276">
        <f>ROUND(I288*H288,2)</f>
        <v>0</v>
      </c>
      <c r="K288" s="272" t="s">
        <v>138</v>
      </c>
      <c r="L288" s="277"/>
      <c r="M288" s="278" t="s">
        <v>1</v>
      </c>
      <c r="N288" s="279" t="s">
        <v>44</v>
      </c>
      <c r="O288" s="91"/>
      <c r="P288" s="227">
        <f>O288*H288</f>
        <v>0</v>
      </c>
      <c r="Q288" s="227">
        <v>0.001</v>
      </c>
      <c r="R288" s="227">
        <f>Q288*H288</f>
        <v>0.0053200000000000001</v>
      </c>
      <c r="S288" s="227">
        <v>0</v>
      </c>
      <c r="T288" s="228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29" t="s">
        <v>186</v>
      </c>
      <c r="AT288" s="229" t="s">
        <v>388</v>
      </c>
      <c r="AU288" s="229" t="s">
        <v>89</v>
      </c>
      <c r="AY288" s="17" t="s">
        <v>132</v>
      </c>
      <c r="BE288" s="230">
        <f>IF(N288="základní",J288,0)</f>
        <v>0</v>
      </c>
      <c r="BF288" s="230">
        <f>IF(N288="snížená",J288,0)</f>
        <v>0</v>
      </c>
      <c r="BG288" s="230">
        <f>IF(N288="zákl. přenesená",J288,0)</f>
        <v>0</v>
      </c>
      <c r="BH288" s="230">
        <f>IF(N288="sníž. přenesená",J288,0)</f>
        <v>0</v>
      </c>
      <c r="BI288" s="230">
        <f>IF(N288="nulová",J288,0)</f>
        <v>0</v>
      </c>
      <c r="BJ288" s="17" t="s">
        <v>87</v>
      </c>
      <c r="BK288" s="230">
        <f>ROUND(I288*H288,2)</f>
        <v>0</v>
      </c>
      <c r="BL288" s="17" t="s">
        <v>139</v>
      </c>
      <c r="BM288" s="229" t="s">
        <v>404</v>
      </c>
    </row>
    <row r="289" s="2" customFormat="1">
      <c r="A289" s="38"/>
      <c r="B289" s="39"/>
      <c r="C289" s="40"/>
      <c r="D289" s="231" t="s">
        <v>141</v>
      </c>
      <c r="E289" s="40"/>
      <c r="F289" s="232" t="s">
        <v>403</v>
      </c>
      <c r="G289" s="40"/>
      <c r="H289" s="40"/>
      <c r="I289" s="233"/>
      <c r="J289" s="40"/>
      <c r="K289" s="40"/>
      <c r="L289" s="44"/>
      <c r="M289" s="234"/>
      <c r="N289" s="235"/>
      <c r="O289" s="91"/>
      <c r="P289" s="91"/>
      <c r="Q289" s="91"/>
      <c r="R289" s="91"/>
      <c r="S289" s="91"/>
      <c r="T289" s="92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T289" s="17" t="s">
        <v>141</v>
      </c>
      <c r="AU289" s="17" t="s">
        <v>89</v>
      </c>
    </row>
    <row r="290" s="13" customFormat="1">
      <c r="A290" s="13"/>
      <c r="B290" s="238"/>
      <c r="C290" s="239"/>
      <c r="D290" s="231" t="s">
        <v>145</v>
      </c>
      <c r="E290" s="239"/>
      <c r="F290" s="241" t="s">
        <v>405</v>
      </c>
      <c r="G290" s="239"/>
      <c r="H290" s="242">
        <v>5.3200000000000003</v>
      </c>
      <c r="I290" s="243"/>
      <c r="J290" s="239"/>
      <c r="K290" s="239"/>
      <c r="L290" s="244"/>
      <c r="M290" s="245"/>
      <c r="N290" s="246"/>
      <c r="O290" s="246"/>
      <c r="P290" s="246"/>
      <c r="Q290" s="246"/>
      <c r="R290" s="246"/>
      <c r="S290" s="246"/>
      <c r="T290" s="247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8" t="s">
        <v>145</v>
      </c>
      <c r="AU290" s="248" t="s">
        <v>89</v>
      </c>
      <c r="AV290" s="13" t="s">
        <v>89</v>
      </c>
      <c r="AW290" s="13" t="s">
        <v>4</v>
      </c>
      <c r="AX290" s="13" t="s">
        <v>87</v>
      </c>
      <c r="AY290" s="248" t="s">
        <v>132</v>
      </c>
    </row>
    <row r="291" s="2" customFormat="1" ht="24.15" customHeight="1">
      <c r="A291" s="38"/>
      <c r="B291" s="39"/>
      <c r="C291" s="218" t="s">
        <v>406</v>
      </c>
      <c r="D291" s="218" t="s">
        <v>134</v>
      </c>
      <c r="E291" s="219" t="s">
        <v>407</v>
      </c>
      <c r="F291" s="220" t="s">
        <v>408</v>
      </c>
      <c r="G291" s="221" t="s">
        <v>137</v>
      </c>
      <c r="H291" s="222">
        <v>689.29999999999995</v>
      </c>
      <c r="I291" s="223"/>
      <c r="J291" s="224">
        <f>ROUND(I291*H291,2)</f>
        <v>0</v>
      </c>
      <c r="K291" s="220" t="s">
        <v>138</v>
      </c>
      <c r="L291" s="44"/>
      <c r="M291" s="225" t="s">
        <v>1</v>
      </c>
      <c r="N291" s="226" t="s">
        <v>44</v>
      </c>
      <c r="O291" s="91"/>
      <c r="P291" s="227">
        <f>O291*H291</f>
        <v>0</v>
      </c>
      <c r="Q291" s="227">
        <v>0</v>
      </c>
      <c r="R291" s="227">
        <f>Q291*H291</f>
        <v>0</v>
      </c>
      <c r="S291" s="227">
        <v>0</v>
      </c>
      <c r="T291" s="228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9" t="s">
        <v>139</v>
      </c>
      <c r="AT291" s="229" t="s">
        <v>134</v>
      </c>
      <c r="AU291" s="229" t="s">
        <v>89</v>
      </c>
      <c r="AY291" s="17" t="s">
        <v>132</v>
      </c>
      <c r="BE291" s="230">
        <f>IF(N291="základní",J291,0)</f>
        <v>0</v>
      </c>
      <c r="BF291" s="230">
        <f>IF(N291="snížená",J291,0)</f>
        <v>0</v>
      </c>
      <c r="BG291" s="230">
        <f>IF(N291="zákl. přenesená",J291,0)</f>
        <v>0</v>
      </c>
      <c r="BH291" s="230">
        <f>IF(N291="sníž. přenesená",J291,0)</f>
        <v>0</v>
      </c>
      <c r="BI291" s="230">
        <f>IF(N291="nulová",J291,0)</f>
        <v>0</v>
      </c>
      <c r="BJ291" s="17" t="s">
        <v>87</v>
      </c>
      <c r="BK291" s="230">
        <f>ROUND(I291*H291,2)</f>
        <v>0</v>
      </c>
      <c r="BL291" s="17" t="s">
        <v>139</v>
      </c>
      <c r="BM291" s="229" t="s">
        <v>409</v>
      </c>
    </row>
    <row r="292" s="2" customFormat="1">
      <c r="A292" s="38"/>
      <c r="B292" s="39"/>
      <c r="C292" s="40"/>
      <c r="D292" s="231" t="s">
        <v>141</v>
      </c>
      <c r="E292" s="40"/>
      <c r="F292" s="232" t="s">
        <v>408</v>
      </c>
      <c r="G292" s="40"/>
      <c r="H292" s="40"/>
      <c r="I292" s="233"/>
      <c r="J292" s="40"/>
      <c r="K292" s="40"/>
      <c r="L292" s="44"/>
      <c r="M292" s="234"/>
      <c r="N292" s="235"/>
      <c r="O292" s="91"/>
      <c r="P292" s="91"/>
      <c r="Q292" s="91"/>
      <c r="R292" s="91"/>
      <c r="S292" s="91"/>
      <c r="T292" s="92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141</v>
      </c>
      <c r="AU292" s="17" t="s">
        <v>89</v>
      </c>
    </row>
    <row r="293" s="2" customFormat="1">
      <c r="A293" s="38"/>
      <c r="B293" s="39"/>
      <c r="C293" s="40"/>
      <c r="D293" s="236" t="s">
        <v>143</v>
      </c>
      <c r="E293" s="40"/>
      <c r="F293" s="237" t="s">
        <v>410</v>
      </c>
      <c r="G293" s="40"/>
      <c r="H293" s="40"/>
      <c r="I293" s="233"/>
      <c r="J293" s="40"/>
      <c r="K293" s="40"/>
      <c r="L293" s="44"/>
      <c r="M293" s="234"/>
      <c r="N293" s="235"/>
      <c r="O293" s="91"/>
      <c r="P293" s="91"/>
      <c r="Q293" s="91"/>
      <c r="R293" s="91"/>
      <c r="S293" s="91"/>
      <c r="T293" s="92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T293" s="17" t="s">
        <v>143</v>
      </c>
      <c r="AU293" s="17" t="s">
        <v>89</v>
      </c>
    </row>
    <row r="294" s="13" customFormat="1">
      <c r="A294" s="13"/>
      <c r="B294" s="238"/>
      <c r="C294" s="239"/>
      <c r="D294" s="231" t="s">
        <v>145</v>
      </c>
      <c r="E294" s="240" t="s">
        <v>1</v>
      </c>
      <c r="F294" s="241" t="s">
        <v>411</v>
      </c>
      <c r="G294" s="239"/>
      <c r="H294" s="242">
        <v>423.30000000000001</v>
      </c>
      <c r="I294" s="243"/>
      <c r="J294" s="239"/>
      <c r="K294" s="239"/>
      <c r="L294" s="244"/>
      <c r="M294" s="245"/>
      <c r="N294" s="246"/>
      <c r="O294" s="246"/>
      <c r="P294" s="246"/>
      <c r="Q294" s="246"/>
      <c r="R294" s="246"/>
      <c r="S294" s="246"/>
      <c r="T294" s="247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8" t="s">
        <v>145</v>
      </c>
      <c r="AU294" s="248" t="s">
        <v>89</v>
      </c>
      <c r="AV294" s="13" t="s">
        <v>89</v>
      </c>
      <c r="AW294" s="13" t="s">
        <v>35</v>
      </c>
      <c r="AX294" s="13" t="s">
        <v>79</v>
      </c>
      <c r="AY294" s="248" t="s">
        <v>132</v>
      </c>
    </row>
    <row r="295" s="13" customFormat="1">
      <c r="A295" s="13"/>
      <c r="B295" s="238"/>
      <c r="C295" s="239"/>
      <c r="D295" s="231" t="s">
        <v>145</v>
      </c>
      <c r="E295" s="240" t="s">
        <v>1</v>
      </c>
      <c r="F295" s="241" t="s">
        <v>400</v>
      </c>
      <c r="G295" s="239"/>
      <c r="H295" s="242">
        <v>266</v>
      </c>
      <c r="I295" s="243"/>
      <c r="J295" s="239"/>
      <c r="K295" s="239"/>
      <c r="L295" s="244"/>
      <c r="M295" s="245"/>
      <c r="N295" s="246"/>
      <c r="O295" s="246"/>
      <c r="P295" s="246"/>
      <c r="Q295" s="246"/>
      <c r="R295" s="246"/>
      <c r="S295" s="246"/>
      <c r="T295" s="247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8" t="s">
        <v>145</v>
      </c>
      <c r="AU295" s="248" t="s">
        <v>89</v>
      </c>
      <c r="AV295" s="13" t="s">
        <v>89</v>
      </c>
      <c r="AW295" s="13" t="s">
        <v>35</v>
      </c>
      <c r="AX295" s="13" t="s">
        <v>79</v>
      </c>
      <c r="AY295" s="248" t="s">
        <v>132</v>
      </c>
    </row>
    <row r="296" s="14" customFormat="1">
      <c r="A296" s="14"/>
      <c r="B296" s="249"/>
      <c r="C296" s="250"/>
      <c r="D296" s="231" t="s">
        <v>145</v>
      </c>
      <c r="E296" s="251" t="s">
        <v>1</v>
      </c>
      <c r="F296" s="252" t="s">
        <v>197</v>
      </c>
      <c r="G296" s="250"/>
      <c r="H296" s="253">
        <v>689.29999999999995</v>
      </c>
      <c r="I296" s="254"/>
      <c r="J296" s="250"/>
      <c r="K296" s="250"/>
      <c r="L296" s="255"/>
      <c r="M296" s="256"/>
      <c r="N296" s="257"/>
      <c r="O296" s="257"/>
      <c r="P296" s="257"/>
      <c r="Q296" s="257"/>
      <c r="R296" s="257"/>
      <c r="S296" s="257"/>
      <c r="T296" s="258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9" t="s">
        <v>145</v>
      </c>
      <c r="AU296" s="259" t="s">
        <v>89</v>
      </c>
      <c r="AV296" s="14" t="s">
        <v>139</v>
      </c>
      <c r="AW296" s="14" t="s">
        <v>35</v>
      </c>
      <c r="AX296" s="14" t="s">
        <v>87</v>
      </c>
      <c r="AY296" s="259" t="s">
        <v>132</v>
      </c>
    </row>
    <row r="297" s="2" customFormat="1" ht="16.5" customHeight="1">
      <c r="A297" s="38"/>
      <c r="B297" s="39"/>
      <c r="C297" s="270" t="s">
        <v>412</v>
      </c>
      <c r="D297" s="270" t="s">
        <v>388</v>
      </c>
      <c r="E297" s="271" t="s">
        <v>413</v>
      </c>
      <c r="F297" s="272" t="s">
        <v>414</v>
      </c>
      <c r="G297" s="273" t="s">
        <v>137</v>
      </c>
      <c r="H297" s="274">
        <v>758.23000000000002</v>
      </c>
      <c r="I297" s="275"/>
      <c r="J297" s="276">
        <f>ROUND(I297*H297,2)</f>
        <v>0</v>
      </c>
      <c r="K297" s="272" t="s">
        <v>138</v>
      </c>
      <c r="L297" s="277"/>
      <c r="M297" s="278" t="s">
        <v>1</v>
      </c>
      <c r="N297" s="279" t="s">
        <v>44</v>
      </c>
      <c r="O297" s="91"/>
      <c r="P297" s="227">
        <f>O297*H297</f>
        <v>0</v>
      </c>
      <c r="Q297" s="227">
        <v>0.00040000000000000002</v>
      </c>
      <c r="R297" s="227">
        <f>Q297*H297</f>
        <v>0.30329200000000001</v>
      </c>
      <c r="S297" s="227">
        <v>0</v>
      </c>
      <c r="T297" s="228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29" t="s">
        <v>186</v>
      </c>
      <c r="AT297" s="229" t="s">
        <v>388</v>
      </c>
      <c r="AU297" s="229" t="s">
        <v>89</v>
      </c>
      <c r="AY297" s="17" t="s">
        <v>132</v>
      </c>
      <c r="BE297" s="230">
        <f>IF(N297="základní",J297,0)</f>
        <v>0</v>
      </c>
      <c r="BF297" s="230">
        <f>IF(N297="snížená",J297,0)</f>
        <v>0</v>
      </c>
      <c r="BG297" s="230">
        <f>IF(N297="zákl. přenesená",J297,0)</f>
        <v>0</v>
      </c>
      <c r="BH297" s="230">
        <f>IF(N297="sníž. přenesená",J297,0)</f>
        <v>0</v>
      </c>
      <c r="BI297" s="230">
        <f>IF(N297="nulová",J297,0)</f>
        <v>0</v>
      </c>
      <c r="BJ297" s="17" t="s">
        <v>87</v>
      </c>
      <c r="BK297" s="230">
        <f>ROUND(I297*H297,2)</f>
        <v>0</v>
      </c>
      <c r="BL297" s="17" t="s">
        <v>139</v>
      </c>
      <c r="BM297" s="229" t="s">
        <v>415</v>
      </c>
    </row>
    <row r="298" s="2" customFormat="1">
      <c r="A298" s="38"/>
      <c r="B298" s="39"/>
      <c r="C298" s="40"/>
      <c r="D298" s="231" t="s">
        <v>141</v>
      </c>
      <c r="E298" s="40"/>
      <c r="F298" s="232" t="s">
        <v>414</v>
      </c>
      <c r="G298" s="40"/>
      <c r="H298" s="40"/>
      <c r="I298" s="233"/>
      <c r="J298" s="40"/>
      <c r="K298" s="40"/>
      <c r="L298" s="44"/>
      <c r="M298" s="234"/>
      <c r="N298" s="235"/>
      <c r="O298" s="91"/>
      <c r="P298" s="91"/>
      <c r="Q298" s="91"/>
      <c r="R298" s="91"/>
      <c r="S298" s="91"/>
      <c r="T298" s="92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141</v>
      </c>
      <c r="AU298" s="17" t="s">
        <v>89</v>
      </c>
    </row>
    <row r="299" s="13" customFormat="1">
      <c r="A299" s="13"/>
      <c r="B299" s="238"/>
      <c r="C299" s="239"/>
      <c r="D299" s="231" t="s">
        <v>145</v>
      </c>
      <c r="E299" s="239"/>
      <c r="F299" s="241" t="s">
        <v>416</v>
      </c>
      <c r="G299" s="239"/>
      <c r="H299" s="242">
        <v>758.23000000000002</v>
      </c>
      <c r="I299" s="243"/>
      <c r="J299" s="239"/>
      <c r="K299" s="239"/>
      <c r="L299" s="244"/>
      <c r="M299" s="245"/>
      <c r="N299" s="246"/>
      <c r="O299" s="246"/>
      <c r="P299" s="246"/>
      <c r="Q299" s="246"/>
      <c r="R299" s="246"/>
      <c r="S299" s="246"/>
      <c r="T299" s="247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8" t="s">
        <v>145</v>
      </c>
      <c r="AU299" s="248" t="s">
        <v>89</v>
      </c>
      <c r="AV299" s="13" t="s">
        <v>89</v>
      </c>
      <c r="AW299" s="13" t="s">
        <v>4</v>
      </c>
      <c r="AX299" s="13" t="s">
        <v>87</v>
      </c>
      <c r="AY299" s="248" t="s">
        <v>132</v>
      </c>
    </row>
    <row r="300" s="2" customFormat="1" ht="24.15" customHeight="1">
      <c r="A300" s="38"/>
      <c r="B300" s="39"/>
      <c r="C300" s="218" t="s">
        <v>417</v>
      </c>
      <c r="D300" s="218" t="s">
        <v>134</v>
      </c>
      <c r="E300" s="219" t="s">
        <v>418</v>
      </c>
      <c r="F300" s="220" t="s">
        <v>419</v>
      </c>
      <c r="G300" s="221" t="s">
        <v>137</v>
      </c>
      <c r="H300" s="222">
        <v>423.30000000000001</v>
      </c>
      <c r="I300" s="223"/>
      <c r="J300" s="224">
        <f>ROUND(I300*H300,2)</f>
        <v>0</v>
      </c>
      <c r="K300" s="220" t="s">
        <v>138</v>
      </c>
      <c r="L300" s="44"/>
      <c r="M300" s="225" t="s">
        <v>1</v>
      </c>
      <c r="N300" s="226" t="s">
        <v>44</v>
      </c>
      <c r="O300" s="91"/>
      <c r="P300" s="227">
        <f>O300*H300</f>
        <v>0</v>
      </c>
      <c r="Q300" s="227">
        <v>0</v>
      </c>
      <c r="R300" s="227">
        <f>Q300*H300</f>
        <v>0</v>
      </c>
      <c r="S300" s="227">
        <v>0</v>
      </c>
      <c r="T300" s="228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9" t="s">
        <v>139</v>
      </c>
      <c r="AT300" s="229" t="s">
        <v>134</v>
      </c>
      <c r="AU300" s="229" t="s">
        <v>89</v>
      </c>
      <c r="AY300" s="17" t="s">
        <v>132</v>
      </c>
      <c r="BE300" s="230">
        <f>IF(N300="základní",J300,0)</f>
        <v>0</v>
      </c>
      <c r="BF300" s="230">
        <f>IF(N300="snížená",J300,0)</f>
        <v>0</v>
      </c>
      <c r="BG300" s="230">
        <f>IF(N300="zákl. přenesená",J300,0)</f>
        <v>0</v>
      </c>
      <c r="BH300" s="230">
        <f>IF(N300="sníž. přenesená",J300,0)</f>
        <v>0</v>
      </c>
      <c r="BI300" s="230">
        <f>IF(N300="nulová",J300,0)</f>
        <v>0</v>
      </c>
      <c r="BJ300" s="17" t="s">
        <v>87</v>
      </c>
      <c r="BK300" s="230">
        <f>ROUND(I300*H300,2)</f>
        <v>0</v>
      </c>
      <c r="BL300" s="17" t="s">
        <v>139</v>
      </c>
      <c r="BM300" s="229" t="s">
        <v>420</v>
      </c>
    </row>
    <row r="301" s="2" customFormat="1">
      <c r="A301" s="38"/>
      <c r="B301" s="39"/>
      <c r="C301" s="40"/>
      <c r="D301" s="231" t="s">
        <v>141</v>
      </c>
      <c r="E301" s="40"/>
      <c r="F301" s="232" t="s">
        <v>421</v>
      </c>
      <c r="G301" s="40"/>
      <c r="H301" s="40"/>
      <c r="I301" s="233"/>
      <c r="J301" s="40"/>
      <c r="K301" s="40"/>
      <c r="L301" s="44"/>
      <c r="M301" s="234"/>
      <c r="N301" s="235"/>
      <c r="O301" s="91"/>
      <c r="P301" s="91"/>
      <c r="Q301" s="91"/>
      <c r="R301" s="91"/>
      <c r="S301" s="91"/>
      <c r="T301" s="92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141</v>
      </c>
      <c r="AU301" s="17" t="s">
        <v>89</v>
      </c>
    </row>
    <row r="302" s="2" customFormat="1">
      <c r="A302" s="38"/>
      <c r="B302" s="39"/>
      <c r="C302" s="40"/>
      <c r="D302" s="236" t="s">
        <v>143</v>
      </c>
      <c r="E302" s="40"/>
      <c r="F302" s="237" t="s">
        <v>422</v>
      </c>
      <c r="G302" s="40"/>
      <c r="H302" s="40"/>
      <c r="I302" s="233"/>
      <c r="J302" s="40"/>
      <c r="K302" s="40"/>
      <c r="L302" s="44"/>
      <c r="M302" s="234"/>
      <c r="N302" s="235"/>
      <c r="O302" s="91"/>
      <c r="P302" s="91"/>
      <c r="Q302" s="91"/>
      <c r="R302" s="91"/>
      <c r="S302" s="91"/>
      <c r="T302" s="92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7" t="s">
        <v>143</v>
      </c>
      <c r="AU302" s="17" t="s">
        <v>89</v>
      </c>
    </row>
    <row r="303" s="13" customFormat="1">
      <c r="A303" s="13"/>
      <c r="B303" s="238"/>
      <c r="C303" s="239"/>
      <c r="D303" s="231" t="s">
        <v>145</v>
      </c>
      <c r="E303" s="240" t="s">
        <v>1</v>
      </c>
      <c r="F303" s="241" t="s">
        <v>411</v>
      </c>
      <c r="G303" s="239"/>
      <c r="H303" s="242">
        <v>423.30000000000001</v>
      </c>
      <c r="I303" s="243"/>
      <c r="J303" s="239"/>
      <c r="K303" s="239"/>
      <c r="L303" s="244"/>
      <c r="M303" s="245"/>
      <c r="N303" s="246"/>
      <c r="O303" s="246"/>
      <c r="P303" s="246"/>
      <c r="Q303" s="246"/>
      <c r="R303" s="246"/>
      <c r="S303" s="246"/>
      <c r="T303" s="247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8" t="s">
        <v>145</v>
      </c>
      <c r="AU303" s="248" t="s">
        <v>89</v>
      </c>
      <c r="AV303" s="13" t="s">
        <v>89</v>
      </c>
      <c r="AW303" s="13" t="s">
        <v>35</v>
      </c>
      <c r="AX303" s="13" t="s">
        <v>87</v>
      </c>
      <c r="AY303" s="248" t="s">
        <v>132</v>
      </c>
    </row>
    <row r="304" s="2" customFormat="1" ht="16.5" customHeight="1">
      <c r="A304" s="38"/>
      <c r="B304" s="39"/>
      <c r="C304" s="218" t="s">
        <v>423</v>
      </c>
      <c r="D304" s="218" t="s">
        <v>134</v>
      </c>
      <c r="E304" s="219" t="s">
        <v>424</v>
      </c>
      <c r="F304" s="220" t="s">
        <v>425</v>
      </c>
      <c r="G304" s="221" t="s">
        <v>137</v>
      </c>
      <c r="H304" s="222">
        <v>266</v>
      </c>
      <c r="I304" s="223"/>
      <c r="J304" s="224">
        <f>ROUND(I304*H304,2)</f>
        <v>0</v>
      </c>
      <c r="K304" s="220" t="s">
        <v>138</v>
      </c>
      <c r="L304" s="44"/>
      <c r="M304" s="225" t="s">
        <v>1</v>
      </c>
      <c r="N304" s="226" t="s">
        <v>44</v>
      </c>
      <c r="O304" s="91"/>
      <c r="P304" s="227">
        <f>O304*H304</f>
        <v>0</v>
      </c>
      <c r="Q304" s="227">
        <v>0</v>
      </c>
      <c r="R304" s="227">
        <f>Q304*H304</f>
        <v>0</v>
      </c>
      <c r="S304" s="227">
        <v>0</v>
      </c>
      <c r="T304" s="228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29" t="s">
        <v>139</v>
      </c>
      <c r="AT304" s="229" t="s">
        <v>134</v>
      </c>
      <c r="AU304" s="229" t="s">
        <v>89</v>
      </c>
      <c r="AY304" s="17" t="s">
        <v>132</v>
      </c>
      <c r="BE304" s="230">
        <f>IF(N304="základní",J304,0)</f>
        <v>0</v>
      </c>
      <c r="BF304" s="230">
        <f>IF(N304="snížená",J304,0)</f>
        <v>0</v>
      </c>
      <c r="BG304" s="230">
        <f>IF(N304="zákl. přenesená",J304,0)</f>
        <v>0</v>
      </c>
      <c r="BH304" s="230">
        <f>IF(N304="sníž. přenesená",J304,0)</f>
        <v>0</v>
      </c>
      <c r="BI304" s="230">
        <f>IF(N304="nulová",J304,0)</f>
        <v>0</v>
      </c>
      <c r="BJ304" s="17" t="s">
        <v>87</v>
      </c>
      <c r="BK304" s="230">
        <f>ROUND(I304*H304,2)</f>
        <v>0</v>
      </c>
      <c r="BL304" s="17" t="s">
        <v>139</v>
      </c>
      <c r="BM304" s="229" t="s">
        <v>426</v>
      </c>
    </row>
    <row r="305" s="2" customFormat="1">
      <c r="A305" s="38"/>
      <c r="B305" s="39"/>
      <c r="C305" s="40"/>
      <c r="D305" s="231" t="s">
        <v>141</v>
      </c>
      <c r="E305" s="40"/>
      <c r="F305" s="232" t="s">
        <v>427</v>
      </c>
      <c r="G305" s="40"/>
      <c r="H305" s="40"/>
      <c r="I305" s="233"/>
      <c r="J305" s="40"/>
      <c r="K305" s="40"/>
      <c r="L305" s="44"/>
      <c r="M305" s="234"/>
      <c r="N305" s="235"/>
      <c r="O305" s="91"/>
      <c r="P305" s="91"/>
      <c r="Q305" s="91"/>
      <c r="R305" s="91"/>
      <c r="S305" s="91"/>
      <c r="T305" s="92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7" t="s">
        <v>141</v>
      </c>
      <c r="AU305" s="17" t="s">
        <v>89</v>
      </c>
    </row>
    <row r="306" s="2" customFormat="1">
      <c r="A306" s="38"/>
      <c r="B306" s="39"/>
      <c r="C306" s="40"/>
      <c r="D306" s="236" t="s">
        <v>143</v>
      </c>
      <c r="E306" s="40"/>
      <c r="F306" s="237" t="s">
        <v>428</v>
      </c>
      <c r="G306" s="40"/>
      <c r="H306" s="40"/>
      <c r="I306" s="233"/>
      <c r="J306" s="40"/>
      <c r="K306" s="40"/>
      <c r="L306" s="44"/>
      <c r="M306" s="234"/>
      <c r="N306" s="235"/>
      <c r="O306" s="91"/>
      <c r="P306" s="91"/>
      <c r="Q306" s="91"/>
      <c r="R306" s="91"/>
      <c r="S306" s="91"/>
      <c r="T306" s="92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143</v>
      </c>
      <c r="AU306" s="17" t="s">
        <v>89</v>
      </c>
    </row>
    <row r="307" s="13" customFormat="1">
      <c r="A307" s="13"/>
      <c r="B307" s="238"/>
      <c r="C307" s="239"/>
      <c r="D307" s="231" t="s">
        <v>145</v>
      </c>
      <c r="E307" s="240" t="s">
        <v>1</v>
      </c>
      <c r="F307" s="241" t="s">
        <v>400</v>
      </c>
      <c r="G307" s="239"/>
      <c r="H307" s="242">
        <v>266</v>
      </c>
      <c r="I307" s="243"/>
      <c r="J307" s="239"/>
      <c r="K307" s="239"/>
      <c r="L307" s="244"/>
      <c r="M307" s="245"/>
      <c r="N307" s="246"/>
      <c r="O307" s="246"/>
      <c r="P307" s="246"/>
      <c r="Q307" s="246"/>
      <c r="R307" s="246"/>
      <c r="S307" s="246"/>
      <c r="T307" s="247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8" t="s">
        <v>145</v>
      </c>
      <c r="AU307" s="248" t="s">
        <v>89</v>
      </c>
      <c r="AV307" s="13" t="s">
        <v>89</v>
      </c>
      <c r="AW307" s="13" t="s">
        <v>35</v>
      </c>
      <c r="AX307" s="13" t="s">
        <v>87</v>
      </c>
      <c r="AY307" s="248" t="s">
        <v>132</v>
      </c>
    </row>
    <row r="308" s="2" customFormat="1" ht="33" customHeight="1">
      <c r="A308" s="38"/>
      <c r="B308" s="39"/>
      <c r="C308" s="218" t="s">
        <v>429</v>
      </c>
      <c r="D308" s="218" t="s">
        <v>134</v>
      </c>
      <c r="E308" s="219" t="s">
        <v>430</v>
      </c>
      <c r="F308" s="220" t="s">
        <v>431</v>
      </c>
      <c r="G308" s="221" t="s">
        <v>137</v>
      </c>
      <c r="H308" s="222">
        <v>2765</v>
      </c>
      <c r="I308" s="223"/>
      <c r="J308" s="224">
        <f>ROUND(I308*H308,2)</f>
        <v>0</v>
      </c>
      <c r="K308" s="220" t="s">
        <v>138</v>
      </c>
      <c r="L308" s="44"/>
      <c r="M308" s="225" t="s">
        <v>1</v>
      </c>
      <c r="N308" s="226" t="s">
        <v>44</v>
      </c>
      <c r="O308" s="91"/>
      <c r="P308" s="227">
        <f>O308*H308</f>
        <v>0</v>
      </c>
      <c r="Q308" s="227">
        <v>0</v>
      </c>
      <c r="R308" s="227">
        <f>Q308*H308</f>
        <v>0</v>
      </c>
      <c r="S308" s="227">
        <v>0</v>
      </c>
      <c r="T308" s="228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29" t="s">
        <v>139</v>
      </c>
      <c r="AT308" s="229" t="s">
        <v>134</v>
      </c>
      <c r="AU308" s="229" t="s">
        <v>89</v>
      </c>
      <c r="AY308" s="17" t="s">
        <v>132</v>
      </c>
      <c r="BE308" s="230">
        <f>IF(N308="základní",J308,0)</f>
        <v>0</v>
      </c>
      <c r="BF308" s="230">
        <f>IF(N308="snížená",J308,0)</f>
        <v>0</v>
      </c>
      <c r="BG308" s="230">
        <f>IF(N308="zákl. přenesená",J308,0)</f>
        <v>0</v>
      </c>
      <c r="BH308" s="230">
        <f>IF(N308="sníž. přenesená",J308,0)</f>
        <v>0</v>
      </c>
      <c r="BI308" s="230">
        <f>IF(N308="nulová",J308,0)</f>
        <v>0</v>
      </c>
      <c r="BJ308" s="17" t="s">
        <v>87</v>
      </c>
      <c r="BK308" s="230">
        <f>ROUND(I308*H308,2)</f>
        <v>0</v>
      </c>
      <c r="BL308" s="17" t="s">
        <v>139</v>
      </c>
      <c r="BM308" s="229" t="s">
        <v>432</v>
      </c>
    </row>
    <row r="309" s="2" customFormat="1">
      <c r="A309" s="38"/>
      <c r="B309" s="39"/>
      <c r="C309" s="40"/>
      <c r="D309" s="231" t="s">
        <v>141</v>
      </c>
      <c r="E309" s="40"/>
      <c r="F309" s="232" t="s">
        <v>433</v>
      </c>
      <c r="G309" s="40"/>
      <c r="H309" s="40"/>
      <c r="I309" s="233"/>
      <c r="J309" s="40"/>
      <c r="K309" s="40"/>
      <c r="L309" s="44"/>
      <c r="M309" s="234"/>
      <c r="N309" s="235"/>
      <c r="O309" s="91"/>
      <c r="P309" s="91"/>
      <c r="Q309" s="91"/>
      <c r="R309" s="91"/>
      <c r="S309" s="91"/>
      <c r="T309" s="92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T309" s="17" t="s">
        <v>141</v>
      </c>
      <c r="AU309" s="17" t="s">
        <v>89</v>
      </c>
    </row>
    <row r="310" s="2" customFormat="1">
      <c r="A310" s="38"/>
      <c r="B310" s="39"/>
      <c r="C310" s="40"/>
      <c r="D310" s="236" t="s">
        <v>143</v>
      </c>
      <c r="E310" s="40"/>
      <c r="F310" s="237" t="s">
        <v>434</v>
      </c>
      <c r="G310" s="40"/>
      <c r="H310" s="40"/>
      <c r="I310" s="233"/>
      <c r="J310" s="40"/>
      <c r="K310" s="40"/>
      <c r="L310" s="44"/>
      <c r="M310" s="234"/>
      <c r="N310" s="235"/>
      <c r="O310" s="91"/>
      <c r="P310" s="91"/>
      <c r="Q310" s="91"/>
      <c r="R310" s="91"/>
      <c r="S310" s="91"/>
      <c r="T310" s="92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T310" s="17" t="s">
        <v>143</v>
      </c>
      <c r="AU310" s="17" t="s">
        <v>89</v>
      </c>
    </row>
    <row r="311" s="2" customFormat="1" ht="16.5" customHeight="1">
      <c r="A311" s="38"/>
      <c r="B311" s="39"/>
      <c r="C311" s="270" t="s">
        <v>435</v>
      </c>
      <c r="D311" s="270" t="s">
        <v>388</v>
      </c>
      <c r="E311" s="271" t="s">
        <v>436</v>
      </c>
      <c r="F311" s="272" t="s">
        <v>437</v>
      </c>
      <c r="G311" s="273" t="s">
        <v>181</v>
      </c>
      <c r="H311" s="274">
        <v>141.01499999999999</v>
      </c>
      <c r="I311" s="275"/>
      <c r="J311" s="276">
        <f>ROUND(I311*H311,2)</f>
        <v>0</v>
      </c>
      <c r="K311" s="272" t="s">
        <v>138</v>
      </c>
      <c r="L311" s="277"/>
      <c r="M311" s="278" t="s">
        <v>1</v>
      </c>
      <c r="N311" s="279" t="s">
        <v>44</v>
      </c>
      <c r="O311" s="91"/>
      <c r="P311" s="227">
        <f>O311*H311</f>
        <v>0</v>
      </c>
      <c r="Q311" s="227">
        <v>0.20999999999999999</v>
      </c>
      <c r="R311" s="227">
        <f>Q311*H311</f>
        <v>29.613149999999997</v>
      </c>
      <c r="S311" s="227">
        <v>0</v>
      </c>
      <c r="T311" s="228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29" t="s">
        <v>186</v>
      </c>
      <c r="AT311" s="229" t="s">
        <v>388</v>
      </c>
      <c r="AU311" s="229" t="s">
        <v>89</v>
      </c>
      <c r="AY311" s="17" t="s">
        <v>132</v>
      </c>
      <c r="BE311" s="230">
        <f>IF(N311="základní",J311,0)</f>
        <v>0</v>
      </c>
      <c r="BF311" s="230">
        <f>IF(N311="snížená",J311,0)</f>
        <v>0</v>
      </c>
      <c r="BG311" s="230">
        <f>IF(N311="zákl. přenesená",J311,0)</f>
        <v>0</v>
      </c>
      <c r="BH311" s="230">
        <f>IF(N311="sníž. přenesená",J311,0)</f>
        <v>0</v>
      </c>
      <c r="BI311" s="230">
        <f>IF(N311="nulová",J311,0)</f>
        <v>0</v>
      </c>
      <c r="BJ311" s="17" t="s">
        <v>87</v>
      </c>
      <c r="BK311" s="230">
        <f>ROUND(I311*H311,2)</f>
        <v>0</v>
      </c>
      <c r="BL311" s="17" t="s">
        <v>139</v>
      </c>
      <c r="BM311" s="229" t="s">
        <v>438</v>
      </c>
    </row>
    <row r="312" s="2" customFormat="1">
      <c r="A312" s="38"/>
      <c r="B312" s="39"/>
      <c r="C312" s="40"/>
      <c r="D312" s="231" t="s">
        <v>141</v>
      </c>
      <c r="E312" s="40"/>
      <c r="F312" s="232" t="s">
        <v>437</v>
      </c>
      <c r="G312" s="40"/>
      <c r="H312" s="40"/>
      <c r="I312" s="233"/>
      <c r="J312" s="40"/>
      <c r="K312" s="40"/>
      <c r="L312" s="44"/>
      <c r="M312" s="234"/>
      <c r="N312" s="235"/>
      <c r="O312" s="91"/>
      <c r="P312" s="91"/>
      <c r="Q312" s="91"/>
      <c r="R312" s="91"/>
      <c r="S312" s="91"/>
      <c r="T312" s="92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141</v>
      </c>
      <c r="AU312" s="17" t="s">
        <v>89</v>
      </c>
    </row>
    <row r="313" s="13" customFormat="1">
      <c r="A313" s="13"/>
      <c r="B313" s="238"/>
      <c r="C313" s="239"/>
      <c r="D313" s="231" t="s">
        <v>145</v>
      </c>
      <c r="E313" s="239"/>
      <c r="F313" s="241" t="s">
        <v>439</v>
      </c>
      <c r="G313" s="239"/>
      <c r="H313" s="242">
        <v>141.01499999999999</v>
      </c>
      <c r="I313" s="243"/>
      <c r="J313" s="239"/>
      <c r="K313" s="239"/>
      <c r="L313" s="244"/>
      <c r="M313" s="245"/>
      <c r="N313" s="246"/>
      <c r="O313" s="246"/>
      <c r="P313" s="246"/>
      <c r="Q313" s="246"/>
      <c r="R313" s="246"/>
      <c r="S313" s="246"/>
      <c r="T313" s="247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8" t="s">
        <v>145</v>
      </c>
      <c r="AU313" s="248" t="s">
        <v>89</v>
      </c>
      <c r="AV313" s="13" t="s">
        <v>89</v>
      </c>
      <c r="AW313" s="13" t="s">
        <v>4</v>
      </c>
      <c r="AX313" s="13" t="s">
        <v>87</v>
      </c>
      <c r="AY313" s="248" t="s">
        <v>132</v>
      </c>
    </row>
    <row r="314" s="2" customFormat="1" ht="37.8" customHeight="1">
      <c r="A314" s="38"/>
      <c r="B314" s="39"/>
      <c r="C314" s="218" t="s">
        <v>440</v>
      </c>
      <c r="D314" s="218" t="s">
        <v>134</v>
      </c>
      <c r="E314" s="219" t="s">
        <v>441</v>
      </c>
      <c r="F314" s="220" t="s">
        <v>442</v>
      </c>
      <c r="G314" s="221" t="s">
        <v>149</v>
      </c>
      <c r="H314" s="222">
        <v>150</v>
      </c>
      <c r="I314" s="223"/>
      <c r="J314" s="224">
        <f>ROUND(I314*H314,2)</f>
        <v>0</v>
      </c>
      <c r="K314" s="220" t="s">
        <v>138</v>
      </c>
      <c r="L314" s="44"/>
      <c r="M314" s="225" t="s">
        <v>1</v>
      </c>
      <c r="N314" s="226" t="s">
        <v>44</v>
      </c>
      <c r="O314" s="91"/>
      <c r="P314" s="227">
        <f>O314*H314</f>
        <v>0</v>
      </c>
      <c r="Q314" s="227">
        <v>0</v>
      </c>
      <c r="R314" s="227">
        <f>Q314*H314</f>
        <v>0</v>
      </c>
      <c r="S314" s="227">
        <v>0</v>
      </c>
      <c r="T314" s="228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29" t="s">
        <v>139</v>
      </c>
      <c r="AT314" s="229" t="s">
        <v>134</v>
      </c>
      <c r="AU314" s="229" t="s">
        <v>89</v>
      </c>
      <c r="AY314" s="17" t="s">
        <v>132</v>
      </c>
      <c r="BE314" s="230">
        <f>IF(N314="základní",J314,0)</f>
        <v>0</v>
      </c>
      <c r="BF314" s="230">
        <f>IF(N314="snížená",J314,0)</f>
        <v>0</v>
      </c>
      <c r="BG314" s="230">
        <f>IF(N314="zákl. přenesená",J314,0)</f>
        <v>0</v>
      </c>
      <c r="BH314" s="230">
        <f>IF(N314="sníž. přenesená",J314,0)</f>
        <v>0</v>
      </c>
      <c r="BI314" s="230">
        <f>IF(N314="nulová",J314,0)</f>
        <v>0</v>
      </c>
      <c r="BJ314" s="17" t="s">
        <v>87</v>
      </c>
      <c r="BK314" s="230">
        <f>ROUND(I314*H314,2)</f>
        <v>0</v>
      </c>
      <c r="BL314" s="17" t="s">
        <v>139</v>
      </c>
      <c r="BM314" s="229" t="s">
        <v>443</v>
      </c>
    </row>
    <row r="315" s="2" customFormat="1">
      <c r="A315" s="38"/>
      <c r="B315" s="39"/>
      <c r="C315" s="40"/>
      <c r="D315" s="231" t="s">
        <v>141</v>
      </c>
      <c r="E315" s="40"/>
      <c r="F315" s="232" t="s">
        <v>444</v>
      </c>
      <c r="G315" s="40"/>
      <c r="H315" s="40"/>
      <c r="I315" s="233"/>
      <c r="J315" s="40"/>
      <c r="K315" s="40"/>
      <c r="L315" s="44"/>
      <c r="M315" s="234"/>
      <c r="N315" s="235"/>
      <c r="O315" s="91"/>
      <c r="P315" s="91"/>
      <c r="Q315" s="91"/>
      <c r="R315" s="91"/>
      <c r="S315" s="91"/>
      <c r="T315" s="92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7" t="s">
        <v>141</v>
      </c>
      <c r="AU315" s="17" t="s">
        <v>89</v>
      </c>
    </row>
    <row r="316" s="2" customFormat="1">
      <c r="A316" s="38"/>
      <c r="B316" s="39"/>
      <c r="C316" s="40"/>
      <c r="D316" s="236" t="s">
        <v>143</v>
      </c>
      <c r="E316" s="40"/>
      <c r="F316" s="237" t="s">
        <v>445</v>
      </c>
      <c r="G316" s="40"/>
      <c r="H316" s="40"/>
      <c r="I316" s="233"/>
      <c r="J316" s="40"/>
      <c r="K316" s="40"/>
      <c r="L316" s="44"/>
      <c r="M316" s="234"/>
      <c r="N316" s="235"/>
      <c r="O316" s="91"/>
      <c r="P316" s="91"/>
      <c r="Q316" s="91"/>
      <c r="R316" s="91"/>
      <c r="S316" s="91"/>
      <c r="T316" s="92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143</v>
      </c>
      <c r="AU316" s="17" t="s">
        <v>89</v>
      </c>
    </row>
    <row r="317" s="13" customFormat="1">
      <c r="A317" s="13"/>
      <c r="B317" s="238"/>
      <c r="C317" s="239"/>
      <c r="D317" s="231" t="s">
        <v>145</v>
      </c>
      <c r="E317" s="240" t="s">
        <v>1</v>
      </c>
      <c r="F317" s="241" t="s">
        <v>446</v>
      </c>
      <c r="G317" s="239"/>
      <c r="H317" s="242">
        <v>150</v>
      </c>
      <c r="I317" s="243"/>
      <c r="J317" s="239"/>
      <c r="K317" s="239"/>
      <c r="L317" s="244"/>
      <c r="M317" s="245"/>
      <c r="N317" s="246"/>
      <c r="O317" s="246"/>
      <c r="P317" s="246"/>
      <c r="Q317" s="246"/>
      <c r="R317" s="246"/>
      <c r="S317" s="246"/>
      <c r="T317" s="247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8" t="s">
        <v>145</v>
      </c>
      <c r="AU317" s="248" t="s">
        <v>89</v>
      </c>
      <c r="AV317" s="13" t="s">
        <v>89</v>
      </c>
      <c r="AW317" s="13" t="s">
        <v>35</v>
      </c>
      <c r="AX317" s="13" t="s">
        <v>87</v>
      </c>
      <c r="AY317" s="248" t="s">
        <v>132</v>
      </c>
    </row>
    <row r="318" s="2" customFormat="1" ht="16.5" customHeight="1">
      <c r="A318" s="38"/>
      <c r="B318" s="39"/>
      <c r="C318" s="270" t="s">
        <v>447</v>
      </c>
      <c r="D318" s="270" t="s">
        <v>388</v>
      </c>
      <c r="E318" s="271" t="s">
        <v>448</v>
      </c>
      <c r="F318" s="272" t="s">
        <v>449</v>
      </c>
      <c r="G318" s="273" t="s">
        <v>181</v>
      </c>
      <c r="H318" s="274">
        <v>7.5</v>
      </c>
      <c r="I318" s="275"/>
      <c r="J318" s="276">
        <f>ROUND(I318*H318,2)</f>
        <v>0</v>
      </c>
      <c r="K318" s="272" t="s">
        <v>138</v>
      </c>
      <c r="L318" s="277"/>
      <c r="M318" s="278" t="s">
        <v>1</v>
      </c>
      <c r="N318" s="279" t="s">
        <v>44</v>
      </c>
      <c r="O318" s="91"/>
      <c r="P318" s="227">
        <f>O318*H318</f>
        <v>0</v>
      </c>
      <c r="Q318" s="227">
        <v>0.22</v>
      </c>
      <c r="R318" s="227">
        <f>Q318*H318</f>
        <v>1.6499999999999999</v>
      </c>
      <c r="S318" s="227">
        <v>0</v>
      </c>
      <c r="T318" s="228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29" t="s">
        <v>186</v>
      </c>
      <c r="AT318" s="229" t="s">
        <v>388</v>
      </c>
      <c r="AU318" s="229" t="s">
        <v>89</v>
      </c>
      <c r="AY318" s="17" t="s">
        <v>132</v>
      </c>
      <c r="BE318" s="230">
        <f>IF(N318="základní",J318,0)</f>
        <v>0</v>
      </c>
      <c r="BF318" s="230">
        <f>IF(N318="snížená",J318,0)</f>
        <v>0</v>
      </c>
      <c r="BG318" s="230">
        <f>IF(N318="zákl. přenesená",J318,0)</f>
        <v>0</v>
      </c>
      <c r="BH318" s="230">
        <f>IF(N318="sníž. přenesená",J318,0)</f>
        <v>0</v>
      </c>
      <c r="BI318" s="230">
        <f>IF(N318="nulová",J318,0)</f>
        <v>0</v>
      </c>
      <c r="BJ318" s="17" t="s">
        <v>87</v>
      </c>
      <c r="BK318" s="230">
        <f>ROUND(I318*H318,2)</f>
        <v>0</v>
      </c>
      <c r="BL318" s="17" t="s">
        <v>139</v>
      </c>
      <c r="BM318" s="229" t="s">
        <v>450</v>
      </c>
    </row>
    <row r="319" s="2" customFormat="1">
      <c r="A319" s="38"/>
      <c r="B319" s="39"/>
      <c r="C319" s="40"/>
      <c r="D319" s="231" t="s">
        <v>141</v>
      </c>
      <c r="E319" s="40"/>
      <c r="F319" s="232" t="s">
        <v>449</v>
      </c>
      <c r="G319" s="40"/>
      <c r="H319" s="40"/>
      <c r="I319" s="233"/>
      <c r="J319" s="40"/>
      <c r="K319" s="40"/>
      <c r="L319" s="44"/>
      <c r="M319" s="234"/>
      <c r="N319" s="235"/>
      <c r="O319" s="91"/>
      <c r="P319" s="91"/>
      <c r="Q319" s="91"/>
      <c r="R319" s="91"/>
      <c r="S319" s="91"/>
      <c r="T319" s="92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7" t="s">
        <v>141</v>
      </c>
      <c r="AU319" s="17" t="s">
        <v>89</v>
      </c>
    </row>
    <row r="320" s="13" customFormat="1">
      <c r="A320" s="13"/>
      <c r="B320" s="238"/>
      <c r="C320" s="239"/>
      <c r="D320" s="231" t="s">
        <v>145</v>
      </c>
      <c r="E320" s="239"/>
      <c r="F320" s="241" t="s">
        <v>451</v>
      </c>
      <c r="G320" s="239"/>
      <c r="H320" s="242">
        <v>7.5</v>
      </c>
      <c r="I320" s="243"/>
      <c r="J320" s="239"/>
      <c r="K320" s="239"/>
      <c r="L320" s="244"/>
      <c r="M320" s="245"/>
      <c r="N320" s="246"/>
      <c r="O320" s="246"/>
      <c r="P320" s="246"/>
      <c r="Q320" s="246"/>
      <c r="R320" s="246"/>
      <c r="S320" s="246"/>
      <c r="T320" s="247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8" t="s">
        <v>145</v>
      </c>
      <c r="AU320" s="248" t="s">
        <v>89</v>
      </c>
      <c r="AV320" s="13" t="s">
        <v>89</v>
      </c>
      <c r="AW320" s="13" t="s">
        <v>4</v>
      </c>
      <c r="AX320" s="13" t="s">
        <v>87</v>
      </c>
      <c r="AY320" s="248" t="s">
        <v>132</v>
      </c>
    </row>
    <row r="321" s="2" customFormat="1" ht="24.15" customHeight="1">
      <c r="A321" s="38"/>
      <c r="B321" s="39"/>
      <c r="C321" s="218" t="s">
        <v>452</v>
      </c>
      <c r="D321" s="218" t="s">
        <v>134</v>
      </c>
      <c r="E321" s="219" t="s">
        <v>453</v>
      </c>
      <c r="F321" s="220" t="s">
        <v>454</v>
      </c>
      <c r="G321" s="221" t="s">
        <v>149</v>
      </c>
      <c r="H321" s="222">
        <v>150</v>
      </c>
      <c r="I321" s="223"/>
      <c r="J321" s="224">
        <f>ROUND(I321*H321,2)</f>
        <v>0</v>
      </c>
      <c r="K321" s="220" t="s">
        <v>138</v>
      </c>
      <c r="L321" s="44"/>
      <c r="M321" s="225" t="s">
        <v>1</v>
      </c>
      <c r="N321" s="226" t="s">
        <v>44</v>
      </c>
      <c r="O321" s="91"/>
      <c r="P321" s="227">
        <f>O321*H321</f>
        <v>0</v>
      </c>
      <c r="Q321" s="227">
        <v>0</v>
      </c>
      <c r="R321" s="227">
        <f>Q321*H321</f>
        <v>0</v>
      </c>
      <c r="S321" s="227">
        <v>0</v>
      </c>
      <c r="T321" s="228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29" t="s">
        <v>139</v>
      </c>
      <c r="AT321" s="229" t="s">
        <v>134</v>
      </c>
      <c r="AU321" s="229" t="s">
        <v>89</v>
      </c>
      <c r="AY321" s="17" t="s">
        <v>132</v>
      </c>
      <c r="BE321" s="230">
        <f>IF(N321="základní",J321,0)</f>
        <v>0</v>
      </c>
      <c r="BF321" s="230">
        <f>IF(N321="snížená",J321,0)</f>
        <v>0</v>
      </c>
      <c r="BG321" s="230">
        <f>IF(N321="zákl. přenesená",J321,0)</f>
        <v>0</v>
      </c>
      <c r="BH321" s="230">
        <f>IF(N321="sníž. přenesená",J321,0)</f>
        <v>0</v>
      </c>
      <c r="BI321" s="230">
        <f>IF(N321="nulová",J321,0)</f>
        <v>0</v>
      </c>
      <c r="BJ321" s="17" t="s">
        <v>87</v>
      </c>
      <c r="BK321" s="230">
        <f>ROUND(I321*H321,2)</f>
        <v>0</v>
      </c>
      <c r="BL321" s="17" t="s">
        <v>139</v>
      </c>
      <c r="BM321" s="229" t="s">
        <v>455</v>
      </c>
    </row>
    <row r="322" s="2" customFormat="1">
      <c r="A322" s="38"/>
      <c r="B322" s="39"/>
      <c r="C322" s="40"/>
      <c r="D322" s="231" t="s">
        <v>141</v>
      </c>
      <c r="E322" s="40"/>
      <c r="F322" s="232" t="s">
        <v>456</v>
      </c>
      <c r="G322" s="40"/>
      <c r="H322" s="40"/>
      <c r="I322" s="233"/>
      <c r="J322" s="40"/>
      <c r="K322" s="40"/>
      <c r="L322" s="44"/>
      <c r="M322" s="234"/>
      <c r="N322" s="235"/>
      <c r="O322" s="91"/>
      <c r="P322" s="91"/>
      <c r="Q322" s="91"/>
      <c r="R322" s="91"/>
      <c r="S322" s="91"/>
      <c r="T322" s="92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141</v>
      </c>
      <c r="AU322" s="17" t="s">
        <v>89</v>
      </c>
    </row>
    <row r="323" s="2" customFormat="1">
      <c r="A323" s="38"/>
      <c r="B323" s="39"/>
      <c r="C323" s="40"/>
      <c r="D323" s="236" t="s">
        <v>143</v>
      </c>
      <c r="E323" s="40"/>
      <c r="F323" s="237" t="s">
        <v>457</v>
      </c>
      <c r="G323" s="40"/>
      <c r="H323" s="40"/>
      <c r="I323" s="233"/>
      <c r="J323" s="40"/>
      <c r="K323" s="40"/>
      <c r="L323" s="44"/>
      <c r="M323" s="234"/>
      <c r="N323" s="235"/>
      <c r="O323" s="91"/>
      <c r="P323" s="91"/>
      <c r="Q323" s="91"/>
      <c r="R323" s="91"/>
      <c r="S323" s="91"/>
      <c r="T323" s="92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7" t="s">
        <v>143</v>
      </c>
      <c r="AU323" s="17" t="s">
        <v>89</v>
      </c>
    </row>
    <row r="324" s="2" customFormat="1" ht="37.8" customHeight="1">
      <c r="A324" s="38"/>
      <c r="B324" s="39"/>
      <c r="C324" s="270" t="s">
        <v>458</v>
      </c>
      <c r="D324" s="270" t="s">
        <v>388</v>
      </c>
      <c r="E324" s="271" t="s">
        <v>459</v>
      </c>
      <c r="F324" s="272" t="s">
        <v>460</v>
      </c>
      <c r="G324" s="273" t="s">
        <v>149</v>
      </c>
      <c r="H324" s="274">
        <v>150</v>
      </c>
      <c r="I324" s="275"/>
      <c r="J324" s="276">
        <f>ROUND(I324*H324,2)</f>
        <v>0</v>
      </c>
      <c r="K324" s="272" t="s">
        <v>1</v>
      </c>
      <c r="L324" s="277"/>
      <c r="M324" s="278" t="s">
        <v>1</v>
      </c>
      <c r="N324" s="279" t="s">
        <v>44</v>
      </c>
      <c r="O324" s="91"/>
      <c r="P324" s="227">
        <f>O324*H324</f>
        <v>0</v>
      </c>
      <c r="Q324" s="227">
        <v>0.002</v>
      </c>
      <c r="R324" s="227">
        <f>Q324*H324</f>
        <v>0.29999999999999999</v>
      </c>
      <c r="S324" s="227">
        <v>0</v>
      </c>
      <c r="T324" s="228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29" t="s">
        <v>186</v>
      </c>
      <c r="AT324" s="229" t="s">
        <v>388</v>
      </c>
      <c r="AU324" s="229" t="s">
        <v>89</v>
      </c>
      <c r="AY324" s="17" t="s">
        <v>132</v>
      </c>
      <c r="BE324" s="230">
        <f>IF(N324="základní",J324,0)</f>
        <v>0</v>
      </c>
      <c r="BF324" s="230">
        <f>IF(N324="snížená",J324,0)</f>
        <v>0</v>
      </c>
      <c r="BG324" s="230">
        <f>IF(N324="zákl. přenesená",J324,0)</f>
        <v>0</v>
      </c>
      <c r="BH324" s="230">
        <f>IF(N324="sníž. přenesená",J324,0)</f>
        <v>0</v>
      </c>
      <c r="BI324" s="230">
        <f>IF(N324="nulová",J324,0)</f>
        <v>0</v>
      </c>
      <c r="BJ324" s="17" t="s">
        <v>87</v>
      </c>
      <c r="BK324" s="230">
        <f>ROUND(I324*H324,2)</f>
        <v>0</v>
      </c>
      <c r="BL324" s="17" t="s">
        <v>139</v>
      </c>
      <c r="BM324" s="229" t="s">
        <v>461</v>
      </c>
    </row>
    <row r="325" s="2" customFormat="1" ht="21.75" customHeight="1">
      <c r="A325" s="38"/>
      <c r="B325" s="39"/>
      <c r="C325" s="218" t="s">
        <v>462</v>
      </c>
      <c r="D325" s="218" t="s">
        <v>134</v>
      </c>
      <c r="E325" s="219" t="s">
        <v>463</v>
      </c>
      <c r="F325" s="220" t="s">
        <v>464</v>
      </c>
      <c r="G325" s="221" t="s">
        <v>181</v>
      </c>
      <c r="H325" s="222">
        <v>13.460000000000001</v>
      </c>
      <c r="I325" s="223"/>
      <c r="J325" s="224">
        <f>ROUND(I325*H325,2)</f>
        <v>0</v>
      </c>
      <c r="K325" s="220" t="s">
        <v>138</v>
      </c>
      <c r="L325" s="44"/>
      <c r="M325" s="225" t="s">
        <v>1</v>
      </c>
      <c r="N325" s="226" t="s">
        <v>44</v>
      </c>
      <c r="O325" s="91"/>
      <c r="P325" s="227">
        <f>O325*H325</f>
        <v>0</v>
      </c>
      <c r="Q325" s="227">
        <v>0</v>
      </c>
      <c r="R325" s="227">
        <f>Q325*H325</f>
        <v>0</v>
      </c>
      <c r="S325" s="227">
        <v>0</v>
      </c>
      <c r="T325" s="228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29" t="s">
        <v>139</v>
      </c>
      <c r="AT325" s="229" t="s">
        <v>134</v>
      </c>
      <c r="AU325" s="229" t="s">
        <v>89</v>
      </c>
      <c r="AY325" s="17" t="s">
        <v>132</v>
      </c>
      <c r="BE325" s="230">
        <f>IF(N325="základní",J325,0)</f>
        <v>0</v>
      </c>
      <c r="BF325" s="230">
        <f>IF(N325="snížená",J325,0)</f>
        <v>0</v>
      </c>
      <c r="BG325" s="230">
        <f>IF(N325="zákl. přenesená",J325,0)</f>
        <v>0</v>
      </c>
      <c r="BH325" s="230">
        <f>IF(N325="sníž. přenesená",J325,0)</f>
        <v>0</v>
      </c>
      <c r="BI325" s="230">
        <f>IF(N325="nulová",J325,0)</f>
        <v>0</v>
      </c>
      <c r="BJ325" s="17" t="s">
        <v>87</v>
      </c>
      <c r="BK325" s="230">
        <f>ROUND(I325*H325,2)</f>
        <v>0</v>
      </c>
      <c r="BL325" s="17" t="s">
        <v>139</v>
      </c>
      <c r="BM325" s="229" t="s">
        <v>465</v>
      </c>
    </row>
    <row r="326" s="2" customFormat="1">
      <c r="A326" s="38"/>
      <c r="B326" s="39"/>
      <c r="C326" s="40"/>
      <c r="D326" s="231" t="s">
        <v>141</v>
      </c>
      <c r="E326" s="40"/>
      <c r="F326" s="232" t="s">
        <v>466</v>
      </c>
      <c r="G326" s="40"/>
      <c r="H326" s="40"/>
      <c r="I326" s="233"/>
      <c r="J326" s="40"/>
      <c r="K326" s="40"/>
      <c r="L326" s="44"/>
      <c r="M326" s="234"/>
      <c r="N326" s="235"/>
      <c r="O326" s="91"/>
      <c r="P326" s="91"/>
      <c r="Q326" s="91"/>
      <c r="R326" s="91"/>
      <c r="S326" s="91"/>
      <c r="T326" s="92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7" t="s">
        <v>141</v>
      </c>
      <c r="AU326" s="17" t="s">
        <v>89</v>
      </c>
    </row>
    <row r="327" s="2" customFormat="1">
      <c r="A327" s="38"/>
      <c r="B327" s="39"/>
      <c r="C327" s="40"/>
      <c r="D327" s="236" t="s">
        <v>143</v>
      </c>
      <c r="E327" s="40"/>
      <c r="F327" s="237" t="s">
        <v>467</v>
      </c>
      <c r="G327" s="40"/>
      <c r="H327" s="40"/>
      <c r="I327" s="233"/>
      <c r="J327" s="40"/>
      <c r="K327" s="40"/>
      <c r="L327" s="44"/>
      <c r="M327" s="234"/>
      <c r="N327" s="235"/>
      <c r="O327" s="91"/>
      <c r="P327" s="91"/>
      <c r="Q327" s="91"/>
      <c r="R327" s="91"/>
      <c r="S327" s="91"/>
      <c r="T327" s="92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T327" s="17" t="s">
        <v>143</v>
      </c>
      <c r="AU327" s="17" t="s">
        <v>89</v>
      </c>
    </row>
    <row r="328" s="13" customFormat="1">
      <c r="A328" s="13"/>
      <c r="B328" s="238"/>
      <c r="C328" s="239"/>
      <c r="D328" s="231" t="s">
        <v>145</v>
      </c>
      <c r="E328" s="240" t="s">
        <v>1</v>
      </c>
      <c r="F328" s="241" t="s">
        <v>468</v>
      </c>
      <c r="G328" s="239"/>
      <c r="H328" s="242">
        <v>11.060000000000001</v>
      </c>
      <c r="I328" s="243"/>
      <c r="J328" s="239"/>
      <c r="K328" s="239"/>
      <c r="L328" s="244"/>
      <c r="M328" s="245"/>
      <c r="N328" s="246"/>
      <c r="O328" s="246"/>
      <c r="P328" s="246"/>
      <c r="Q328" s="246"/>
      <c r="R328" s="246"/>
      <c r="S328" s="246"/>
      <c r="T328" s="247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8" t="s">
        <v>145</v>
      </c>
      <c r="AU328" s="248" t="s">
        <v>89</v>
      </c>
      <c r="AV328" s="13" t="s">
        <v>89</v>
      </c>
      <c r="AW328" s="13" t="s">
        <v>35</v>
      </c>
      <c r="AX328" s="13" t="s">
        <v>79</v>
      </c>
      <c r="AY328" s="248" t="s">
        <v>132</v>
      </c>
    </row>
    <row r="329" s="13" customFormat="1">
      <c r="A329" s="13"/>
      <c r="B329" s="238"/>
      <c r="C329" s="239"/>
      <c r="D329" s="231" t="s">
        <v>145</v>
      </c>
      <c r="E329" s="240" t="s">
        <v>1</v>
      </c>
      <c r="F329" s="241" t="s">
        <v>469</v>
      </c>
      <c r="G329" s="239"/>
      <c r="H329" s="242">
        <v>2.3999999999999999</v>
      </c>
      <c r="I329" s="243"/>
      <c r="J329" s="239"/>
      <c r="K329" s="239"/>
      <c r="L329" s="244"/>
      <c r="M329" s="245"/>
      <c r="N329" s="246"/>
      <c r="O329" s="246"/>
      <c r="P329" s="246"/>
      <c r="Q329" s="246"/>
      <c r="R329" s="246"/>
      <c r="S329" s="246"/>
      <c r="T329" s="247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8" t="s">
        <v>145</v>
      </c>
      <c r="AU329" s="248" t="s">
        <v>89</v>
      </c>
      <c r="AV329" s="13" t="s">
        <v>89</v>
      </c>
      <c r="AW329" s="13" t="s">
        <v>35</v>
      </c>
      <c r="AX329" s="13" t="s">
        <v>79</v>
      </c>
      <c r="AY329" s="248" t="s">
        <v>132</v>
      </c>
    </row>
    <row r="330" s="14" customFormat="1">
      <c r="A330" s="14"/>
      <c r="B330" s="249"/>
      <c r="C330" s="250"/>
      <c r="D330" s="231" t="s">
        <v>145</v>
      </c>
      <c r="E330" s="251" t="s">
        <v>1</v>
      </c>
      <c r="F330" s="252" t="s">
        <v>197</v>
      </c>
      <c r="G330" s="250"/>
      <c r="H330" s="253">
        <v>13.460000000000001</v>
      </c>
      <c r="I330" s="254"/>
      <c r="J330" s="250"/>
      <c r="K330" s="250"/>
      <c r="L330" s="255"/>
      <c r="M330" s="256"/>
      <c r="N330" s="257"/>
      <c r="O330" s="257"/>
      <c r="P330" s="257"/>
      <c r="Q330" s="257"/>
      <c r="R330" s="257"/>
      <c r="S330" s="257"/>
      <c r="T330" s="258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9" t="s">
        <v>145</v>
      </c>
      <c r="AU330" s="259" t="s">
        <v>89</v>
      </c>
      <c r="AV330" s="14" t="s">
        <v>139</v>
      </c>
      <c r="AW330" s="14" t="s">
        <v>35</v>
      </c>
      <c r="AX330" s="14" t="s">
        <v>87</v>
      </c>
      <c r="AY330" s="259" t="s">
        <v>132</v>
      </c>
    </row>
    <row r="331" s="2" customFormat="1" ht="24.15" customHeight="1">
      <c r="A331" s="38"/>
      <c r="B331" s="39"/>
      <c r="C331" s="218" t="s">
        <v>470</v>
      </c>
      <c r="D331" s="218" t="s">
        <v>134</v>
      </c>
      <c r="E331" s="219" t="s">
        <v>471</v>
      </c>
      <c r="F331" s="220" t="s">
        <v>472</v>
      </c>
      <c r="G331" s="221" t="s">
        <v>181</v>
      </c>
      <c r="H331" s="222">
        <v>53.840000000000003</v>
      </c>
      <c r="I331" s="223"/>
      <c r="J331" s="224">
        <f>ROUND(I331*H331,2)</f>
        <v>0</v>
      </c>
      <c r="K331" s="220" t="s">
        <v>138</v>
      </c>
      <c r="L331" s="44"/>
      <c r="M331" s="225" t="s">
        <v>1</v>
      </c>
      <c r="N331" s="226" t="s">
        <v>44</v>
      </c>
      <c r="O331" s="91"/>
      <c r="P331" s="227">
        <f>O331*H331</f>
        <v>0</v>
      </c>
      <c r="Q331" s="227">
        <v>0</v>
      </c>
      <c r="R331" s="227">
        <f>Q331*H331</f>
        <v>0</v>
      </c>
      <c r="S331" s="227">
        <v>0</v>
      </c>
      <c r="T331" s="228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29" t="s">
        <v>139</v>
      </c>
      <c r="AT331" s="229" t="s">
        <v>134</v>
      </c>
      <c r="AU331" s="229" t="s">
        <v>89</v>
      </c>
      <c r="AY331" s="17" t="s">
        <v>132</v>
      </c>
      <c r="BE331" s="230">
        <f>IF(N331="základní",J331,0)</f>
        <v>0</v>
      </c>
      <c r="BF331" s="230">
        <f>IF(N331="snížená",J331,0)</f>
        <v>0</v>
      </c>
      <c r="BG331" s="230">
        <f>IF(N331="zákl. přenesená",J331,0)</f>
        <v>0</v>
      </c>
      <c r="BH331" s="230">
        <f>IF(N331="sníž. přenesená",J331,0)</f>
        <v>0</v>
      </c>
      <c r="BI331" s="230">
        <f>IF(N331="nulová",J331,0)</f>
        <v>0</v>
      </c>
      <c r="BJ331" s="17" t="s">
        <v>87</v>
      </c>
      <c r="BK331" s="230">
        <f>ROUND(I331*H331,2)</f>
        <v>0</v>
      </c>
      <c r="BL331" s="17" t="s">
        <v>139</v>
      </c>
      <c r="BM331" s="229" t="s">
        <v>473</v>
      </c>
    </row>
    <row r="332" s="2" customFormat="1">
      <c r="A332" s="38"/>
      <c r="B332" s="39"/>
      <c r="C332" s="40"/>
      <c r="D332" s="231" t="s">
        <v>141</v>
      </c>
      <c r="E332" s="40"/>
      <c r="F332" s="232" t="s">
        <v>474</v>
      </c>
      <c r="G332" s="40"/>
      <c r="H332" s="40"/>
      <c r="I332" s="233"/>
      <c r="J332" s="40"/>
      <c r="K332" s="40"/>
      <c r="L332" s="44"/>
      <c r="M332" s="234"/>
      <c r="N332" s="235"/>
      <c r="O332" s="91"/>
      <c r="P332" s="91"/>
      <c r="Q332" s="91"/>
      <c r="R332" s="91"/>
      <c r="S332" s="91"/>
      <c r="T332" s="92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141</v>
      </c>
      <c r="AU332" s="17" t="s">
        <v>89</v>
      </c>
    </row>
    <row r="333" s="2" customFormat="1">
      <c r="A333" s="38"/>
      <c r="B333" s="39"/>
      <c r="C333" s="40"/>
      <c r="D333" s="236" t="s">
        <v>143</v>
      </c>
      <c r="E333" s="40"/>
      <c r="F333" s="237" t="s">
        <v>475</v>
      </c>
      <c r="G333" s="40"/>
      <c r="H333" s="40"/>
      <c r="I333" s="233"/>
      <c r="J333" s="40"/>
      <c r="K333" s="40"/>
      <c r="L333" s="44"/>
      <c r="M333" s="234"/>
      <c r="N333" s="235"/>
      <c r="O333" s="91"/>
      <c r="P333" s="91"/>
      <c r="Q333" s="91"/>
      <c r="R333" s="91"/>
      <c r="S333" s="91"/>
      <c r="T333" s="92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T333" s="17" t="s">
        <v>143</v>
      </c>
      <c r="AU333" s="17" t="s">
        <v>89</v>
      </c>
    </row>
    <row r="334" s="13" customFormat="1">
      <c r="A334" s="13"/>
      <c r="B334" s="238"/>
      <c r="C334" s="239"/>
      <c r="D334" s="231" t="s">
        <v>145</v>
      </c>
      <c r="E334" s="239"/>
      <c r="F334" s="241" t="s">
        <v>476</v>
      </c>
      <c r="G334" s="239"/>
      <c r="H334" s="242">
        <v>53.840000000000003</v>
      </c>
      <c r="I334" s="243"/>
      <c r="J334" s="239"/>
      <c r="K334" s="239"/>
      <c r="L334" s="244"/>
      <c r="M334" s="245"/>
      <c r="N334" s="246"/>
      <c r="O334" s="246"/>
      <c r="P334" s="246"/>
      <c r="Q334" s="246"/>
      <c r="R334" s="246"/>
      <c r="S334" s="246"/>
      <c r="T334" s="247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8" t="s">
        <v>145</v>
      </c>
      <c r="AU334" s="248" t="s">
        <v>89</v>
      </c>
      <c r="AV334" s="13" t="s">
        <v>89</v>
      </c>
      <c r="AW334" s="13" t="s">
        <v>4</v>
      </c>
      <c r="AX334" s="13" t="s">
        <v>87</v>
      </c>
      <c r="AY334" s="248" t="s">
        <v>132</v>
      </c>
    </row>
    <row r="335" s="2" customFormat="1" ht="16.5" customHeight="1">
      <c r="A335" s="38"/>
      <c r="B335" s="39"/>
      <c r="C335" s="270" t="s">
        <v>477</v>
      </c>
      <c r="D335" s="270" t="s">
        <v>388</v>
      </c>
      <c r="E335" s="271" t="s">
        <v>478</v>
      </c>
      <c r="F335" s="272" t="s">
        <v>479</v>
      </c>
      <c r="G335" s="273" t="s">
        <v>181</v>
      </c>
      <c r="H335" s="274">
        <v>53.840000000000003</v>
      </c>
      <c r="I335" s="275"/>
      <c r="J335" s="276">
        <f>ROUND(I335*H335,2)</f>
        <v>0</v>
      </c>
      <c r="K335" s="272" t="s">
        <v>138</v>
      </c>
      <c r="L335" s="277"/>
      <c r="M335" s="278" t="s">
        <v>1</v>
      </c>
      <c r="N335" s="279" t="s">
        <v>44</v>
      </c>
      <c r="O335" s="91"/>
      <c r="P335" s="227">
        <f>O335*H335</f>
        <v>0</v>
      </c>
      <c r="Q335" s="227">
        <v>0</v>
      </c>
      <c r="R335" s="227">
        <f>Q335*H335</f>
        <v>0</v>
      </c>
      <c r="S335" s="227">
        <v>0</v>
      </c>
      <c r="T335" s="228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29" t="s">
        <v>186</v>
      </c>
      <c r="AT335" s="229" t="s">
        <v>388</v>
      </c>
      <c r="AU335" s="229" t="s">
        <v>89</v>
      </c>
      <c r="AY335" s="17" t="s">
        <v>132</v>
      </c>
      <c r="BE335" s="230">
        <f>IF(N335="základní",J335,0)</f>
        <v>0</v>
      </c>
      <c r="BF335" s="230">
        <f>IF(N335="snížená",J335,0)</f>
        <v>0</v>
      </c>
      <c r="BG335" s="230">
        <f>IF(N335="zákl. přenesená",J335,0)</f>
        <v>0</v>
      </c>
      <c r="BH335" s="230">
        <f>IF(N335="sníž. přenesená",J335,0)</f>
        <v>0</v>
      </c>
      <c r="BI335" s="230">
        <f>IF(N335="nulová",J335,0)</f>
        <v>0</v>
      </c>
      <c r="BJ335" s="17" t="s">
        <v>87</v>
      </c>
      <c r="BK335" s="230">
        <f>ROUND(I335*H335,2)</f>
        <v>0</v>
      </c>
      <c r="BL335" s="17" t="s">
        <v>139</v>
      </c>
      <c r="BM335" s="229" t="s">
        <v>480</v>
      </c>
    </row>
    <row r="336" s="2" customFormat="1">
      <c r="A336" s="38"/>
      <c r="B336" s="39"/>
      <c r="C336" s="40"/>
      <c r="D336" s="231" t="s">
        <v>141</v>
      </c>
      <c r="E336" s="40"/>
      <c r="F336" s="232" t="s">
        <v>479</v>
      </c>
      <c r="G336" s="40"/>
      <c r="H336" s="40"/>
      <c r="I336" s="233"/>
      <c r="J336" s="40"/>
      <c r="K336" s="40"/>
      <c r="L336" s="44"/>
      <c r="M336" s="234"/>
      <c r="N336" s="235"/>
      <c r="O336" s="91"/>
      <c r="P336" s="91"/>
      <c r="Q336" s="91"/>
      <c r="R336" s="91"/>
      <c r="S336" s="91"/>
      <c r="T336" s="92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T336" s="17" t="s">
        <v>141</v>
      </c>
      <c r="AU336" s="17" t="s">
        <v>89</v>
      </c>
    </row>
    <row r="337" s="13" customFormat="1">
      <c r="A337" s="13"/>
      <c r="B337" s="238"/>
      <c r="C337" s="239"/>
      <c r="D337" s="231" t="s">
        <v>145</v>
      </c>
      <c r="E337" s="239"/>
      <c r="F337" s="241" t="s">
        <v>476</v>
      </c>
      <c r="G337" s="239"/>
      <c r="H337" s="242">
        <v>53.840000000000003</v>
      </c>
      <c r="I337" s="243"/>
      <c r="J337" s="239"/>
      <c r="K337" s="239"/>
      <c r="L337" s="244"/>
      <c r="M337" s="245"/>
      <c r="N337" s="246"/>
      <c r="O337" s="246"/>
      <c r="P337" s="246"/>
      <c r="Q337" s="246"/>
      <c r="R337" s="246"/>
      <c r="S337" s="246"/>
      <c r="T337" s="247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8" t="s">
        <v>145</v>
      </c>
      <c r="AU337" s="248" t="s">
        <v>89</v>
      </c>
      <c r="AV337" s="13" t="s">
        <v>89</v>
      </c>
      <c r="AW337" s="13" t="s">
        <v>4</v>
      </c>
      <c r="AX337" s="13" t="s">
        <v>87</v>
      </c>
      <c r="AY337" s="248" t="s">
        <v>132</v>
      </c>
    </row>
    <row r="338" s="12" customFormat="1" ht="22.8" customHeight="1">
      <c r="A338" s="12"/>
      <c r="B338" s="202"/>
      <c r="C338" s="203"/>
      <c r="D338" s="204" t="s">
        <v>78</v>
      </c>
      <c r="E338" s="216" t="s">
        <v>165</v>
      </c>
      <c r="F338" s="216" t="s">
        <v>481</v>
      </c>
      <c r="G338" s="203"/>
      <c r="H338" s="203"/>
      <c r="I338" s="206"/>
      <c r="J338" s="217">
        <f>BK338</f>
        <v>0</v>
      </c>
      <c r="K338" s="203"/>
      <c r="L338" s="208"/>
      <c r="M338" s="209"/>
      <c r="N338" s="210"/>
      <c r="O338" s="210"/>
      <c r="P338" s="211">
        <f>SUM(P339:P345)</f>
        <v>0</v>
      </c>
      <c r="Q338" s="210"/>
      <c r="R338" s="211">
        <f>SUM(R339:R345)</f>
        <v>49.338000000000008</v>
      </c>
      <c r="S338" s="210"/>
      <c r="T338" s="212">
        <f>SUM(T339:T345)</f>
        <v>0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213" t="s">
        <v>87</v>
      </c>
      <c r="AT338" s="214" t="s">
        <v>78</v>
      </c>
      <c r="AU338" s="214" t="s">
        <v>87</v>
      </c>
      <c r="AY338" s="213" t="s">
        <v>132</v>
      </c>
      <c r="BK338" s="215">
        <f>SUM(BK339:BK345)</f>
        <v>0</v>
      </c>
    </row>
    <row r="339" s="2" customFormat="1" ht="24.15" customHeight="1">
      <c r="A339" s="38"/>
      <c r="B339" s="39"/>
      <c r="C339" s="218" t="s">
        <v>482</v>
      </c>
      <c r="D339" s="218" t="s">
        <v>134</v>
      </c>
      <c r="E339" s="219" t="s">
        <v>483</v>
      </c>
      <c r="F339" s="220" t="s">
        <v>484</v>
      </c>
      <c r="G339" s="221" t="s">
        <v>137</v>
      </c>
      <c r="H339" s="222">
        <v>108</v>
      </c>
      <c r="I339" s="223"/>
      <c r="J339" s="224">
        <f>ROUND(I339*H339,2)</f>
        <v>0</v>
      </c>
      <c r="K339" s="220" t="s">
        <v>138</v>
      </c>
      <c r="L339" s="44"/>
      <c r="M339" s="225" t="s">
        <v>1</v>
      </c>
      <c r="N339" s="226" t="s">
        <v>44</v>
      </c>
      <c r="O339" s="91"/>
      <c r="P339" s="227">
        <f>O339*H339</f>
        <v>0</v>
      </c>
      <c r="Q339" s="227">
        <v>0.083500000000000005</v>
      </c>
      <c r="R339" s="227">
        <f>Q339*H339</f>
        <v>9.0180000000000007</v>
      </c>
      <c r="S339" s="227">
        <v>0</v>
      </c>
      <c r="T339" s="228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29" t="s">
        <v>139</v>
      </c>
      <c r="AT339" s="229" t="s">
        <v>134</v>
      </c>
      <c r="AU339" s="229" t="s">
        <v>89</v>
      </c>
      <c r="AY339" s="17" t="s">
        <v>132</v>
      </c>
      <c r="BE339" s="230">
        <f>IF(N339="základní",J339,0)</f>
        <v>0</v>
      </c>
      <c r="BF339" s="230">
        <f>IF(N339="snížená",J339,0)</f>
        <v>0</v>
      </c>
      <c r="BG339" s="230">
        <f>IF(N339="zákl. přenesená",J339,0)</f>
        <v>0</v>
      </c>
      <c r="BH339" s="230">
        <f>IF(N339="sníž. přenesená",J339,0)</f>
        <v>0</v>
      </c>
      <c r="BI339" s="230">
        <f>IF(N339="nulová",J339,0)</f>
        <v>0</v>
      </c>
      <c r="BJ339" s="17" t="s">
        <v>87</v>
      </c>
      <c r="BK339" s="230">
        <f>ROUND(I339*H339,2)</f>
        <v>0</v>
      </c>
      <c r="BL339" s="17" t="s">
        <v>139</v>
      </c>
      <c r="BM339" s="229" t="s">
        <v>485</v>
      </c>
    </row>
    <row r="340" s="2" customFormat="1">
      <c r="A340" s="38"/>
      <c r="B340" s="39"/>
      <c r="C340" s="40"/>
      <c r="D340" s="231" t="s">
        <v>141</v>
      </c>
      <c r="E340" s="40"/>
      <c r="F340" s="232" t="s">
        <v>486</v>
      </c>
      <c r="G340" s="40"/>
      <c r="H340" s="40"/>
      <c r="I340" s="233"/>
      <c r="J340" s="40"/>
      <c r="K340" s="40"/>
      <c r="L340" s="44"/>
      <c r="M340" s="234"/>
      <c r="N340" s="235"/>
      <c r="O340" s="91"/>
      <c r="P340" s="91"/>
      <c r="Q340" s="91"/>
      <c r="R340" s="91"/>
      <c r="S340" s="91"/>
      <c r="T340" s="92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T340" s="17" t="s">
        <v>141</v>
      </c>
      <c r="AU340" s="17" t="s">
        <v>89</v>
      </c>
    </row>
    <row r="341" s="2" customFormat="1">
      <c r="A341" s="38"/>
      <c r="B341" s="39"/>
      <c r="C341" s="40"/>
      <c r="D341" s="236" t="s">
        <v>143</v>
      </c>
      <c r="E341" s="40"/>
      <c r="F341" s="237" t="s">
        <v>487</v>
      </c>
      <c r="G341" s="40"/>
      <c r="H341" s="40"/>
      <c r="I341" s="233"/>
      <c r="J341" s="40"/>
      <c r="K341" s="40"/>
      <c r="L341" s="44"/>
      <c r="M341" s="234"/>
      <c r="N341" s="235"/>
      <c r="O341" s="91"/>
      <c r="P341" s="91"/>
      <c r="Q341" s="91"/>
      <c r="R341" s="91"/>
      <c r="S341" s="91"/>
      <c r="T341" s="92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T341" s="17" t="s">
        <v>143</v>
      </c>
      <c r="AU341" s="17" t="s">
        <v>89</v>
      </c>
    </row>
    <row r="342" s="13" customFormat="1">
      <c r="A342" s="13"/>
      <c r="B342" s="238"/>
      <c r="C342" s="239"/>
      <c r="D342" s="231" t="s">
        <v>145</v>
      </c>
      <c r="E342" s="240" t="s">
        <v>1</v>
      </c>
      <c r="F342" s="241" t="s">
        <v>488</v>
      </c>
      <c r="G342" s="239"/>
      <c r="H342" s="242">
        <v>108</v>
      </c>
      <c r="I342" s="243"/>
      <c r="J342" s="239"/>
      <c r="K342" s="239"/>
      <c r="L342" s="244"/>
      <c r="M342" s="245"/>
      <c r="N342" s="246"/>
      <c r="O342" s="246"/>
      <c r="P342" s="246"/>
      <c r="Q342" s="246"/>
      <c r="R342" s="246"/>
      <c r="S342" s="246"/>
      <c r="T342" s="247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8" t="s">
        <v>145</v>
      </c>
      <c r="AU342" s="248" t="s">
        <v>89</v>
      </c>
      <c r="AV342" s="13" t="s">
        <v>89</v>
      </c>
      <c r="AW342" s="13" t="s">
        <v>35</v>
      </c>
      <c r="AX342" s="13" t="s">
        <v>87</v>
      </c>
      <c r="AY342" s="248" t="s">
        <v>132</v>
      </c>
    </row>
    <row r="343" s="2" customFormat="1" ht="16.5" customHeight="1">
      <c r="A343" s="38"/>
      <c r="B343" s="39"/>
      <c r="C343" s="270" t="s">
        <v>489</v>
      </c>
      <c r="D343" s="270" t="s">
        <v>388</v>
      </c>
      <c r="E343" s="271" t="s">
        <v>490</v>
      </c>
      <c r="F343" s="272" t="s">
        <v>491</v>
      </c>
      <c r="G343" s="273" t="s">
        <v>149</v>
      </c>
      <c r="H343" s="274">
        <v>36</v>
      </c>
      <c r="I343" s="275"/>
      <c r="J343" s="276">
        <f>ROUND(I343*H343,2)</f>
        <v>0</v>
      </c>
      <c r="K343" s="272" t="s">
        <v>138</v>
      </c>
      <c r="L343" s="277"/>
      <c r="M343" s="278" t="s">
        <v>1</v>
      </c>
      <c r="N343" s="279" t="s">
        <v>44</v>
      </c>
      <c r="O343" s="91"/>
      <c r="P343" s="227">
        <f>O343*H343</f>
        <v>0</v>
      </c>
      <c r="Q343" s="227">
        <v>1.1200000000000001</v>
      </c>
      <c r="R343" s="227">
        <f>Q343*H343</f>
        <v>40.320000000000007</v>
      </c>
      <c r="S343" s="227">
        <v>0</v>
      </c>
      <c r="T343" s="228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29" t="s">
        <v>186</v>
      </c>
      <c r="AT343" s="229" t="s">
        <v>388</v>
      </c>
      <c r="AU343" s="229" t="s">
        <v>89</v>
      </c>
      <c r="AY343" s="17" t="s">
        <v>132</v>
      </c>
      <c r="BE343" s="230">
        <f>IF(N343="základní",J343,0)</f>
        <v>0</v>
      </c>
      <c r="BF343" s="230">
        <f>IF(N343="snížená",J343,0)</f>
        <v>0</v>
      </c>
      <c r="BG343" s="230">
        <f>IF(N343="zákl. přenesená",J343,0)</f>
        <v>0</v>
      </c>
      <c r="BH343" s="230">
        <f>IF(N343="sníž. přenesená",J343,0)</f>
        <v>0</v>
      </c>
      <c r="BI343" s="230">
        <f>IF(N343="nulová",J343,0)</f>
        <v>0</v>
      </c>
      <c r="BJ343" s="17" t="s">
        <v>87</v>
      </c>
      <c r="BK343" s="230">
        <f>ROUND(I343*H343,2)</f>
        <v>0</v>
      </c>
      <c r="BL343" s="17" t="s">
        <v>139</v>
      </c>
      <c r="BM343" s="229" t="s">
        <v>492</v>
      </c>
    </row>
    <row r="344" s="2" customFormat="1">
      <c r="A344" s="38"/>
      <c r="B344" s="39"/>
      <c r="C344" s="40"/>
      <c r="D344" s="231" t="s">
        <v>141</v>
      </c>
      <c r="E344" s="40"/>
      <c r="F344" s="232" t="s">
        <v>491</v>
      </c>
      <c r="G344" s="40"/>
      <c r="H344" s="40"/>
      <c r="I344" s="233"/>
      <c r="J344" s="40"/>
      <c r="K344" s="40"/>
      <c r="L344" s="44"/>
      <c r="M344" s="234"/>
      <c r="N344" s="235"/>
      <c r="O344" s="91"/>
      <c r="P344" s="91"/>
      <c r="Q344" s="91"/>
      <c r="R344" s="91"/>
      <c r="S344" s="91"/>
      <c r="T344" s="92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T344" s="17" t="s">
        <v>141</v>
      </c>
      <c r="AU344" s="17" t="s">
        <v>89</v>
      </c>
    </row>
    <row r="345" s="13" customFormat="1">
      <c r="A345" s="13"/>
      <c r="B345" s="238"/>
      <c r="C345" s="239"/>
      <c r="D345" s="231" t="s">
        <v>145</v>
      </c>
      <c r="E345" s="240" t="s">
        <v>1</v>
      </c>
      <c r="F345" s="241" t="s">
        <v>493</v>
      </c>
      <c r="G345" s="239"/>
      <c r="H345" s="242">
        <v>36</v>
      </c>
      <c r="I345" s="243"/>
      <c r="J345" s="239"/>
      <c r="K345" s="239"/>
      <c r="L345" s="244"/>
      <c r="M345" s="245"/>
      <c r="N345" s="246"/>
      <c r="O345" s="246"/>
      <c r="P345" s="246"/>
      <c r="Q345" s="246"/>
      <c r="R345" s="246"/>
      <c r="S345" s="246"/>
      <c r="T345" s="247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8" t="s">
        <v>145</v>
      </c>
      <c r="AU345" s="248" t="s">
        <v>89</v>
      </c>
      <c r="AV345" s="13" t="s">
        <v>89</v>
      </c>
      <c r="AW345" s="13" t="s">
        <v>35</v>
      </c>
      <c r="AX345" s="13" t="s">
        <v>87</v>
      </c>
      <c r="AY345" s="248" t="s">
        <v>132</v>
      </c>
    </row>
    <row r="346" s="12" customFormat="1" ht="22.8" customHeight="1">
      <c r="A346" s="12"/>
      <c r="B346" s="202"/>
      <c r="C346" s="203"/>
      <c r="D346" s="204" t="s">
        <v>78</v>
      </c>
      <c r="E346" s="216" t="s">
        <v>494</v>
      </c>
      <c r="F346" s="216" t="s">
        <v>495</v>
      </c>
      <c r="G346" s="203"/>
      <c r="H346" s="203"/>
      <c r="I346" s="206"/>
      <c r="J346" s="217">
        <f>BK346</f>
        <v>0</v>
      </c>
      <c r="K346" s="203"/>
      <c r="L346" s="208"/>
      <c r="M346" s="209"/>
      <c r="N346" s="210"/>
      <c r="O346" s="210"/>
      <c r="P346" s="211">
        <f>SUM(P347:P349)</f>
        <v>0</v>
      </c>
      <c r="Q346" s="210"/>
      <c r="R346" s="211">
        <f>SUM(R347:R349)</f>
        <v>0</v>
      </c>
      <c r="S346" s="210"/>
      <c r="T346" s="212">
        <f>SUM(T347:T349)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213" t="s">
        <v>87</v>
      </c>
      <c r="AT346" s="214" t="s">
        <v>78</v>
      </c>
      <c r="AU346" s="214" t="s">
        <v>87</v>
      </c>
      <c r="AY346" s="213" t="s">
        <v>132</v>
      </c>
      <c r="BK346" s="215">
        <f>SUM(BK347:BK349)</f>
        <v>0</v>
      </c>
    </row>
    <row r="347" s="2" customFormat="1" ht="24.15" customHeight="1">
      <c r="A347" s="38"/>
      <c r="B347" s="39"/>
      <c r="C347" s="218" t="s">
        <v>496</v>
      </c>
      <c r="D347" s="218" t="s">
        <v>134</v>
      </c>
      <c r="E347" s="219" t="s">
        <v>497</v>
      </c>
      <c r="F347" s="220" t="s">
        <v>498</v>
      </c>
      <c r="G347" s="221" t="s">
        <v>356</v>
      </c>
      <c r="H347" s="222">
        <v>81.260000000000005</v>
      </c>
      <c r="I347" s="223"/>
      <c r="J347" s="224">
        <f>ROUND(I347*H347,2)</f>
        <v>0</v>
      </c>
      <c r="K347" s="220" t="s">
        <v>138</v>
      </c>
      <c r="L347" s="44"/>
      <c r="M347" s="225" t="s">
        <v>1</v>
      </c>
      <c r="N347" s="226" t="s">
        <v>44</v>
      </c>
      <c r="O347" s="91"/>
      <c r="P347" s="227">
        <f>O347*H347</f>
        <v>0</v>
      </c>
      <c r="Q347" s="227">
        <v>0</v>
      </c>
      <c r="R347" s="227">
        <f>Q347*H347</f>
        <v>0</v>
      </c>
      <c r="S347" s="227">
        <v>0</v>
      </c>
      <c r="T347" s="228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29" t="s">
        <v>139</v>
      </c>
      <c r="AT347" s="229" t="s">
        <v>134</v>
      </c>
      <c r="AU347" s="229" t="s">
        <v>89</v>
      </c>
      <c r="AY347" s="17" t="s">
        <v>132</v>
      </c>
      <c r="BE347" s="230">
        <f>IF(N347="základní",J347,0)</f>
        <v>0</v>
      </c>
      <c r="BF347" s="230">
        <f>IF(N347="snížená",J347,0)</f>
        <v>0</v>
      </c>
      <c r="BG347" s="230">
        <f>IF(N347="zákl. přenesená",J347,0)</f>
        <v>0</v>
      </c>
      <c r="BH347" s="230">
        <f>IF(N347="sníž. přenesená",J347,0)</f>
        <v>0</v>
      </c>
      <c r="BI347" s="230">
        <f>IF(N347="nulová",J347,0)</f>
        <v>0</v>
      </c>
      <c r="BJ347" s="17" t="s">
        <v>87</v>
      </c>
      <c r="BK347" s="230">
        <f>ROUND(I347*H347,2)</f>
        <v>0</v>
      </c>
      <c r="BL347" s="17" t="s">
        <v>139</v>
      </c>
      <c r="BM347" s="229" t="s">
        <v>499</v>
      </c>
    </row>
    <row r="348" s="2" customFormat="1">
      <c r="A348" s="38"/>
      <c r="B348" s="39"/>
      <c r="C348" s="40"/>
      <c r="D348" s="231" t="s">
        <v>141</v>
      </c>
      <c r="E348" s="40"/>
      <c r="F348" s="232" t="s">
        <v>500</v>
      </c>
      <c r="G348" s="40"/>
      <c r="H348" s="40"/>
      <c r="I348" s="233"/>
      <c r="J348" s="40"/>
      <c r="K348" s="40"/>
      <c r="L348" s="44"/>
      <c r="M348" s="234"/>
      <c r="N348" s="235"/>
      <c r="O348" s="91"/>
      <c r="P348" s="91"/>
      <c r="Q348" s="91"/>
      <c r="R348" s="91"/>
      <c r="S348" s="91"/>
      <c r="T348" s="92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T348" s="17" t="s">
        <v>141</v>
      </c>
      <c r="AU348" s="17" t="s">
        <v>89</v>
      </c>
    </row>
    <row r="349" s="2" customFormat="1">
      <c r="A349" s="38"/>
      <c r="B349" s="39"/>
      <c r="C349" s="40"/>
      <c r="D349" s="236" t="s">
        <v>143</v>
      </c>
      <c r="E349" s="40"/>
      <c r="F349" s="237" t="s">
        <v>501</v>
      </c>
      <c r="G349" s="40"/>
      <c r="H349" s="40"/>
      <c r="I349" s="233"/>
      <c r="J349" s="40"/>
      <c r="K349" s="40"/>
      <c r="L349" s="44"/>
      <c r="M349" s="280"/>
      <c r="N349" s="281"/>
      <c r="O349" s="282"/>
      <c r="P349" s="282"/>
      <c r="Q349" s="282"/>
      <c r="R349" s="282"/>
      <c r="S349" s="282"/>
      <c r="T349" s="283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T349" s="17" t="s">
        <v>143</v>
      </c>
      <c r="AU349" s="17" t="s">
        <v>89</v>
      </c>
    </row>
    <row r="350" s="2" customFormat="1" ht="6.96" customHeight="1">
      <c r="A350" s="38"/>
      <c r="B350" s="66"/>
      <c r="C350" s="67"/>
      <c r="D350" s="67"/>
      <c r="E350" s="67"/>
      <c r="F350" s="67"/>
      <c r="G350" s="67"/>
      <c r="H350" s="67"/>
      <c r="I350" s="67"/>
      <c r="J350" s="67"/>
      <c r="K350" s="67"/>
      <c r="L350" s="44"/>
      <c r="M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</row>
  </sheetData>
  <sheetProtection sheet="1" autoFilter="0" formatColumns="0" formatRows="0" objects="1" scenarios="1" spinCount="100000" saltValue="kyIeapIwVAQhatU14fFXFfYHTRkdbYupWEpf2rpD7XeVQTAcoXkcSylE//2LvL32CiiF+TMHMJFhVwg9A8euvg==" hashValue="8gDWZZe413Z8nUull6OLvx4wEQWF0SsvD4z4ZdroiMCgCMkfcd1YXTKJdBNkNJrSOCAzwre/xLeHTkJlvfS1JQ==" algorithmName="SHA-512" password="CC35"/>
  <autoFilter ref="C119:K349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hyperlinks>
    <hyperlink ref="F125" r:id="rId1" display="https://podminky.urs.cz/item/CS_URS_2024_02/111151103"/>
    <hyperlink ref="F129" r:id="rId2" display="https://podminky.urs.cz/item/CS_URS_2024_02/112101101"/>
    <hyperlink ref="F133" r:id="rId3" display="https://podminky.urs.cz/item/CS_URS_2024_02/112101102"/>
    <hyperlink ref="F136" r:id="rId4" display="https://podminky.urs.cz/item/CS_URS_2024_02/112251101"/>
    <hyperlink ref="F140" r:id="rId5" display="https://podminky.urs.cz/item/CS_URS_2024_02/112251102"/>
    <hyperlink ref="F143" r:id="rId6" display="https://podminky.urs.cz/item/CS_URS_2024_02/121151123"/>
    <hyperlink ref="F147" r:id="rId7" display="https://podminky.urs.cz/item/CS_URS_2024_02/122211101"/>
    <hyperlink ref="F151" r:id="rId8" display="https://podminky.urs.cz/item/CS_URS_2024_02/122252205"/>
    <hyperlink ref="F160" r:id="rId9" display="https://podminky.urs.cz/item/CS_URS_2024_02/131213701"/>
    <hyperlink ref="F168" r:id="rId10" display="https://podminky.urs.cz/item/CS_URS_2024_02/162201401"/>
    <hyperlink ref="F171" r:id="rId11" display="https://podminky.urs.cz/item/CS_URS_2024_02/162201402"/>
    <hyperlink ref="F174" r:id="rId12" display="https://podminky.urs.cz/item/CS_URS_2024_02/162201411"/>
    <hyperlink ref="F177" r:id="rId13" display="https://podminky.urs.cz/item/CS_URS_2024_02/162201412"/>
    <hyperlink ref="F180" r:id="rId14" display="https://podminky.urs.cz/item/CS_URS_2024_02/162206113"/>
    <hyperlink ref="F184" r:id="rId15" display="https://podminky.urs.cz/item/CS_URS_2024_02/162251102"/>
    <hyperlink ref="F188" r:id="rId16" display="https://podminky.urs.cz/item/CS_URS_2024_02/162301931"/>
    <hyperlink ref="F192" r:id="rId17" display="https://podminky.urs.cz/item/CS_URS_2024_02/162301932"/>
    <hyperlink ref="F196" r:id="rId18" display="https://podminky.urs.cz/item/CS_URS_2024_02/162301951"/>
    <hyperlink ref="F200" r:id="rId19" display="https://podminky.urs.cz/item/CS_URS_2024_02/162301952"/>
    <hyperlink ref="F204" r:id="rId20" display="https://podminky.urs.cz/item/CS_URS_2024_02/162301971"/>
    <hyperlink ref="F208" r:id="rId21" display="https://podminky.urs.cz/item/CS_URS_2024_02/162301972"/>
    <hyperlink ref="F212" r:id="rId22" display="https://podminky.urs.cz/item/CS_URS_2024_02/162706111"/>
    <hyperlink ref="F216" r:id="rId23" display="https://podminky.urs.cz/item/CS_URS_2024_02/162706119"/>
    <hyperlink ref="F221" r:id="rId24" display="https://podminky.urs.cz/item/CS_URS_2024_02/162751117"/>
    <hyperlink ref="F225" r:id="rId25" display="https://podminky.urs.cz/item/CS_URS_2024_02/162751119"/>
    <hyperlink ref="F229" r:id="rId26" display="https://podminky.urs.cz/item/CS_URS_2024_02/167103101"/>
    <hyperlink ref="F235" r:id="rId27" display="https://podminky.urs.cz/item/CS_URS_2024_02/167151111"/>
    <hyperlink ref="F239" r:id="rId28" display="https://podminky.urs.cz/item/CS_URS_2024_02/171151101"/>
    <hyperlink ref="F243" r:id="rId29" display="https://podminky.urs.cz/item/CS_URS_2024_02/171152111"/>
    <hyperlink ref="F253" r:id="rId30" display="https://podminky.urs.cz/item/CS_URS_2024_02/171152501"/>
    <hyperlink ref="F262" r:id="rId31" display="https://podminky.urs.cz/item/CS_URS_2024_02/171201231"/>
    <hyperlink ref="F266" r:id="rId32" display="https://podminky.urs.cz/item/CS_URS_2024_02/171251201"/>
    <hyperlink ref="F270" r:id="rId33" display="https://podminky.urs.cz/item/CS_URS_2024_02/181151311"/>
    <hyperlink ref="F273" r:id="rId34" display="https://podminky.urs.cz/item/CS_URS_2024_02/181351113"/>
    <hyperlink ref="F277" r:id="rId35" display="https://podminky.urs.cz/item/CS_URS_2024_02/181411121"/>
    <hyperlink ref="F286" r:id="rId36" display="https://podminky.urs.cz/item/CS_URS_2024_02/181411122"/>
    <hyperlink ref="F293" r:id="rId37" display="https://podminky.urs.cz/item/CS_URS_2024_02/182111111"/>
    <hyperlink ref="F302" r:id="rId38" display="https://podminky.urs.cz/item/CS_URS_2024_02/182151111"/>
    <hyperlink ref="F306" r:id="rId39" display="https://podminky.urs.cz/item/CS_URS_2024_02/182251101"/>
    <hyperlink ref="F310" r:id="rId40" display="https://podminky.urs.cz/item/CS_URS_2024_02/182303111"/>
    <hyperlink ref="F316" r:id="rId41" display="https://podminky.urs.cz/item/CS_URS_2024_02/183101313"/>
    <hyperlink ref="F323" r:id="rId42" display="https://podminky.urs.cz/item/CS_URS_2024_02/184102211"/>
    <hyperlink ref="F327" r:id="rId43" display="https://podminky.urs.cz/item/CS_URS_2024_02/185851121"/>
    <hyperlink ref="F333" r:id="rId44" display="https://podminky.urs.cz/item/CS_URS_2024_02/185851129"/>
    <hyperlink ref="F341" r:id="rId45" display="https://podminky.urs.cz/item/CS_URS_2024_02/584121109"/>
    <hyperlink ref="F349" r:id="rId46" display="https://podminky.urs.cz/item/CS_URS_2024_02/9982313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89</v>
      </c>
    </row>
    <row r="4" s="1" customFormat="1" ht="24.96" customHeight="1">
      <c r="B4" s="20"/>
      <c r="D4" s="138" t="s">
        <v>105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Záchytné parkoviště v ul. Mánesov, Sokolov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502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3. 1. 2025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29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31</v>
      </c>
      <c r="E20" s="38"/>
      <c r="F20" s="38"/>
      <c r="G20" s="38"/>
      <c r="H20" s="38"/>
      <c r="I20" s="140" t="s">
        <v>25</v>
      </c>
      <c r="J20" s="143" t="s">
        <v>32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33</v>
      </c>
      <c r="F21" s="38"/>
      <c r="G21" s="38"/>
      <c r="H21" s="38"/>
      <c r="I21" s="140" t="s">
        <v>28</v>
      </c>
      <c r="J21" s="143" t="s">
        <v>34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36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37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38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39</v>
      </c>
      <c r="E30" s="38"/>
      <c r="F30" s="38"/>
      <c r="G30" s="38"/>
      <c r="H30" s="38"/>
      <c r="I30" s="38"/>
      <c r="J30" s="151">
        <f>ROUND(J125,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41</v>
      </c>
      <c r="G32" s="38"/>
      <c r="H32" s="38"/>
      <c r="I32" s="152" t="s">
        <v>40</v>
      </c>
      <c r="J32" s="152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43</v>
      </c>
      <c r="E33" s="140" t="s">
        <v>44</v>
      </c>
      <c r="F33" s="154">
        <f>ROUND((SUM(BE125:BE334)),  2)</f>
        <v>0</v>
      </c>
      <c r="G33" s="38"/>
      <c r="H33" s="38"/>
      <c r="I33" s="155">
        <v>0.20999999999999999</v>
      </c>
      <c r="J33" s="154">
        <f>ROUND(((SUM(BE125:BE334))*I33),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45</v>
      </c>
      <c r="F34" s="154">
        <f>ROUND((SUM(BF125:BF334)),  2)</f>
        <v>0</v>
      </c>
      <c r="G34" s="38"/>
      <c r="H34" s="38"/>
      <c r="I34" s="155">
        <v>0.12</v>
      </c>
      <c r="J34" s="154">
        <f>ROUND(((SUM(BF125:BF334))*I34),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46</v>
      </c>
      <c r="F35" s="154">
        <f>ROUND((SUM(BG125:BG334)),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47</v>
      </c>
      <c r="F36" s="154">
        <f>ROUND((SUM(BH125:BH334)),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48</v>
      </c>
      <c r="F37" s="154">
        <f>ROUND((SUM(BI125:BI334)),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49</v>
      </c>
      <c r="E39" s="158"/>
      <c r="F39" s="158"/>
      <c r="G39" s="159" t="s">
        <v>50</v>
      </c>
      <c r="H39" s="160" t="s">
        <v>51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52</v>
      </c>
      <c r="E50" s="164"/>
      <c r="F50" s="164"/>
      <c r="G50" s="163" t="s">
        <v>53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54</v>
      </c>
      <c r="E61" s="166"/>
      <c r="F61" s="167" t="s">
        <v>55</v>
      </c>
      <c r="G61" s="165" t="s">
        <v>54</v>
      </c>
      <c r="H61" s="166"/>
      <c r="I61" s="166"/>
      <c r="J61" s="168" t="s">
        <v>55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56</v>
      </c>
      <c r="E65" s="169"/>
      <c r="F65" s="169"/>
      <c r="G65" s="163" t="s">
        <v>57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54</v>
      </c>
      <c r="E76" s="166"/>
      <c r="F76" s="167" t="s">
        <v>55</v>
      </c>
      <c r="G76" s="165" t="s">
        <v>54</v>
      </c>
      <c r="H76" s="166"/>
      <c r="I76" s="166"/>
      <c r="J76" s="168" t="s">
        <v>55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Záchytné parkoviště v ul. Mánesov, Sokolov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100 OPK - Parkoviště větve 1-5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Sokolov</v>
      </c>
      <c r="G89" s="40"/>
      <c r="H89" s="40"/>
      <c r="I89" s="32" t="s">
        <v>22</v>
      </c>
      <c r="J89" s="79" t="str">
        <f>IF(J12="","",J12)</f>
        <v>3. 1. 2025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Sokolov</v>
      </c>
      <c r="G91" s="40"/>
      <c r="H91" s="40"/>
      <c r="I91" s="32" t="s">
        <v>31</v>
      </c>
      <c r="J91" s="36" t="str">
        <f>E21</f>
        <v>MESSOR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36</v>
      </c>
      <c r="J92" s="36" t="str">
        <f>E24</f>
        <v>Ing. Ota Vettermann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109</v>
      </c>
      <c r="D94" s="176"/>
      <c r="E94" s="176"/>
      <c r="F94" s="176"/>
      <c r="G94" s="176"/>
      <c r="H94" s="176"/>
      <c r="I94" s="176"/>
      <c r="J94" s="177" t="s">
        <v>110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111</v>
      </c>
      <c r="D96" s="40"/>
      <c r="E96" s="40"/>
      <c r="F96" s="40"/>
      <c r="G96" s="40"/>
      <c r="H96" s="40"/>
      <c r="I96" s="40"/>
      <c r="J96" s="110">
        <f>J125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112</v>
      </c>
    </row>
    <row r="97" s="9" customFormat="1" ht="24.96" customHeight="1">
      <c r="A97" s="9"/>
      <c r="B97" s="179"/>
      <c r="C97" s="180"/>
      <c r="D97" s="181" t="s">
        <v>113</v>
      </c>
      <c r="E97" s="182"/>
      <c r="F97" s="182"/>
      <c r="G97" s="182"/>
      <c r="H97" s="182"/>
      <c r="I97" s="182"/>
      <c r="J97" s="183">
        <f>J126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114</v>
      </c>
      <c r="E98" s="188"/>
      <c r="F98" s="188"/>
      <c r="G98" s="188"/>
      <c r="H98" s="188"/>
      <c r="I98" s="188"/>
      <c r="J98" s="189">
        <f>J127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503</v>
      </c>
      <c r="E99" s="188"/>
      <c r="F99" s="188"/>
      <c r="G99" s="188"/>
      <c r="H99" s="188"/>
      <c r="I99" s="188"/>
      <c r="J99" s="189">
        <f>J158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115</v>
      </c>
      <c r="E100" s="188"/>
      <c r="F100" s="188"/>
      <c r="G100" s="188"/>
      <c r="H100" s="188"/>
      <c r="I100" s="188"/>
      <c r="J100" s="189">
        <f>J173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504</v>
      </c>
      <c r="E101" s="188"/>
      <c r="F101" s="188"/>
      <c r="G101" s="188"/>
      <c r="H101" s="188"/>
      <c r="I101" s="188"/>
      <c r="J101" s="189">
        <f>J216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505</v>
      </c>
      <c r="E102" s="188"/>
      <c r="F102" s="188"/>
      <c r="G102" s="188"/>
      <c r="H102" s="188"/>
      <c r="I102" s="188"/>
      <c r="J102" s="189">
        <f>J297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116</v>
      </c>
      <c r="E103" s="188"/>
      <c r="F103" s="188"/>
      <c r="G103" s="188"/>
      <c r="H103" s="188"/>
      <c r="I103" s="188"/>
      <c r="J103" s="189">
        <f>J313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9"/>
      <c r="C104" s="180"/>
      <c r="D104" s="181" t="s">
        <v>506</v>
      </c>
      <c r="E104" s="182"/>
      <c r="F104" s="182"/>
      <c r="G104" s="182"/>
      <c r="H104" s="182"/>
      <c r="I104" s="182"/>
      <c r="J104" s="183">
        <f>J317</f>
        <v>0</v>
      </c>
      <c r="K104" s="180"/>
      <c r="L104" s="18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5"/>
      <c r="C105" s="186"/>
      <c r="D105" s="187" t="s">
        <v>507</v>
      </c>
      <c r="E105" s="188"/>
      <c r="F105" s="188"/>
      <c r="G105" s="188"/>
      <c r="H105" s="188"/>
      <c r="I105" s="188"/>
      <c r="J105" s="189">
        <f>J318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117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174" t="str">
        <f>E7</f>
        <v>Záchytné parkoviště v ul. Mánesov, Sokolov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106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E9</f>
        <v>SO 100 OPK - Parkoviště větve 1-5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F12</f>
        <v>Sokolov</v>
      </c>
      <c r="G119" s="40"/>
      <c r="H119" s="40"/>
      <c r="I119" s="32" t="s">
        <v>22</v>
      </c>
      <c r="J119" s="79" t="str">
        <f>IF(J12="","",J12)</f>
        <v>3. 1. 2025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40"/>
      <c r="E121" s="40"/>
      <c r="F121" s="27" t="str">
        <f>E15</f>
        <v>město Sokolov</v>
      </c>
      <c r="G121" s="40"/>
      <c r="H121" s="40"/>
      <c r="I121" s="32" t="s">
        <v>31</v>
      </c>
      <c r="J121" s="36" t="str">
        <f>E21</f>
        <v>MESSOR s.r.o.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29</v>
      </c>
      <c r="D122" s="40"/>
      <c r="E122" s="40"/>
      <c r="F122" s="27" t="str">
        <f>IF(E18="","",E18)</f>
        <v>Vyplň údaj</v>
      </c>
      <c r="G122" s="40"/>
      <c r="H122" s="40"/>
      <c r="I122" s="32" t="s">
        <v>36</v>
      </c>
      <c r="J122" s="36" t="str">
        <f>E24</f>
        <v>Ing. Ota Vettermann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1"/>
      <c r="B124" s="192"/>
      <c r="C124" s="193" t="s">
        <v>118</v>
      </c>
      <c r="D124" s="194" t="s">
        <v>64</v>
      </c>
      <c r="E124" s="194" t="s">
        <v>60</v>
      </c>
      <c r="F124" s="194" t="s">
        <v>61</v>
      </c>
      <c r="G124" s="194" t="s">
        <v>119</v>
      </c>
      <c r="H124" s="194" t="s">
        <v>120</v>
      </c>
      <c r="I124" s="194" t="s">
        <v>121</v>
      </c>
      <c r="J124" s="194" t="s">
        <v>110</v>
      </c>
      <c r="K124" s="195" t="s">
        <v>122</v>
      </c>
      <c r="L124" s="196"/>
      <c r="M124" s="100" t="s">
        <v>1</v>
      </c>
      <c r="N124" s="101" t="s">
        <v>43</v>
      </c>
      <c r="O124" s="101" t="s">
        <v>123</v>
      </c>
      <c r="P124" s="101" t="s">
        <v>124</v>
      </c>
      <c r="Q124" s="101" t="s">
        <v>125</v>
      </c>
      <c r="R124" s="101" t="s">
        <v>126</v>
      </c>
      <c r="S124" s="101" t="s">
        <v>127</v>
      </c>
      <c r="T124" s="102" t="s">
        <v>128</v>
      </c>
      <c r="U124" s="191"/>
      <c r="V124" s="191"/>
      <c r="W124" s="191"/>
      <c r="X124" s="191"/>
      <c r="Y124" s="191"/>
      <c r="Z124" s="191"/>
      <c r="AA124" s="191"/>
      <c r="AB124" s="191"/>
      <c r="AC124" s="191"/>
      <c r="AD124" s="191"/>
      <c r="AE124" s="191"/>
    </row>
    <row r="125" s="2" customFormat="1" ht="22.8" customHeight="1">
      <c r="A125" s="38"/>
      <c r="B125" s="39"/>
      <c r="C125" s="107" t="s">
        <v>129</v>
      </c>
      <c r="D125" s="40"/>
      <c r="E125" s="40"/>
      <c r="F125" s="40"/>
      <c r="G125" s="40"/>
      <c r="H125" s="40"/>
      <c r="I125" s="40"/>
      <c r="J125" s="197">
        <f>BK125</f>
        <v>0</v>
      </c>
      <c r="K125" s="40"/>
      <c r="L125" s="44"/>
      <c r="M125" s="103"/>
      <c r="N125" s="198"/>
      <c r="O125" s="104"/>
      <c r="P125" s="199">
        <f>P126+P317</f>
        <v>0</v>
      </c>
      <c r="Q125" s="104"/>
      <c r="R125" s="199">
        <f>R126+R317</f>
        <v>651.12177167000004</v>
      </c>
      <c r="S125" s="104"/>
      <c r="T125" s="200">
        <f>T126+T317</f>
        <v>19.931999999999999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78</v>
      </c>
      <c r="AU125" s="17" t="s">
        <v>112</v>
      </c>
      <c r="BK125" s="201">
        <f>BK126+BK317</f>
        <v>0</v>
      </c>
    </row>
    <row r="126" s="12" customFormat="1" ht="25.92" customHeight="1">
      <c r="A126" s="12"/>
      <c r="B126" s="202"/>
      <c r="C126" s="203"/>
      <c r="D126" s="204" t="s">
        <v>78</v>
      </c>
      <c r="E126" s="205" t="s">
        <v>130</v>
      </c>
      <c r="F126" s="205" t="s">
        <v>131</v>
      </c>
      <c r="G126" s="203"/>
      <c r="H126" s="203"/>
      <c r="I126" s="206"/>
      <c r="J126" s="207">
        <f>BK126</f>
        <v>0</v>
      </c>
      <c r="K126" s="203"/>
      <c r="L126" s="208"/>
      <c r="M126" s="209"/>
      <c r="N126" s="210"/>
      <c r="O126" s="210"/>
      <c r="P126" s="211">
        <f>P127+P158+P173+P216+P297+P313</f>
        <v>0</v>
      </c>
      <c r="Q126" s="210"/>
      <c r="R126" s="211">
        <f>R127+R158+R173+R216+R297+R313</f>
        <v>650.61634718000005</v>
      </c>
      <c r="S126" s="210"/>
      <c r="T126" s="212">
        <f>T127+T158+T173+T216+T297+T313</f>
        <v>19.931999999999999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87</v>
      </c>
      <c r="AT126" s="214" t="s">
        <v>78</v>
      </c>
      <c r="AU126" s="214" t="s">
        <v>79</v>
      </c>
      <c r="AY126" s="213" t="s">
        <v>132</v>
      </c>
      <c r="BK126" s="215">
        <f>BK127+BK158+BK173+BK216+BK297+BK313</f>
        <v>0</v>
      </c>
    </row>
    <row r="127" s="12" customFormat="1" ht="22.8" customHeight="1">
      <c r="A127" s="12"/>
      <c r="B127" s="202"/>
      <c r="C127" s="203"/>
      <c r="D127" s="204" t="s">
        <v>78</v>
      </c>
      <c r="E127" s="216" t="s">
        <v>87</v>
      </c>
      <c r="F127" s="216" t="s">
        <v>133</v>
      </c>
      <c r="G127" s="203"/>
      <c r="H127" s="203"/>
      <c r="I127" s="206"/>
      <c r="J127" s="217">
        <f>BK127</f>
        <v>0</v>
      </c>
      <c r="K127" s="203"/>
      <c r="L127" s="208"/>
      <c r="M127" s="209"/>
      <c r="N127" s="210"/>
      <c r="O127" s="210"/>
      <c r="P127" s="211">
        <f>SUM(P128:P157)</f>
        <v>0</v>
      </c>
      <c r="Q127" s="210"/>
      <c r="R127" s="211">
        <f>SUM(R128:R157)</f>
        <v>0</v>
      </c>
      <c r="S127" s="210"/>
      <c r="T127" s="212">
        <f>SUM(T128:T157)</f>
        <v>19.751999999999999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87</v>
      </c>
      <c r="AT127" s="214" t="s">
        <v>78</v>
      </c>
      <c r="AU127" s="214" t="s">
        <v>87</v>
      </c>
      <c r="AY127" s="213" t="s">
        <v>132</v>
      </c>
      <c r="BK127" s="215">
        <f>SUM(BK128:BK157)</f>
        <v>0</v>
      </c>
    </row>
    <row r="128" s="2" customFormat="1" ht="24.15" customHeight="1">
      <c r="A128" s="38"/>
      <c r="B128" s="39"/>
      <c r="C128" s="218" t="s">
        <v>87</v>
      </c>
      <c r="D128" s="218" t="s">
        <v>134</v>
      </c>
      <c r="E128" s="219" t="s">
        <v>508</v>
      </c>
      <c r="F128" s="220" t="s">
        <v>509</v>
      </c>
      <c r="G128" s="221" t="s">
        <v>137</v>
      </c>
      <c r="H128" s="222">
        <v>5.7000000000000002</v>
      </c>
      <c r="I128" s="223"/>
      <c r="J128" s="224">
        <f>ROUND(I128*H128,2)</f>
        <v>0</v>
      </c>
      <c r="K128" s="220" t="s">
        <v>138</v>
      </c>
      <c r="L128" s="44"/>
      <c r="M128" s="225" t="s">
        <v>1</v>
      </c>
      <c r="N128" s="226" t="s">
        <v>44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0.26000000000000001</v>
      </c>
      <c r="T128" s="228">
        <f>S128*H128</f>
        <v>1.4820000000000002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139</v>
      </c>
      <c r="AT128" s="229" t="s">
        <v>134</v>
      </c>
      <c r="AU128" s="229" t="s">
        <v>89</v>
      </c>
      <c r="AY128" s="17" t="s">
        <v>132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87</v>
      </c>
      <c r="BK128" s="230">
        <f>ROUND(I128*H128,2)</f>
        <v>0</v>
      </c>
      <c r="BL128" s="17" t="s">
        <v>139</v>
      </c>
      <c r="BM128" s="229" t="s">
        <v>510</v>
      </c>
    </row>
    <row r="129" s="2" customFormat="1">
      <c r="A129" s="38"/>
      <c r="B129" s="39"/>
      <c r="C129" s="40"/>
      <c r="D129" s="231" t="s">
        <v>141</v>
      </c>
      <c r="E129" s="40"/>
      <c r="F129" s="232" t="s">
        <v>511</v>
      </c>
      <c r="G129" s="40"/>
      <c r="H129" s="40"/>
      <c r="I129" s="233"/>
      <c r="J129" s="40"/>
      <c r="K129" s="40"/>
      <c r="L129" s="44"/>
      <c r="M129" s="234"/>
      <c r="N129" s="235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141</v>
      </c>
      <c r="AU129" s="17" t="s">
        <v>89</v>
      </c>
    </row>
    <row r="130" s="2" customFormat="1">
      <c r="A130" s="38"/>
      <c r="B130" s="39"/>
      <c r="C130" s="40"/>
      <c r="D130" s="236" t="s">
        <v>143</v>
      </c>
      <c r="E130" s="40"/>
      <c r="F130" s="237" t="s">
        <v>512</v>
      </c>
      <c r="G130" s="40"/>
      <c r="H130" s="40"/>
      <c r="I130" s="233"/>
      <c r="J130" s="40"/>
      <c r="K130" s="40"/>
      <c r="L130" s="44"/>
      <c r="M130" s="234"/>
      <c r="N130" s="235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143</v>
      </c>
      <c r="AU130" s="17" t="s">
        <v>89</v>
      </c>
    </row>
    <row r="131" s="13" customFormat="1">
      <c r="A131" s="13"/>
      <c r="B131" s="238"/>
      <c r="C131" s="239"/>
      <c r="D131" s="231" t="s">
        <v>145</v>
      </c>
      <c r="E131" s="240" t="s">
        <v>1</v>
      </c>
      <c r="F131" s="241" t="s">
        <v>513</v>
      </c>
      <c r="G131" s="239"/>
      <c r="H131" s="242">
        <v>5.7000000000000002</v>
      </c>
      <c r="I131" s="243"/>
      <c r="J131" s="239"/>
      <c r="K131" s="239"/>
      <c r="L131" s="244"/>
      <c r="M131" s="245"/>
      <c r="N131" s="246"/>
      <c r="O131" s="246"/>
      <c r="P131" s="246"/>
      <c r="Q131" s="246"/>
      <c r="R131" s="246"/>
      <c r="S131" s="246"/>
      <c r="T131" s="24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8" t="s">
        <v>145</v>
      </c>
      <c r="AU131" s="248" t="s">
        <v>89</v>
      </c>
      <c r="AV131" s="13" t="s">
        <v>89</v>
      </c>
      <c r="AW131" s="13" t="s">
        <v>35</v>
      </c>
      <c r="AX131" s="13" t="s">
        <v>87</v>
      </c>
      <c r="AY131" s="248" t="s">
        <v>132</v>
      </c>
    </row>
    <row r="132" s="2" customFormat="1" ht="16.5" customHeight="1">
      <c r="A132" s="38"/>
      <c r="B132" s="39"/>
      <c r="C132" s="218" t="s">
        <v>89</v>
      </c>
      <c r="D132" s="218" t="s">
        <v>134</v>
      </c>
      <c r="E132" s="219" t="s">
        <v>514</v>
      </c>
      <c r="F132" s="220" t="s">
        <v>515</v>
      </c>
      <c r="G132" s="221" t="s">
        <v>516</v>
      </c>
      <c r="H132" s="222">
        <v>63</v>
      </c>
      <c r="I132" s="223"/>
      <c r="J132" s="224">
        <f>ROUND(I132*H132,2)</f>
        <v>0</v>
      </c>
      <c r="K132" s="220" t="s">
        <v>138</v>
      </c>
      <c r="L132" s="44"/>
      <c r="M132" s="225" t="s">
        <v>1</v>
      </c>
      <c r="N132" s="226" t="s">
        <v>44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0.28999999999999998</v>
      </c>
      <c r="T132" s="228">
        <f>S132*H132</f>
        <v>18.27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139</v>
      </c>
      <c r="AT132" s="229" t="s">
        <v>134</v>
      </c>
      <c r="AU132" s="229" t="s">
        <v>89</v>
      </c>
      <c r="AY132" s="17" t="s">
        <v>132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87</v>
      </c>
      <c r="BK132" s="230">
        <f>ROUND(I132*H132,2)</f>
        <v>0</v>
      </c>
      <c r="BL132" s="17" t="s">
        <v>139</v>
      </c>
      <c r="BM132" s="229" t="s">
        <v>517</v>
      </c>
    </row>
    <row r="133" s="2" customFormat="1">
      <c r="A133" s="38"/>
      <c r="B133" s="39"/>
      <c r="C133" s="40"/>
      <c r="D133" s="231" t="s">
        <v>141</v>
      </c>
      <c r="E133" s="40"/>
      <c r="F133" s="232" t="s">
        <v>518</v>
      </c>
      <c r="G133" s="40"/>
      <c r="H133" s="40"/>
      <c r="I133" s="233"/>
      <c r="J133" s="40"/>
      <c r="K133" s="40"/>
      <c r="L133" s="44"/>
      <c r="M133" s="234"/>
      <c r="N133" s="235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141</v>
      </c>
      <c r="AU133" s="17" t="s">
        <v>89</v>
      </c>
    </row>
    <row r="134" s="2" customFormat="1">
      <c r="A134" s="38"/>
      <c r="B134" s="39"/>
      <c r="C134" s="40"/>
      <c r="D134" s="236" t="s">
        <v>143</v>
      </c>
      <c r="E134" s="40"/>
      <c r="F134" s="237" t="s">
        <v>519</v>
      </c>
      <c r="G134" s="40"/>
      <c r="H134" s="40"/>
      <c r="I134" s="233"/>
      <c r="J134" s="40"/>
      <c r="K134" s="40"/>
      <c r="L134" s="44"/>
      <c r="M134" s="234"/>
      <c r="N134" s="235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143</v>
      </c>
      <c r="AU134" s="17" t="s">
        <v>89</v>
      </c>
    </row>
    <row r="135" s="13" customFormat="1">
      <c r="A135" s="13"/>
      <c r="B135" s="238"/>
      <c r="C135" s="239"/>
      <c r="D135" s="231" t="s">
        <v>145</v>
      </c>
      <c r="E135" s="240" t="s">
        <v>1</v>
      </c>
      <c r="F135" s="241" t="s">
        <v>520</v>
      </c>
      <c r="G135" s="239"/>
      <c r="H135" s="242">
        <v>63</v>
      </c>
      <c r="I135" s="243"/>
      <c r="J135" s="239"/>
      <c r="K135" s="239"/>
      <c r="L135" s="244"/>
      <c r="M135" s="245"/>
      <c r="N135" s="246"/>
      <c r="O135" s="246"/>
      <c r="P135" s="246"/>
      <c r="Q135" s="246"/>
      <c r="R135" s="246"/>
      <c r="S135" s="246"/>
      <c r="T135" s="24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8" t="s">
        <v>145</v>
      </c>
      <c r="AU135" s="248" t="s">
        <v>89</v>
      </c>
      <c r="AV135" s="13" t="s">
        <v>89</v>
      </c>
      <c r="AW135" s="13" t="s">
        <v>35</v>
      </c>
      <c r="AX135" s="13" t="s">
        <v>87</v>
      </c>
      <c r="AY135" s="248" t="s">
        <v>132</v>
      </c>
    </row>
    <row r="136" s="2" customFormat="1" ht="33" customHeight="1">
      <c r="A136" s="38"/>
      <c r="B136" s="39"/>
      <c r="C136" s="218" t="s">
        <v>154</v>
      </c>
      <c r="D136" s="218" t="s">
        <v>134</v>
      </c>
      <c r="E136" s="219" t="s">
        <v>521</v>
      </c>
      <c r="F136" s="220" t="s">
        <v>522</v>
      </c>
      <c r="G136" s="221" t="s">
        <v>181</v>
      </c>
      <c r="H136" s="222">
        <v>9.5760000000000005</v>
      </c>
      <c r="I136" s="223"/>
      <c r="J136" s="224">
        <f>ROUND(I136*H136,2)</f>
        <v>0</v>
      </c>
      <c r="K136" s="220" t="s">
        <v>138</v>
      </c>
      <c r="L136" s="44"/>
      <c r="M136" s="225" t="s">
        <v>1</v>
      </c>
      <c r="N136" s="226" t="s">
        <v>44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139</v>
      </c>
      <c r="AT136" s="229" t="s">
        <v>134</v>
      </c>
      <c r="AU136" s="229" t="s">
        <v>89</v>
      </c>
      <c r="AY136" s="17" t="s">
        <v>132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87</v>
      </c>
      <c r="BK136" s="230">
        <f>ROUND(I136*H136,2)</f>
        <v>0</v>
      </c>
      <c r="BL136" s="17" t="s">
        <v>139</v>
      </c>
      <c r="BM136" s="229" t="s">
        <v>523</v>
      </c>
    </row>
    <row r="137" s="2" customFormat="1">
      <c r="A137" s="38"/>
      <c r="B137" s="39"/>
      <c r="C137" s="40"/>
      <c r="D137" s="231" t="s">
        <v>141</v>
      </c>
      <c r="E137" s="40"/>
      <c r="F137" s="232" t="s">
        <v>524</v>
      </c>
      <c r="G137" s="40"/>
      <c r="H137" s="40"/>
      <c r="I137" s="233"/>
      <c r="J137" s="40"/>
      <c r="K137" s="40"/>
      <c r="L137" s="44"/>
      <c r="M137" s="234"/>
      <c r="N137" s="235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141</v>
      </c>
      <c r="AU137" s="17" t="s">
        <v>89</v>
      </c>
    </row>
    <row r="138" s="2" customFormat="1">
      <c r="A138" s="38"/>
      <c r="B138" s="39"/>
      <c r="C138" s="40"/>
      <c r="D138" s="236" t="s">
        <v>143</v>
      </c>
      <c r="E138" s="40"/>
      <c r="F138" s="237" t="s">
        <v>525</v>
      </c>
      <c r="G138" s="40"/>
      <c r="H138" s="40"/>
      <c r="I138" s="233"/>
      <c r="J138" s="40"/>
      <c r="K138" s="40"/>
      <c r="L138" s="44"/>
      <c r="M138" s="234"/>
      <c r="N138" s="235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143</v>
      </c>
      <c r="AU138" s="17" t="s">
        <v>89</v>
      </c>
    </row>
    <row r="139" s="13" customFormat="1">
      <c r="A139" s="13"/>
      <c r="B139" s="238"/>
      <c r="C139" s="239"/>
      <c r="D139" s="231" t="s">
        <v>145</v>
      </c>
      <c r="E139" s="240" t="s">
        <v>1</v>
      </c>
      <c r="F139" s="241" t="s">
        <v>526</v>
      </c>
      <c r="G139" s="239"/>
      <c r="H139" s="242">
        <v>9.5760000000000005</v>
      </c>
      <c r="I139" s="243"/>
      <c r="J139" s="239"/>
      <c r="K139" s="239"/>
      <c r="L139" s="244"/>
      <c r="M139" s="245"/>
      <c r="N139" s="246"/>
      <c r="O139" s="246"/>
      <c r="P139" s="246"/>
      <c r="Q139" s="246"/>
      <c r="R139" s="246"/>
      <c r="S139" s="246"/>
      <c r="T139" s="24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8" t="s">
        <v>145</v>
      </c>
      <c r="AU139" s="248" t="s">
        <v>89</v>
      </c>
      <c r="AV139" s="13" t="s">
        <v>89</v>
      </c>
      <c r="AW139" s="13" t="s">
        <v>35</v>
      </c>
      <c r="AX139" s="13" t="s">
        <v>87</v>
      </c>
      <c r="AY139" s="248" t="s">
        <v>132</v>
      </c>
    </row>
    <row r="140" s="2" customFormat="1" ht="37.8" customHeight="1">
      <c r="A140" s="38"/>
      <c r="B140" s="39"/>
      <c r="C140" s="218" t="s">
        <v>139</v>
      </c>
      <c r="D140" s="218" t="s">
        <v>134</v>
      </c>
      <c r="E140" s="219" t="s">
        <v>297</v>
      </c>
      <c r="F140" s="220" t="s">
        <v>298</v>
      </c>
      <c r="G140" s="221" t="s">
        <v>181</v>
      </c>
      <c r="H140" s="222">
        <v>9.5760000000000005</v>
      </c>
      <c r="I140" s="223"/>
      <c r="J140" s="224">
        <f>ROUND(I140*H140,2)</f>
        <v>0</v>
      </c>
      <c r="K140" s="220" t="s">
        <v>138</v>
      </c>
      <c r="L140" s="44"/>
      <c r="M140" s="225" t="s">
        <v>1</v>
      </c>
      <c r="N140" s="226" t="s">
        <v>44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139</v>
      </c>
      <c r="AT140" s="229" t="s">
        <v>134</v>
      </c>
      <c r="AU140" s="229" t="s">
        <v>89</v>
      </c>
      <c r="AY140" s="17" t="s">
        <v>132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87</v>
      </c>
      <c r="BK140" s="230">
        <f>ROUND(I140*H140,2)</f>
        <v>0</v>
      </c>
      <c r="BL140" s="17" t="s">
        <v>139</v>
      </c>
      <c r="BM140" s="229" t="s">
        <v>527</v>
      </c>
    </row>
    <row r="141" s="2" customFormat="1">
      <c r="A141" s="38"/>
      <c r="B141" s="39"/>
      <c r="C141" s="40"/>
      <c r="D141" s="231" t="s">
        <v>141</v>
      </c>
      <c r="E141" s="40"/>
      <c r="F141" s="232" t="s">
        <v>300</v>
      </c>
      <c r="G141" s="40"/>
      <c r="H141" s="40"/>
      <c r="I141" s="233"/>
      <c r="J141" s="40"/>
      <c r="K141" s="40"/>
      <c r="L141" s="44"/>
      <c r="M141" s="234"/>
      <c r="N141" s="235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141</v>
      </c>
      <c r="AU141" s="17" t="s">
        <v>89</v>
      </c>
    </row>
    <row r="142" s="2" customFormat="1">
      <c r="A142" s="38"/>
      <c r="B142" s="39"/>
      <c r="C142" s="40"/>
      <c r="D142" s="236" t="s">
        <v>143</v>
      </c>
      <c r="E142" s="40"/>
      <c r="F142" s="237" t="s">
        <v>301</v>
      </c>
      <c r="G142" s="40"/>
      <c r="H142" s="40"/>
      <c r="I142" s="233"/>
      <c r="J142" s="40"/>
      <c r="K142" s="40"/>
      <c r="L142" s="44"/>
      <c r="M142" s="234"/>
      <c r="N142" s="235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143</v>
      </c>
      <c r="AU142" s="17" t="s">
        <v>89</v>
      </c>
    </row>
    <row r="143" s="2" customFormat="1" ht="37.8" customHeight="1">
      <c r="A143" s="38"/>
      <c r="B143" s="39"/>
      <c r="C143" s="218" t="s">
        <v>165</v>
      </c>
      <c r="D143" s="218" t="s">
        <v>134</v>
      </c>
      <c r="E143" s="219" t="s">
        <v>304</v>
      </c>
      <c r="F143" s="220" t="s">
        <v>305</v>
      </c>
      <c r="G143" s="221" t="s">
        <v>181</v>
      </c>
      <c r="H143" s="222">
        <v>95.760000000000005</v>
      </c>
      <c r="I143" s="223"/>
      <c r="J143" s="224">
        <f>ROUND(I143*H143,2)</f>
        <v>0</v>
      </c>
      <c r="K143" s="220" t="s">
        <v>138</v>
      </c>
      <c r="L143" s="44"/>
      <c r="M143" s="225" t="s">
        <v>1</v>
      </c>
      <c r="N143" s="226" t="s">
        <v>44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139</v>
      </c>
      <c r="AT143" s="229" t="s">
        <v>134</v>
      </c>
      <c r="AU143" s="229" t="s">
        <v>89</v>
      </c>
      <c r="AY143" s="17" t="s">
        <v>132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87</v>
      </c>
      <c r="BK143" s="230">
        <f>ROUND(I143*H143,2)</f>
        <v>0</v>
      </c>
      <c r="BL143" s="17" t="s">
        <v>139</v>
      </c>
      <c r="BM143" s="229" t="s">
        <v>528</v>
      </c>
    </row>
    <row r="144" s="2" customFormat="1">
      <c r="A144" s="38"/>
      <c r="B144" s="39"/>
      <c r="C144" s="40"/>
      <c r="D144" s="231" t="s">
        <v>141</v>
      </c>
      <c r="E144" s="40"/>
      <c r="F144" s="232" t="s">
        <v>307</v>
      </c>
      <c r="G144" s="40"/>
      <c r="H144" s="40"/>
      <c r="I144" s="233"/>
      <c r="J144" s="40"/>
      <c r="K144" s="40"/>
      <c r="L144" s="44"/>
      <c r="M144" s="234"/>
      <c r="N144" s="235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141</v>
      </c>
      <c r="AU144" s="17" t="s">
        <v>89</v>
      </c>
    </row>
    <row r="145" s="2" customFormat="1">
      <c r="A145" s="38"/>
      <c r="B145" s="39"/>
      <c r="C145" s="40"/>
      <c r="D145" s="236" t="s">
        <v>143</v>
      </c>
      <c r="E145" s="40"/>
      <c r="F145" s="237" t="s">
        <v>308</v>
      </c>
      <c r="G145" s="40"/>
      <c r="H145" s="40"/>
      <c r="I145" s="233"/>
      <c r="J145" s="40"/>
      <c r="K145" s="40"/>
      <c r="L145" s="44"/>
      <c r="M145" s="234"/>
      <c r="N145" s="235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143</v>
      </c>
      <c r="AU145" s="17" t="s">
        <v>89</v>
      </c>
    </row>
    <row r="146" s="13" customFormat="1">
      <c r="A146" s="13"/>
      <c r="B146" s="238"/>
      <c r="C146" s="239"/>
      <c r="D146" s="231" t="s">
        <v>145</v>
      </c>
      <c r="E146" s="240" t="s">
        <v>1</v>
      </c>
      <c r="F146" s="241" t="s">
        <v>529</v>
      </c>
      <c r="G146" s="239"/>
      <c r="H146" s="242">
        <v>9.5760000000000005</v>
      </c>
      <c r="I146" s="243"/>
      <c r="J146" s="239"/>
      <c r="K146" s="239"/>
      <c r="L146" s="244"/>
      <c r="M146" s="245"/>
      <c r="N146" s="246"/>
      <c r="O146" s="246"/>
      <c r="P146" s="246"/>
      <c r="Q146" s="246"/>
      <c r="R146" s="246"/>
      <c r="S146" s="246"/>
      <c r="T146" s="24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8" t="s">
        <v>145</v>
      </c>
      <c r="AU146" s="248" t="s">
        <v>89</v>
      </c>
      <c r="AV146" s="13" t="s">
        <v>89</v>
      </c>
      <c r="AW146" s="13" t="s">
        <v>35</v>
      </c>
      <c r="AX146" s="13" t="s">
        <v>87</v>
      </c>
      <c r="AY146" s="248" t="s">
        <v>132</v>
      </c>
    </row>
    <row r="147" s="13" customFormat="1">
      <c r="A147" s="13"/>
      <c r="B147" s="238"/>
      <c r="C147" s="239"/>
      <c r="D147" s="231" t="s">
        <v>145</v>
      </c>
      <c r="E147" s="239"/>
      <c r="F147" s="241" t="s">
        <v>530</v>
      </c>
      <c r="G147" s="239"/>
      <c r="H147" s="242">
        <v>95.760000000000005</v>
      </c>
      <c r="I147" s="243"/>
      <c r="J147" s="239"/>
      <c r="K147" s="239"/>
      <c r="L147" s="244"/>
      <c r="M147" s="245"/>
      <c r="N147" s="246"/>
      <c r="O147" s="246"/>
      <c r="P147" s="246"/>
      <c r="Q147" s="246"/>
      <c r="R147" s="246"/>
      <c r="S147" s="246"/>
      <c r="T147" s="24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8" t="s">
        <v>145</v>
      </c>
      <c r="AU147" s="248" t="s">
        <v>89</v>
      </c>
      <c r="AV147" s="13" t="s">
        <v>89</v>
      </c>
      <c r="AW147" s="13" t="s">
        <v>4</v>
      </c>
      <c r="AX147" s="13" t="s">
        <v>87</v>
      </c>
      <c r="AY147" s="248" t="s">
        <v>132</v>
      </c>
    </row>
    <row r="148" s="2" customFormat="1" ht="33" customHeight="1">
      <c r="A148" s="38"/>
      <c r="B148" s="39"/>
      <c r="C148" s="218" t="s">
        <v>171</v>
      </c>
      <c r="D148" s="218" t="s">
        <v>134</v>
      </c>
      <c r="E148" s="219" t="s">
        <v>354</v>
      </c>
      <c r="F148" s="220" t="s">
        <v>355</v>
      </c>
      <c r="G148" s="221" t="s">
        <v>356</v>
      </c>
      <c r="H148" s="222">
        <v>17.236999999999998</v>
      </c>
      <c r="I148" s="223"/>
      <c r="J148" s="224">
        <f>ROUND(I148*H148,2)</f>
        <v>0</v>
      </c>
      <c r="K148" s="220" t="s">
        <v>138</v>
      </c>
      <c r="L148" s="44"/>
      <c r="M148" s="225" t="s">
        <v>1</v>
      </c>
      <c r="N148" s="226" t="s">
        <v>44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139</v>
      </c>
      <c r="AT148" s="229" t="s">
        <v>134</v>
      </c>
      <c r="AU148" s="229" t="s">
        <v>89</v>
      </c>
      <c r="AY148" s="17" t="s">
        <v>132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87</v>
      </c>
      <c r="BK148" s="230">
        <f>ROUND(I148*H148,2)</f>
        <v>0</v>
      </c>
      <c r="BL148" s="17" t="s">
        <v>139</v>
      </c>
      <c r="BM148" s="229" t="s">
        <v>531</v>
      </c>
    </row>
    <row r="149" s="2" customFormat="1">
      <c r="A149" s="38"/>
      <c r="B149" s="39"/>
      <c r="C149" s="40"/>
      <c r="D149" s="231" t="s">
        <v>141</v>
      </c>
      <c r="E149" s="40"/>
      <c r="F149" s="232" t="s">
        <v>358</v>
      </c>
      <c r="G149" s="40"/>
      <c r="H149" s="40"/>
      <c r="I149" s="233"/>
      <c r="J149" s="40"/>
      <c r="K149" s="40"/>
      <c r="L149" s="44"/>
      <c r="M149" s="234"/>
      <c r="N149" s="235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141</v>
      </c>
      <c r="AU149" s="17" t="s">
        <v>89</v>
      </c>
    </row>
    <row r="150" s="2" customFormat="1">
      <c r="A150" s="38"/>
      <c r="B150" s="39"/>
      <c r="C150" s="40"/>
      <c r="D150" s="236" t="s">
        <v>143</v>
      </c>
      <c r="E150" s="40"/>
      <c r="F150" s="237" t="s">
        <v>359</v>
      </c>
      <c r="G150" s="40"/>
      <c r="H150" s="40"/>
      <c r="I150" s="233"/>
      <c r="J150" s="40"/>
      <c r="K150" s="40"/>
      <c r="L150" s="44"/>
      <c r="M150" s="234"/>
      <c r="N150" s="23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143</v>
      </c>
      <c r="AU150" s="17" t="s">
        <v>89</v>
      </c>
    </row>
    <row r="151" s="13" customFormat="1">
      <c r="A151" s="13"/>
      <c r="B151" s="238"/>
      <c r="C151" s="239"/>
      <c r="D151" s="231" t="s">
        <v>145</v>
      </c>
      <c r="E151" s="240" t="s">
        <v>1</v>
      </c>
      <c r="F151" s="241" t="s">
        <v>532</v>
      </c>
      <c r="G151" s="239"/>
      <c r="H151" s="242">
        <v>17.236999999999998</v>
      </c>
      <c r="I151" s="243"/>
      <c r="J151" s="239"/>
      <c r="K151" s="239"/>
      <c r="L151" s="244"/>
      <c r="M151" s="245"/>
      <c r="N151" s="246"/>
      <c r="O151" s="246"/>
      <c r="P151" s="246"/>
      <c r="Q151" s="246"/>
      <c r="R151" s="246"/>
      <c r="S151" s="246"/>
      <c r="T151" s="24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8" t="s">
        <v>145</v>
      </c>
      <c r="AU151" s="248" t="s">
        <v>89</v>
      </c>
      <c r="AV151" s="13" t="s">
        <v>89</v>
      </c>
      <c r="AW151" s="13" t="s">
        <v>35</v>
      </c>
      <c r="AX151" s="13" t="s">
        <v>87</v>
      </c>
      <c r="AY151" s="248" t="s">
        <v>132</v>
      </c>
    </row>
    <row r="152" s="2" customFormat="1" ht="24.15" customHeight="1">
      <c r="A152" s="38"/>
      <c r="B152" s="39"/>
      <c r="C152" s="218" t="s">
        <v>178</v>
      </c>
      <c r="D152" s="218" t="s">
        <v>134</v>
      </c>
      <c r="E152" s="219" t="s">
        <v>533</v>
      </c>
      <c r="F152" s="220" t="s">
        <v>534</v>
      </c>
      <c r="G152" s="221" t="s">
        <v>137</v>
      </c>
      <c r="H152" s="222">
        <v>3758.3040000000001</v>
      </c>
      <c r="I152" s="223"/>
      <c r="J152" s="224">
        <f>ROUND(I152*H152,2)</f>
        <v>0</v>
      </c>
      <c r="K152" s="220" t="s">
        <v>138</v>
      </c>
      <c r="L152" s="44"/>
      <c r="M152" s="225" t="s">
        <v>1</v>
      </c>
      <c r="N152" s="226" t="s">
        <v>44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139</v>
      </c>
      <c r="AT152" s="229" t="s">
        <v>134</v>
      </c>
      <c r="AU152" s="229" t="s">
        <v>89</v>
      </c>
      <c r="AY152" s="17" t="s">
        <v>132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87</v>
      </c>
      <c r="BK152" s="230">
        <f>ROUND(I152*H152,2)</f>
        <v>0</v>
      </c>
      <c r="BL152" s="17" t="s">
        <v>139</v>
      </c>
      <c r="BM152" s="229" t="s">
        <v>535</v>
      </c>
    </row>
    <row r="153" s="2" customFormat="1">
      <c r="A153" s="38"/>
      <c r="B153" s="39"/>
      <c r="C153" s="40"/>
      <c r="D153" s="231" t="s">
        <v>141</v>
      </c>
      <c r="E153" s="40"/>
      <c r="F153" s="232" t="s">
        <v>536</v>
      </c>
      <c r="G153" s="40"/>
      <c r="H153" s="40"/>
      <c r="I153" s="233"/>
      <c r="J153" s="40"/>
      <c r="K153" s="40"/>
      <c r="L153" s="44"/>
      <c r="M153" s="234"/>
      <c r="N153" s="235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141</v>
      </c>
      <c r="AU153" s="17" t="s">
        <v>89</v>
      </c>
    </row>
    <row r="154" s="2" customFormat="1">
      <c r="A154" s="38"/>
      <c r="B154" s="39"/>
      <c r="C154" s="40"/>
      <c r="D154" s="236" t="s">
        <v>143</v>
      </c>
      <c r="E154" s="40"/>
      <c r="F154" s="237" t="s">
        <v>537</v>
      </c>
      <c r="G154" s="40"/>
      <c r="H154" s="40"/>
      <c r="I154" s="233"/>
      <c r="J154" s="40"/>
      <c r="K154" s="40"/>
      <c r="L154" s="44"/>
      <c r="M154" s="234"/>
      <c r="N154" s="235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143</v>
      </c>
      <c r="AU154" s="17" t="s">
        <v>89</v>
      </c>
    </row>
    <row r="155" s="13" customFormat="1">
      <c r="A155" s="13"/>
      <c r="B155" s="238"/>
      <c r="C155" s="239"/>
      <c r="D155" s="231" t="s">
        <v>145</v>
      </c>
      <c r="E155" s="240" t="s">
        <v>1</v>
      </c>
      <c r="F155" s="241" t="s">
        <v>538</v>
      </c>
      <c r="G155" s="239"/>
      <c r="H155" s="242">
        <v>2032.9200000000001</v>
      </c>
      <c r="I155" s="243"/>
      <c r="J155" s="239"/>
      <c r="K155" s="239"/>
      <c r="L155" s="244"/>
      <c r="M155" s="245"/>
      <c r="N155" s="246"/>
      <c r="O155" s="246"/>
      <c r="P155" s="246"/>
      <c r="Q155" s="246"/>
      <c r="R155" s="246"/>
      <c r="S155" s="246"/>
      <c r="T155" s="24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8" t="s">
        <v>145</v>
      </c>
      <c r="AU155" s="248" t="s">
        <v>89</v>
      </c>
      <c r="AV155" s="13" t="s">
        <v>89</v>
      </c>
      <c r="AW155" s="13" t="s">
        <v>35</v>
      </c>
      <c r="AX155" s="13" t="s">
        <v>79</v>
      </c>
      <c r="AY155" s="248" t="s">
        <v>132</v>
      </c>
    </row>
    <row r="156" s="13" customFormat="1">
      <c r="A156" s="13"/>
      <c r="B156" s="238"/>
      <c r="C156" s="239"/>
      <c r="D156" s="231" t="s">
        <v>145</v>
      </c>
      <c r="E156" s="240" t="s">
        <v>1</v>
      </c>
      <c r="F156" s="241" t="s">
        <v>539</v>
      </c>
      <c r="G156" s="239"/>
      <c r="H156" s="242">
        <v>1725.384</v>
      </c>
      <c r="I156" s="243"/>
      <c r="J156" s="239"/>
      <c r="K156" s="239"/>
      <c r="L156" s="244"/>
      <c r="M156" s="245"/>
      <c r="N156" s="246"/>
      <c r="O156" s="246"/>
      <c r="P156" s="246"/>
      <c r="Q156" s="246"/>
      <c r="R156" s="246"/>
      <c r="S156" s="246"/>
      <c r="T156" s="24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8" t="s">
        <v>145</v>
      </c>
      <c r="AU156" s="248" t="s">
        <v>89</v>
      </c>
      <c r="AV156" s="13" t="s">
        <v>89</v>
      </c>
      <c r="AW156" s="13" t="s">
        <v>35</v>
      </c>
      <c r="AX156" s="13" t="s">
        <v>79</v>
      </c>
      <c r="AY156" s="248" t="s">
        <v>132</v>
      </c>
    </row>
    <row r="157" s="14" customFormat="1">
      <c r="A157" s="14"/>
      <c r="B157" s="249"/>
      <c r="C157" s="250"/>
      <c r="D157" s="231" t="s">
        <v>145</v>
      </c>
      <c r="E157" s="251" t="s">
        <v>1</v>
      </c>
      <c r="F157" s="252" t="s">
        <v>197</v>
      </c>
      <c r="G157" s="250"/>
      <c r="H157" s="253">
        <v>3758.3040000000001</v>
      </c>
      <c r="I157" s="254"/>
      <c r="J157" s="250"/>
      <c r="K157" s="250"/>
      <c r="L157" s="255"/>
      <c r="M157" s="256"/>
      <c r="N157" s="257"/>
      <c r="O157" s="257"/>
      <c r="P157" s="257"/>
      <c r="Q157" s="257"/>
      <c r="R157" s="257"/>
      <c r="S157" s="257"/>
      <c r="T157" s="25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9" t="s">
        <v>145</v>
      </c>
      <c r="AU157" s="259" t="s">
        <v>89</v>
      </c>
      <c r="AV157" s="14" t="s">
        <v>139</v>
      </c>
      <c r="AW157" s="14" t="s">
        <v>35</v>
      </c>
      <c r="AX157" s="14" t="s">
        <v>87</v>
      </c>
      <c r="AY157" s="259" t="s">
        <v>132</v>
      </c>
    </row>
    <row r="158" s="12" customFormat="1" ht="22.8" customHeight="1">
      <c r="A158" s="12"/>
      <c r="B158" s="202"/>
      <c r="C158" s="203"/>
      <c r="D158" s="204" t="s">
        <v>78</v>
      </c>
      <c r="E158" s="216" t="s">
        <v>154</v>
      </c>
      <c r="F158" s="216" t="s">
        <v>540</v>
      </c>
      <c r="G158" s="203"/>
      <c r="H158" s="203"/>
      <c r="I158" s="206"/>
      <c r="J158" s="217">
        <f>BK158</f>
        <v>0</v>
      </c>
      <c r="K158" s="203"/>
      <c r="L158" s="208"/>
      <c r="M158" s="209"/>
      <c r="N158" s="210"/>
      <c r="O158" s="210"/>
      <c r="P158" s="211">
        <f>SUM(P159:P172)</f>
        <v>0</v>
      </c>
      <c r="Q158" s="210"/>
      <c r="R158" s="211">
        <f>SUM(R159:R172)</f>
        <v>34.505361000000001</v>
      </c>
      <c r="S158" s="210"/>
      <c r="T158" s="212">
        <f>SUM(T159:T172)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3" t="s">
        <v>87</v>
      </c>
      <c r="AT158" s="214" t="s">
        <v>78</v>
      </c>
      <c r="AU158" s="214" t="s">
        <v>87</v>
      </c>
      <c r="AY158" s="213" t="s">
        <v>132</v>
      </c>
      <c r="BK158" s="215">
        <f>SUM(BK159:BK172)</f>
        <v>0</v>
      </c>
    </row>
    <row r="159" s="2" customFormat="1" ht="24.15" customHeight="1">
      <c r="A159" s="38"/>
      <c r="B159" s="39"/>
      <c r="C159" s="218" t="s">
        <v>186</v>
      </c>
      <c r="D159" s="218" t="s">
        <v>134</v>
      </c>
      <c r="E159" s="219" t="s">
        <v>541</v>
      </c>
      <c r="F159" s="220" t="s">
        <v>542</v>
      </c>
      <c r="G159" s="221" t="s">
        <v>516</v>
      </c>
      <c r="H159" s="222">
        <v>5.2000000000000002</v>
      </c>
      <c r="I159" s="223"/>
      <c r="J159" s="224">
        <f>ROUND(I159*H159,2)</f>
        <v>0</v>
      </c>
      <c r="K159" s="220" t="s">
        <v>138</v>
      </c>
      <c r="L159" s="44"/>
      <c r="M159" s="225" t="s">
        <v>1</v>
      </c>
      <c r="N159" s="226" t="s">
        <v>44</v>
      </c>
      <c r="O159" s="91"/>
      <c r="P159" s="227">
        <f>O159*H159</f>
        <v>0</v>
      </c>
      <c r="Q159" s="227">
        <v>0.29757</v>
      </c>
      <c r="R159" s="227">
        <f>Q159*H159</f>
        <v>1.547364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139</v>
      </c>
      <c r="AT159" s="229" t="s">
        <v>134</v>
      </c>
      <c r="AU159" s="229" t="s">
        <v>89</v>
      </c>
      <c r="AY159" s="17" t="s">
        <v>132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87</v>
      </c>
      <c r="BK159" s="230">
        <f>ROUND(I159*H159,2)</f>
        <v>0</v>
      </c>
      <c r="BL159" s="17" t="s">
        <v>139</v>
      </c>
      <c r="BM159" s="229" t="s">
        <v>543</v>
      </c>
    </row>
    <row r="160" s="2" customFormat="1">
      <c r="A160" s="38"/>
      <c r="B160" s="39"/>
      <c r="C160" s="40"/>
      <c r="D160" s="231" t="s">
        <v>141</v>
      </c>
      <c r="E160" s="40"/>
      <c r="F160" s="232" t="s">
        <v>544</v>
      </c>
      <c r="G160" s="40"/>
      <c r="H160" s="40"/>
      <c r="I160" s="233"/>
      <c r="J160" s="40"/>
      <c r="K160" s="40"/>
      <c r="L160" s="44"/>
      <c r="M160" s="234"/>
      <c r="N160" s="235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141</v>
      </c>
      <c r="AU160" s="17" t="s">
        <v>89</v>
      </c>
    </row>
    <row r="161" s="2" customFormat="1">
      <c r="A161" s="38"/>
      <c r="B161" s="39"/>
      <c r="C161" s="40"/>
      <c r="D161" s="236" t="s">
        <v>143</v>
      </c>
      <c r="E161" s="40"/>
      <c r="F161" s="237" t="s">
        <v>545</v>
      </c>
      <c r="G161" s="40"/>
      <c r="H161" s="40"/>
      <c r="I161" s="233"/>
      <c r="J161" s="40"/>
      <c r="K161" s="40"/>
      <c r="L161" s="44"/>
      <c r="M161" s="234"/>
      <c r="N161" s="235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143</v>
      </c>
      <c r="AU161" s="17" t="s">
        <v>89</v>
      </c>
    </row>
    <row r="162" s="13" customFormat="1">
      <c r="A162" s="13"/>
      <c r="B162" s="238"/>
      <c r="C162" s="239"/>
      <c r="D162" s="231" t="s">
        <v>145</v>
      </c>
      <c r="E162" s="240" t="s">
        <v>1</v>
      </c>
      <c r="F162" s="241" t="s">
        <v>546</v>
      </c>
      <c r="G162" s="239"/>
      <c r="H162" s="242">
        <v>5.2000000000000002</v>
      </c>
      <c r="I162" s="243"/>
      <c r="J162" s="239"/>
      <c r="K162" s="239"/>
      <c r="L162" s="244"/>
      <c r="M162" s="245"/>
      <c r="N162" s="246"/>
      <c r="O162" s="246"/>
      <c r="P162" s="246"/>
      <c r="Q162" s="246"/>
      <c r="R162" s="246"/>
      <c r="S162" s="246"/>
      <c r="T162" s="24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8" t="s">
        <v>145</v>
      </c>
      <c r="AU162" s="248" t="s">
        <v>89</v>
      </c>
      <c r="AV162" s="13" t="s">
        <v>89</v>
      </c>
      <c r="AW162" s="13" t="s">
        <v>35</v>
      </c>
      <c r="AX162" s="13" t="s">
        <v>87</v>
      </c>
      <c r="AY162" s="248" t="s">
        <v>132</v>
      </c>
    </row>
    <row r="163" s="2" customFormat="1" ht="24.15" customHeight="1">
      <c r="A163" s="38"/>
      <c r="B163" s="39"/>
      <c r="C163" s="270" t="s">
        <v>198</v>
      </c>
      <c r="D163" s="270" t="s">
        <v>388</v>
      </c>
      <c r="E163" s="271" t="s">
        <v>547</v>
      </c>
      <c r="F163" s="272" t="s">
        <v>548</v>
      </c>
      <c r="G163" s="273" t="s">
        <v>149</v>
      </c>
      <c r="H163" s="274">
        <v>29.718</v>
      </c>
      <c r="I163" s="275"/>
      <c r="J163" s="276">
        <f>ROUND(I163*H163,2)</f>
        <v>0</v>
      </c>
      <c r="K163" s="272" t="s">
        <v>138</v>
      </c>
      <c r="L163" s="277"/>
      <c r="M163" s="278" t="s">
        <v>1</v>
      </c>
      <c r="N163" s="279" t="s">
        <v>44</v>
      </c>
      <c r="O163" s="91"/>
      <c r="P163" s="227">
        <f>O163*H163</f>
        <v>0</v>
      </c>
      <c r="Q163" s="227">
        <v>0.061499999999999999</v>
      </c>
      <c r="R163" s="227">
        <f>Q163*H163</f>
        <v>1.8276569999999999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186</v>
      </c>
      <c r="AT163" s="229" t="s">
        <v>388</v>
      </c>
      <c r="AU163" s="229" t="s">
        <v>89</v>
      </c>
      <c r="AY163" s="17" t="s">
        <v>132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87</v>
      </c>
      <c r="BK163" s="230">
        <f>ROUND(I163*H163,2)</f>
        <v>0</v>
      </c>
      <c r="BL163" s="17" t="s">
        <v>139</v>
      </c>
      <c r="BM163" s="229" t="s">
        <v>549</v>
      </c>
    </row>
    <row r="164" s="2" customFormat="1">
      <c r="A164" s="38"/>
      <c r="B164" s="39"/>
      <c r="C164" s="40"/>
      <c r="D164" s="231" t="s">
        <v>141</v>
      </c>
      <c r="E164" s="40"/>
      <c r="F164" s="232" t="s">
        <v>548</v>
      </c>
      <c r="G164" s="40"/>
      <c r="H164" s="40"/>
      <c r="I164" s="233"/>
      <c r="J164" s="40"/>
      <c r="K164" s="40"/>
      <c r="L164" s="44"/>
      <c r="M164" s="234"/>
      <c r="N164" s="235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141</v>
      </c>
      <c r="AU164" s="17" t="s">
        <v>89</v>
      </c>
    </row>
    <row r="165" s="13" customFormat="1">
      <c r="A165" s="13"/>
      <c r="B165" s="238"/>
      <c r="C165" s="239"/>
      <c r="D165" s="231" t="s">
        <v>145</v>
      </c>
      <c r="E165" s="239"/>
      <c r="F165" s="241" t="s">
        <v>550</v>
      </c>
      <c r="G165" s="239"/>
      <c r="H165" s="242">
        <v>29.718</v>
      </c>
      <c r="I165" s="243"/>
      <c r="J165" s="239"/>
      <c r="K165" s="239"/>
      <c r="L165" s="244"/>
      <c r="M165" s="245"/>
      <c r="N165" s="246"/>
      <c r="O165" s="246"/>
      <c r="P165" s="246"/>
      <c r="Q165" s="246"/>
      <c r="R165" s="246"/>
      <c r="S165" s="246"/>
      <c r="T165" s="247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8" t="s">
        <v>145</v>
      </c>
      <c r="AU165" s="248" t="s">
        <v>89</v>
      </c>
      <c r="AV165" s="13" t="s">
        <v>89</v>
      </c>
      <c r="AW165" s="13" t="s">
        <v>4</v>
      </c>
      <c r="AX165" s="13" t="s">
        <v>87</v>
      </c>
      <c r="AY165" s="248" t="s">
        <v>132</v>
      </c>
    </row>
    <row r="166" s="2" customFormat="1" ht="24.15" customHeight="1">
      <c r="A166" s="38"/>
      <c r="B166" s="39"/>
      <c r="C166" s="218" t="s">
        <v>208</v>
      </c>
      <c r="D166" s="218" t="s">
        <v>134</v>
      </c>
      <c r="E166" s="219" t="s">
        <v>551</v>
      </c>
      <c r="F166" s="220" t="s">
        <v>552</v>
      </c>
      <c r="G166" s="221" t="s">
        <v>516</v>
      </c>
      <c r="H166" s="222">
        <v>34.799999999999997</v>
      </c>
      <c r="I166" s="223"/>
      <c r="J166" s="224">
        <f>ROUND(I166*H166,2)</f>
        <v>0</v>
      </c>
      <c r="K166" s="220" t="s">
        <v>138</v>
      </c>
      <c r="L166" s="44"/>
      <c r="M166" s="225" t="s">
        <v>1</v>
      </c>
      <c r="N166" s="226" t="s">
        <v>44</v>
      </c>
      <c r="O166" s="91"/>
      <c r="P166" s="227">
        <f>O166*H166</f>
        <v>0</v>
      </c>
      <c r="Q166" s="227">
        <v>0.32169999999999999</v>
      </c>
      <c r="R166" s="227">
        <f>Q166*H166</f>
        <v>11.195159999999998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139</v>
      </c>
      <c r="AT166" s="229" t="s">
        <v>134</v>
      </c>
      <c r="AU166" s="229" t="s">
        <v>89</v>
      </c>
      <c r="AY166" s="17" t="s">
        <v>132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87</v>
      </c>
      <c r="BK166" s="230">
        <f>ROUND(I166*H166,2)</f>
        <v>0</v>
      </c>
      <c r="BL166" s="17" t="s">
        <v>139</v>
      </c>
      <c r="BM166" s="229" t="s">
        <v>553</v>
      </c>
    </row>
    <row r="167" s="2" customFormat="1">
      <c r="A167" s="38"/>
      <c r="B167" s="39"/>
      <c r="C167" s="40"/>
      <c r="D167" s="231" t="s">
        <v>141</v>
      </c>
      <c r="E167" s="40"/>
      <c r="F167" s="232" t="s">
        <v>554</v>
      </c>
      <c r="G167" s="40"/>
      <c r="H167" s="40"/>
      <c r="I167" s="233"/>
      <c r="J167" s="40"/>
      <c r="K167" s="40"/>
      <c r="L167" s="44"/>
      <c r="M167" s="234"/>
      <c r="N167" s="235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141</v>
      </c>
      <c r="AU167" s="17" t="s">
        <v>89</v>
      </c>
    </row>
    <row r="168" s="2" customFormat="1">
      <c r="A168" s="38"/>
      <c r="B168" s="39"/>
      <c r="C168" s="40"/>
      <c r="D168" s="236" t="s">
        <v>143</v>
      </c>
      <c r="E168" s="40"/>
      <c r="F168" s="237" t="s">
        <v>555</v>
      </c>
      <c r="G168" s="40"/>
      <c r="H168" s="40"/>
      <c r="I168" s="233"/>
      <c r="J168" s="40"/>
      <c r="K168" s="40"/>
      <c r="L168" s="44"/>
      <c r="M168" s="234"/>
      <c r="N168" s="235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143</v>
      </c>
      <c r="AU168" s="17" t="s">
        <v>89</v>
      </c>
    </row>
    <row r="169" s="13" customFormat="1">
      <c r="A169" s="13"/>
      <c r="B169" s="238"/>
      <c r="C169" s="239"/>
      <c r="D169" s="231" t="s">
        <v>145</v>
      </c>
      <c r="E169" s="240" t="s">
        <v>1</v>
      </c>
      <c r="F169" s="241" t="s">
        <v>556</v>
      </c>
      <c r="G169" s="239"/>
      <c r="H169" s="242">
        <v>34.799999999999997</v>
      </c>
      <c r="I169" s="243"/>
      <c r="J169" s="239"/>
      <c r="K169" s="239"/>
      <c r="L169" s="244"/>
      <c r="M169" s="245"/>
      <c r="N169" s="246"/>
      <c r="O169" s="246"/>
      <c r="P169" s="246"/>
      <c r="Q169" s="246"/>
      <c r="R169" s="246"/>
      <c r="S169" s="246"/>
      <c r="T169" s="24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8" t="s">
        <v>145</v>
      </c>
      <c r="AU169" s="248" t="s">
        <v>89</v>
      </c>
      <c r="AV169" s="13" t="s">
        <v>89</v>
      </c>
      <c r="AW169" s="13" t="s">
        <v>35</v>
      </c>
      <c r="AX169" s="13" t="s">
        <v>87</v>
      </c>
      <c r="AY169" s="248" t="s">
        <v>132</v>
      </c>
    </row>
    <row r="170" s="2" customFormat="1" ht="24.15" customHeight="1">
      <c r="A170" s="38"/>
      <c r="B170" s="39"/>
      <c r="C170" s="270" t="s">
        <v>214</v>
      </c>
      <c r="D170" s="270" t="s">
        <v>388</v>
      </c>
      <c r="E170" s="271" t="s">
        <v>557</v>
      </c>
      <c r="F170" s="272" t="s">
        <v>558</v>
      </c>
      <c r="G170" s="273" t="s">
        <v>149</v>
      </c>
      <c r="H170" s="274">
        <v>198.36000000000001</v>
      </c>
      <c r="I170" s="275"/>
      <c r="J170" s="276">
        <f>ROUND(I170*H170,2)</f>
        <v>0</v>
      </c>
      <c r="K170" s="272" t="s">
        <v>138</v>
      </c>
      <c r="L170" s="277"/>
      <c r="M170" s="278" t="s">
        <v>1</v>
      </c>
      <c r="N170" s="279" t="s">
        <v>44</v>
      </c>
      <c r="O170" s="91"/>
      <c r="P170" s="227">
        <f>O170*H170</f>
        <v>0</v>
      </c>
      <c r="Q170" s="227">
        <v>0.10050000000000001</v>
      </c>
      <c r="R170" s="227">
        <f>Q170*H170</f>
        <v>19.935180000000003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186</v>
      </c>
      <c r="AT170" s="229" t="s">
        <v>388</v>
      </c>
      <c r="AU170" s="229" t="s">
        <v>89</v>
      </c>
      <c r="AY170" s="17" t="s">
        <v>132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87</v>
      </c>
      <c r="BK170" s="230">
        <f>ROUND(I170*H170,2)</f>
        <v>0</v>
      </c>
      <c r="BL170" s="17" t="s">
        <v>139</v>
      </c>
      <c r="BM170" s="229" t="s">
        <v>559</v>
      </c>
    </row>
    <row r="171" s="2" customFormat="1">
      <c r="A171" s="38"/>
      <c r="B171" s="39"/>
      <c r="C171" s="40"/>
      <c r="D171" s="231" t="s">
        <v>141</v>
      </c>
      <c r="E171" s="40"/>
      <c r="F171" s="232" t="s">
        <v>558</v>
      </c>
      <c r="G171" s="40"/>
      <c r="H171" s="40"/>
      <c r="I171" s="233"/>
      <c r="J171" s="40"/>
      <c r="K171" s="40"/>
      <c r="L171" s="44"/>
      <c r="M171" s="234"/>
      <c r="N171" s="235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141</v>
      </c>
      <c r="AU171" s="17" t="s">
        <v>89</v>
      </c>
    </row>
    <row r="172" s="13" customFormat="1">
      <c r="A172" s="13"/>
      <c r="B172" s="238"/>
      <c r="C172" s="239"/>
      <c r="D172" s="231" t="s">
        <v>145</v>
      </c>
      <c r="E172" s="239"/>
      <c r="F172" s="241" t="s">
        <v>560</v>
      </c>
      <c r="G172" s="239"/>
      <c r="H172" s="242">
        <v>198.36000000000001</v>
      </c>
      <c r="I172" s="243"/>
      <c r="J172" s="239"/>
      <c r="K172" s="239"/>
      <c r="L172" s="244"/>
      <c r="M172" s="245"/>
      <c r="N172" s="246"/>
      <c r="O172" s="246"/>
      <c r="P172" s="246"/>
      <c r="Q172" s="246"/>
      <c r="R172" s="246"/>
      <c r="S172" s="246"/>
      <c r="T172" s="24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8" t="s">
        <v>145</v>
      </c>
      <c r="AU172" s="248" t="s">
        <v>89</v>
      </c>
      <c r="AV172" s="13" t="s">
        <v>89</v>
      </c>
      <c r="AW172" s="13" t="s">
        <v>4</v>
      </c>
      <c r="AX172" s="13" t="s">
        <v>87</v>
      </c>
      <c r="AY172" s="248" t="s">
        <v>132</v>
      </c>
    </row>
    <row r="173" s="12" customFormat="1" ht="22.8" customHeight="1">
      <c r="A173" s="12"/>
      <c r="B173" s="202"/>
      <c r="C173" s="203"/>
      <c r="D173" s="204" t="s">
        <v>78</v>
      </c>
      <c r="E173" s="216" t="s">
        <v>165</v>
      </c>
      <c r="F173" s="216" t="s">
        <v>481</v>
      </c>
      <c r="G173" s="203"/>
      <c r="H173" s="203"/>
      <c r="I173" s="206"/>
      <c r="J173" s="217">
        <f>BK173</f>
        <v>0</v>
      </c>
      <c r="K173" s="203"/>
      <c r="L173" s="208"/>
      <c r="M173" s="209"/>
      <c r="N173" s="210"/>
      <c r="O173" s="210"/>
      <c r="P173" s="211">
        <f>SUM(P174:P215)</f>
        <v>0</v>
      </c>
      <c r="Q173" s="210"/>
      <c r="R173" s="211">
        <f>SUM(R174:R215)</f>
        <v>382.22013600000002</v>
      </c>
      <c r="S173" s="210"/>
      <c r="T173" s="212">
        <f>SUM(T174:T215)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3" t="s">
        <v>87</v>
      </c>
      <c r="AT173" s="214" t="s">
        <v>78</v>
      </c>
      <c r="AU173" s="214" t="s">
        <v>87</v>
      </c>
      <c r="AY173" s="213" t="s">
        <v>132</v>
      </c>
      <c r="BK173" s="215">
        <f>SUM(BK174:BK215)</f>
        <v>0</v>
      </c>
    </row>
    <row r="174" s="2" customFormat="1" ht="24.15" customHeight="1">
      <c r="A174" s="38"/>
      <c r="B174" s="39"/>
      <c r="C174" s="218" t="s">
        <v>8</v>
      </c>
      <c r="D174" s="218" t="s">
        <v>134</v>
      </c>
      <c r="E174" s="219" t="s">
        <v>561</v>
      </c>
      <c r="F174" s="220" t="s">
        <v>562</v>
      </c>
      <c r="G174" s="221" t="s">
        <v>137</v>
      </c>
      <c r="H174" s="222">
        <v>3811.7249999999999</v>
      </c>
      <c r="I174" s="223"/>
      <c r="J174" s="224">
        <f>ROUND(I174*H174,2)</f>
        <v>0</v>
      </c>
      <c r="K174" s="220" t="s">
        <v>138</v>
      </c>
      <c r="L174" s="44"/>
      <c r="M174" s="225" t="s">
        <v>1</v>
      </c>
      <c r="N174" s="226" t="s">
        <v>44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139</v>
      </c>
      <c r="AT174" s="229" t="s">
        <v>134</v>
      </c>
      <c r="AU174" s="229" t="s">
        <v>89</v>
      </c>
      <c r="AY174" s="17" t="s">
        <v>132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87</v>
      </c>
      <c r="BK174" s="230">
        <f>ROUND(I174*H174,2)</f>
        <v>0</v>
      </c>
      <c r="BL174" s="17" t="s">
        <v>139</v>
      </c>
      <c r="BM174" s="229" t="s">
        <v>563</v>
      </c>
    </row>
    <row r="175" s="2" customFormat="1">
      <c r="A175" s="38"/>
      <c r="B175" s="39"/>
      <c r="C175" s="40"/>
      <c r="D175" s="231" t="s">
        <v>141</v>
      </c>
      <c r="E175" s="40"/>
      <c r="F175" s="232" t="s">
        <v>564</v>
      </c>
      <c r="G175" s="40"/>
      <c r="H175" s="40"/>
      <c r="I175" s="233"/>
      <c r="J175" s="40"/>
      <c r="K175" s="40"/>
      <c r="L175" s="44"/>
      <c r="M175" s="234"/>
      <c r="N175" s="235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141</v>
      </c>
      <c r="AU175" s="17" t="s">
        <v>89</v>
      </c>
    </row>
    <row r="176" s="2" customFormat="1">
      <c r="A176" s="38"/>
      <c r="B176" s="39"/>
      <c r="C176" s="40"/>
      <c r="D176" s="236" t="s">
        <v>143</v>
      </c>
      <c r="E176" s="40"/>
      <c r="F176" s="237" t="s">
        <v>565</v>
      </c>
      <c r="G176" s="40"/>
      <c r="H176" s="40"/>
      <c r="I176" s="233"/>
      <c r="J176" s="40"/>
      <c r="K176" s="40"/>
      <c r="L176" s="44"/>
      <c r="M176" s="234"/>
      <c r="N176" s="235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143</v>
      </c>
      <c r="AU176" s="17" t="s">
        <v>89</v>
      </c>
    </row>
    <row r="177" s="13" customFormat="1">
      <c r="A177" s="13"/>
      <c r="B177" s="238"/>
      <c r="C177" s="239"/>
      <c r="D177" s="231" t="s">
        <v>145</v>
      </c>
      <c r="E177" s="240" t="s">
        <v>1</v>
      </c>
      <c r="F177" s="241" t="s">
        <v>566</v>
      </c>
      <c r="G177" s="239"/>
      <c r="H177" s="242">
        <v>1948.2149999999999</v>
      </c>
      <c r="I177" s="243"/>
      <c r="J177" s="239"/>
      <c r="K177" s="239"/>
      <c r="L177" s="244"/>
      <c r="M177" s="245"/>
      <c r="N177" s="246"/>
      <c r="O177" s="246"/>
      <c r="P177" s="246"/>
      <c r="Q177" s="246"/>
      <c r="R177" s="246"/>
      <c r="S177" s="246"/>
      <c r="T177" s="24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8" t="s">
        <v>145</v>
      </c>
      <c r="AU177" s="248" t="s">
        <v>89</v>
      </c>
      <c r="AV177" s="13" t="s">
        <v>89</v>
      </c>
      <c r="AW177" s="13" t="s">
        <v>35</v>
      </c>
      <c r="AX177" s="13" t="s">
        <v>79</v>
      </c>
      <c r="AY177" s="248" t="s">
        <v>132</v>
      </c>
    </row>
    <row r="178" s="13" customFormat="1">
      <c r="A178" s="13"/>
      <c r="B178" s="238"/>
      <c r="C178" s="239"/>
      <c r="D178" s="231" t="s">
        <v>145</v>
      </c>
      <c r="E178" s="240" t="s">
        <v>1</v>
      </c>
      <c r="F178" s="241" t="s">
        <v>567</v>
      </c>
      <c r="G178" s="239"/>
      <c r="H178" s="242">
        <v>1863.51</v>
      </c>
      <c r="I178" s="243"/>
      <c r="J178" s="239"/>
      <c r="K178" s="239"/>
      <c r="L178" s="244"/>
      <c r="M178" s="245"/>
      <c r="N178" s="246"/>
      <c r="O178" s="246"/>
      <c r="P178" s="246"/>
      <c r="Q178" s="246"/>
      <c r="R178" s="246"/>
      <c r="S178" s="246"/>
      <c r="T178" s="247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8" t="s">
        <v>145</v>
      </c>
      <c r="AU178" s="248" t="s">
        <v>89</v>
      </c>
      <c r="AV178" s="13" t="s">
        <v>89</v>
      </c>
      <c r="AW178" s="13" t="s">
        <v>35</v>
      </c>
      <c r="AX178" s="13" t="s">
        <v>79</v>
      </c>
      <c r="AY178" s="248" t="s">
        <v>132</v>
      </c>
    </row>
    <row r="179" s="14" customFormat="1">
      <c r="A179" s="14"/>
      <c r="B179" s="249"/>
      <c r="C179" s="250"/>
      <c r="D179" s="231" t="s">
        <v>145</v>
      </c>
      <c r="E179" s="251" t="s">
        <v>1</v>
      </c>
      <c r="F179" s="252" t="s">
        <v>197</v>
      </c>
      <c r="G179" s="250"/>
      <c r="H179" s="253">
        <v>3811.7249999999999</v>
      </c>
      <c r="I179" s="254"/>
      <c r="J179" s="250"/>
      <c r="K179" s="250"/>
      <c r="L179" s="255"/>
      <c r="M179" s="256"/>
      <c r="N179" s="257"/>
      <c r="O179" s="257"/>
      <c r="P179" s="257"/>
      <c r="Q179" s="257"/>
      <c r="R179" s="257"/>
      <c r="S179" s="257"/>
      <c r="T179" s="258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9" t="s">
        <v>145</v>
      </c>
      <c r="AU179" s="259" t="s">
        <v>89</v>
      </c>
      <c r="AV179" s="14" t="s">
        <v>139</v>
      </c>
      <c r="AW179" s="14" t="s">
        <v>35</v>
      </c>
      <c r="AX179" s="14" t="s">
        <v>87</v>
      </c>
      <c r="AY179" s="259" t="s">
        <v>132</v>
      </c>
    </row>
    <row r="180" s="2" customFormat="1" ht="24.15" customHeight="1">
      <c r="A180" s="38"/>
      <c r="B180" s="39"/>
      <c r="C180" s="218" t="s">
        <v>225</v>
      </c>
      <c r="D180" s="218" t="s">
        <v>134</v>
      </c>
      <c r="E180" s="219" t="s">
        <v>568</v>
      </c>
      <c r="F180" s="220" t="s">
        <v>569</v>
      </c>
      <c r="G180" s="221" t="s">
        <v>137</v>
      </c>
      <c r="H180" s="222">
        <v>1653.4929999999999</v>
      </c>
      <c r="I180" s="223"/>
      <c r="J180" s="224">
        <f>ROUND(I180*H180,2)</f>
        <v>0</v>
      </c>
      <c r="K180" s="220" t="s">
        <v>138</v>
      </c>
      <c r="L180" s="44"/>
      <c r="M180" s="225" t="s">
        <v>1</v>
      </c>
      <c r="N180" s="226" t="s">
        <v>44</v>
      </c>
      <c r="O180" s="91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139</v>
      </c>
      <c r="AT180" s="229" t="s">
        <v>134</v>
      </c>
      <c r="AU180" s="229" t="s">
        <v>89</v>
      </c>
      <c r="AY180" s="17" t="s">
        <v>132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87</v>
      </c>
      <c r="BK180" s="230">
        <f>ROUND(I180*H180,2)</f>
        <v>0</v>
      </c>
      <c r="BL180" s="17" t="s">
        <v>139</v>
      </c>
      <c r="BM180" s="229" t="s">
        <v>570</v>
      </c>
    </row>
    <row r="181" s="2" customFormat="1">
      <c r="A181" s="38"/>
      <c r="B181" s="39"/>
      <c r="C181" s="40"/>
      <c r="D181" s="231" t="s">
        <v>141</v>
      </c>
      <c r="E181" s="40"/>
      <c r="F181" s="232" t="s">
        <v>571</v>
      </c>
      <c r="G181" s="40"/>
      <c r="H181" s="40"/>
      <c r="I181" s="233"/>
      <c r="J181" s="40"/>
      <c r="K181" s="40"/>
      <c r="L181" s="44"/>
      <c r="M181" s="234"/>
      <c r="N181" s="235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141</v>
      </c>
      <c r="AU181" s="17" t="s">
        <v>89</v>
      </c>
    </row>
    <row r="182" s="2" customFormat="1">
      <c r="A182" s="38"/>
      <c r="B182" s="39"/>
      <c r="C182" s="40"/>
      <c r="D182" s="236" t="s">
        <v>143</v>
      </c>
      <c r="E182" s="40"/>
      <c r="F182" s="237" t="s">
        <v>572</v>
      </c>
      <c r="G182" s="40"/>
      <c r="H182" s="40"/>
      <c r="I182" s="233"/>
      <c r="J182" s="40"/>
      <c r="K182" s="40"/>
      <c r="L182" s="44"/>
      <c r="M182" s="234"/>
      <c r="N182" s="235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143</v>
      </c>
      <c r="AU182" s="17" t="s">
        <v>89</v>
      </c>
    </row>
    <row r="183" s="13" customFormat="1">
      <c r="A183" s="13"/>
      <c r="B183" s="238"/>
      <c r="C183" s="239"/>
      <c r="D183" s="231" t="s">
        <v>145</v>
      </c>
      <c r="E183" s="240" t="s">
        <v>1</v>
      </c>
      <c r="F183" s="241" t="s">
        <v>573</v>
      </c>
      <c r="G183" s="239"/>
      <c r="H183" s="242">
        <v>1653.4929999999999</v>
      </c>
      <c r="I183" s="243"/>
      <c r="J183" s="239"/>
      <c r="K183" s="239"/>
      <c r="L183" s="244"/>
      <c r="M183" s="245"/>
      <c r="N183" s="246"/>
      <c r="O183" s="246"/>
      <c r="P183" s="246"/>
      <c r="Q183" s="246"/>
      <c r="R183" s="246"/>
      <c r="S183" s="246"/>
      <c r="T183" s="247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8" t="s">
        <v>145</v>
      </c>
      <c r="AU183" s="248" t="s">
        <v>89</v>
      </c>
      <c r="AV183" s="13" t="s">
        <v>89</v>
      </c>
      <c r="AW183" s="13" t="s">
        <v>35</v>
      </c>
      <c r="AX183" s="13" t="s">
        <v>87</v>
      </c>
      <c r="AY183" s="248" t="s">
        <v>132</v>
      </c>
    </row>
    <row r="184" s="2" customFormat="1" ht="33" customHeight="1">
      <c r="A184" s="38"/>
      <c r="B184" s="39"/>
      <c r="C184" s="218" t="s">
        <v>231</v>
      </c>
      <c r="D184" s="218" t="s">
        <v>134</v>
      </c>
      <c r="E184" s="219" t="s">
        <v>574</v>
      </c>
      <c r="F184" s="220" t="s">
        <v>575</v>
      </c>
      <c r="G184" s="221" t="s">
        <v>137</v>
      </c>
      <c r="H184" s="222">
        <v>1700.0999999999999</v>
      </c>
      <c r="I184" s="223"/>
      <c r="J184" s="224">
        <f>ROUND(I184*H184,2)</f>
        <v>0</v>
      </c>
      <c r="K184" s="220" t="s">
        <v>138</v>
      </c>
      <c r="L184" s="44"/>
      <c r="M184" s="225" t="s">
        <v>1</v>
      </c>
      <c r="N184" s="226" t="s">
        <v>44</v>
      </c>
      <c r="O184" s="91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139</v>
      </c>
      <c r="AT184" s="229" t="s">
        <v>134</v>
      </c>
      <c r="AU184" s="229" t="s">
        <v>89</v>
      </c>
      <c r="AY184" s="17" t="s">
        <v>132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87</v>
      </c>
      <c r="BK184" s="230">
        <f>ROUND(I184*H184,2)</f>
        <v>0</v>
      </c>
      <c r="BL184" s="17" t="s">
        <v>139</v>
      </c>
      <c r="BM184" s="229" t="s">
        <v>576</v>
      </c>
    </row>
    <row r="185" s="2" customFormat="1">
      <c r="A185" s="38"/>
      <c r="B185" s="39"/>
      <c r="C185" s="40"/>
      <c r="D185" s="231" t="s">
        <v>141</v>
      </c>
      <c r="E185" s="40"/>
      <c r="F185" s="232" t="s">
        <v>577</v>
      </c>
      <c r="G185" s="40"/>
      <c r="H185" s="40"/>
      <c r="I185" s="233"/>
      <c r="J185" s="40"/>
      <c r="K185" s="40"/>
      <c r="L185" s="44"/>
      <c r="M185" s="234"/>
      <c r="N185" s="235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141</v>
      </c>
      <c r="AU185" s="17" t="s">
        <v>89</v>
      </c>
    </row>
    <row r="186" s="2" customFormat="1">
      <c r="A186" s="38"/>
      <c r="B186" s="39"/>
      <c r="C186" s="40"/>
      <c r="D186" s="236" t="s">
        <v>143</v>
      </c>
      <c r="E186" s="40"/>
      <c r="F186" s="237" t="s">
        <v>578</v>
      </c>
      <c r="G186" s="40"/>
      <c r="H186" s="40"/>
      <c r="I186" s="233"/>
      <c r="J186" s="40"/>
      <c r="K186" s="40"/>
      <c r="L186" s="44"/>
      <c r="M186" s="234"/>
      <c r="N186" s="235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143</v>
      </c>
      <c r="AU186" s="17" t="s">
        <v>89</v>
      </c>
    </row>
    <row r="187" s="13" customFormat="1">
      <c r="A187" s="13"/>
      <c r="B187" s="238"/>
      <c r="C187" s="239"/>
      <c r="D187" s="231" t="s">
        <v>145</v>
      </c>
      <c r="E187" s="240" t="s">
        <v>1</v>
      </c>
      <c r="F187" s="241" t="s">
        <v>579</v>
      </c>
      <c r="G187" s="239"/>
      <c r="H187" s="242">
        <v>1694.0999999999999</v>
      </c>
      <c r="I187" s="243"/>
      <c r="J187" s="239"/>
      <c r="K187" s="239"/>
      <c r="L187" s="244"/>
      <c r="M187" s="245"/>
      <c r="N187" s="246"/>
      <c r="O187" s="246"/>
      <c r="P187" s="246"/>
      <c r="Q187" s="246"/>
      <c r="R187" s="246"/>
      <c r="S187" s="246"/>
      <c r="T187" s="24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8" t="s">
        <v>145</v>
      </c>
      <c r="AU187" s="248" t="s">
        <v>89</v>
      </c>
      <c r="AV187" s="13" t="s">
        <v>89</v>
      </c>
      <c r="AW187" s="13" t="s">
        <v>35</v>
      </c>
      <c r="AX187" s="13" t="s">
        <v>79</v>
      </c>
      <c r="AY187" s="248" t="s">
        <v>132</v>
      </c>
    </row>
    <row r="188" s="13" customFormat="1">
      <c r="A188" s="13"/>
      <c r="B188" s="238"/>
      <c r="C188" s="239"/>
      <c r="D188" s="231" t="s">
        <v>145</v>
      </c>
      <c r="E188" s="240" t="s">
        <v>1</v>
      </c>
      <c r="F188" s="241" t="s">
        <v>580</v>
      </c>
      <c r="G188" s="239"/>
      <c r="H188" s="242">
        <v>6</v>
      </c>
      <c r="I188" s="243"/>
      <c r="J188" s="239"/>
      <c r="K188" s="239"/>
      <c r="L188" s="244"/>
      <c r="M188" s="245"/>
      <c r="N188" s="246"/>
      <c r="O188" s="246"/>
      <c r="P188" s="246"/>
      <c r="Q188" s="246"/>
      <c r="R188" s="246"/>
      <c r="S188" s="246"/>
      <c r="T188" s="247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8" t="s">
        <v>145</v>
      </c>
      <c r="AU188" s="248" t="s">
        <v>89</v>
      </c>
      <c r="AV188" s="13" t="s">
        <v>89</v>
      </c>
      <c r="AW188" s="13" t="s">
        <v>35</v>
      </c>
      <c r="AX188" s="13" t="s">
        <v>79</v>
      </c>
      <c r="AY188" s="248" t="s">
        <v>132</v>
      </c>
    </row>
    <row r="189" s="14" customFormat="1">
      <c r="A189" s="14"/>
      <c r="B189" s="249"/>
      <c r="C189" s="250"/>
      <c r="D189" s="231" t="s">
        <v>145</v>
      </c>
      <c r="E189" s="251" t="s">
        <v>1</v>
      </c>
      <c r="F189" s="252" t="s">
        <v>197</v>
      </c>
      <c r="G189" s="250"/>
      <c r="H189" s="253">
        <v>1700.0999999999999</v>
      </c>
      <c r="I189" s="254"/>
      <c r="J189" s="250"/>
      <c r="K189" s="250"/>
      <c r="L189" s="255"/>
      <c r="M189" s="256"/>
      <c r="N189" s="257"/>
      <c r="O189" s="257"/>
      <c r="P189" s="257"/>
      <c r="Q189" s="257"/>
      <c r="R189" s="257"/>
      <c r="S189" s="257"/>
      <c r="T189" s="258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9" t="s">
        <v>145</v>
      </c>
      <c r="AU189" s="259" t="s">
        <v>89</v>
      </c>
      <c r="AV189" s="14" t="s">
        <v>139</v>
      </c>
      <c r="AW189" s="14" t="s">
        <v>35</v>
      </c>
      <c r="AX189" s="14" t="s">
        <v>87</v>
      </c>
      <c r="AY189" s="259" t="s">
        <v>132</v>
      </c>
    </row>
    <row r="190" s="2" customFormat="1" ht="24.15" customHeight="1">
      <c r="A190" s="38"/>
      <c r="B190" s="39"/>
      <c r="C190" s="218" t="s">
        <v>238</v>
      </c>
      <c r="D190" s="218" t="s">
        <v>134</v>
      </c>
      <c r="E190" s="219" t="s">
        <v>581</v>
      </c>
      <c r="F190" s="220" t="s">
        <v>582</v>
      </c>
      <c r="G190" s="221" t="s">
        <v>137</v>
      </c>
      <c r="H190" s="222">
        <v>1700.0999999999999</v>
      </c>
      <c r="I190" s="223"/>
      <c r="J190" s="224">
        <f>ROUND(I190*H190,2)</f>
        <v>0</v>
      </c>
      <c r="K190" s="220" t="s">
        <v>138</v>
      </c>
      <c r="L190" s="44"/>
      <c r="M190" s="225" t="s">
        <v>1</v>
      </c>
      <c r="N190" s="226" t="s">
        <v>44</v>
      </c>
      <c r="O190" s="91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139</v>
      </c>
      <c r="AT190" s="229" t="s">
        <v>134</v>
      </c>
      <c r="AU190" s="229" t="s">
        <v>89</v>
      </c>
      <c r="AY190" s="17" t="s">
        <v>132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87</v>
      </c>
      <c r="BK190" s="230">
        <f>ROUND(I190*H190,2)</f>
        <v>0</v>
      </c>
      <c r="BL190" s="17" t="s">
        <v>139</v>
      </c>
      <c r="BM190" s="229" t="s">
        <v>583</v>
      </c>
    </row>
    <row r="191" s="2" customFormat="1">
      <c r="A191" s="38"/>
      <c r="B191" s="39"/>
      <c r="C191" s="40"/>
      <c r="D191" s="231" t="s">
        <v>141</v>
      </c>
      <c r="E191" s="40"/>
      <c r="F191" s="232" t="s">
        <v>584</v>
      </c>
      <c r="G191" s="40"/>
      <c r="H191" s="40"/>
      <c r="I191" s="233"/>
      <c r="J191" s="40"/>
      <c r="K191" s="40"/>
      <c r="L191" s="44"/>
      <c r="M191" s="234"/>
      <c r="N191" s="235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141</v>
      </c>
      <c r="AU191" s="17" t="s">
        <v>89</v>
      </c>
    </row>
    <row r="192" s="2" customFormat="1">
      <c r="A192" s="38"/>
      <c r="B192" s="39"/>
      <c r="C192" s="40"/>
      <c r="D192" s="236" t="s">
        <v>143</v>
      </c>
      <c r="E192" s="40"/>
      <c r="F192" s="237" t="s">
        <v>585</v>
      </c>
      <c r="G192" s="40"/>
      <c r="H192" s="40"/>
      <c r="I192" s="233"/>
      <c r="J192" s="40"/>
      <c r="K192" s="40"/>
      <c r="L192" s="44"/>
      <c r="M192" s="234"/>
      <c r="N192" s="235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143</v>
      </c>
      <c r="AU192" s="17" t="s">
        <v>89</v>
      </c>
    </row>
    <row r="193" s="2" customFormat="1" ht="33" customHeight="1">
      <c r="A193" s="38"/>
      <c r="B193" s="39"/>
      <c r="C193" s="218" t="s">
        <v>245</v>
      </c>
      <c r="D193" s="218" t="s">
        <v>134</v>
      </c>
      <c r="E193" s="219" t="s">
        <v>586</v>
      </c>
      <c r="F193" s="220" t="s">
        <v>587</v>
      </c>
      <c r="G193" s="221" t="s">
        <v>137</v>
      </c>
      <c r="H193" s="222">
        <v>1700.0999999999999</v>
      </c>
      <c r="I193" s="223"/>
      <c r="J193" s="224">
        <f>ROUND(I193*H193,2)</f>
        <v>0</v>
      </c>
      <c r="K193" s="220" t="s">
        <v>138</v>
      </c>
      <c r="L193" s="44"/>
      <c r="M193" s="225" t="s">
        <v>1</v>
      </c>
      <c r="N193" s="226" t="s">
        <v>44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139</v>
      </c>
      <c r="AT193" s="229" t="s">
        <v>134</v>
      </c>
      <c r="AU193" s="229" t="s">
        <v>89</v>
      </c>
      <c r="AY193" s="17" t="s">
        <v>132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87</v>
      </c>
      <c r="BK193" s="230">
        <f>ROUND(I193*H193,2)</f>
        <v>0</v>
      </c>
      <c r="BL193" s="17" t="s">
        <v>139</v>
      </c>
      <c r="BM193" s="229" t="s">
        <v>588</v>
      </c>
    </row>
    <row r="194" s="2" customFormat="1">
      <c r="A194" s="38"/>
      <c r="B194" s="39"/>
      <c r="C194" s="40"/>
      <c r="D194" s="231" t="s">
        <v>141</v>
      </c>
      <c r="E194" s="40"/>
      <c r="F194" s="232" t="s">
        <v>589</v>
      </c>
      <c r="G194" s="40"/>
      <c r="H194" s="40"/>
      <c r="I194" s="233"/>
      <c r="J194" s="40"/>
      <c r="K194" s="40"/>
      <c r="L194" s="44"/>
      <c r="M194" s="234"/>
      <c r="N194" s="235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141</v>
      </c>
      <c r="AU194" s="17" t="s">
        <v>89</v>
      </c>
    </row>
    <row r="195" s="2" customFormat="1">
      <c r="A195" s="38"/>
      <c r="B195" s="39"/>
      <c r="C195" s="40"/>
      <c r="D195" s="236" t="s">
        <v>143</v>
      </c>
      <c r="E195" s="40"/>
      <c r="F195" s="237" t="s">
        <v>590</v>
      </c>
      <c r="G195" s="40"/>
      <c r="H195" s="40"/>
      <c r="I195" s="233"/>
      <c r="J195" s="40"/>
      <c r="K195" s="40"/>
      <c r="L195" s="44"/>
      <c r="M195" s="234"/>
      <c r="N195" s="235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143</v>
      </c>
      <c r="AU195" s="17" t="s">
        <v>89</v>
      </c>
    </row>
    <row r="196" s="13" customFormat="1">
      <c r="A196" s="13"/>
      <c r="B196" s="238"/>
      <c r="C196" s="239"/>
      <c r="D196" s="231" t="s">
        <v>145</v>
      </c>
      <c r="E196" s="240" t="s">
        <v>1</v>
      </c>
      <c r="F196" s="241" t="s">
        <v>591</v>
      </c>
      <c r="G196" s="239"/>
      <c r="H196" s="242">
        <v>1694.0999999999999</v>
      </c>
      <c r="I196" s="243"/>
      <c r="J196" s="239"/>
      <c r="K196" s="239"/>
      <c r="L196" s="244"/>
      <c r="M196" s="245"/>
      <c r="N196" s="246"/>
      <c r="O196" s="246"/>
      <c r="P196" s="246"/>
      <c r="Q196" s="246"/>
      <c r="R196" s="246"/>
      <c r="S196" s="246"/>
      <c r="T196" s="24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8" t="s">
        <v>145</v>
      </c>
      <c r="AU196" s="248" t="s">
        <v>89</v>
      </c>
      <c r="AV196" s="13" t="s">
        <v>89</v>
      </c>
      <c r="AW196" s="13" t="s">
        <v>35</v>
      </c>
      <c r="AX196" s="13" t="s">
        <v>79</v>
      </c>
      <c r="AY196" s="248" t="s">
        <v>132</v>
      </c>
    </row>
    <row r="197" s="13" customFormat="1">
      <c r="A197" s="13"/>
      <c r="B197" s="238"/>
      <c r="C197" s="239"/>
      <c r="D197" s="231" t="s">
        <v>145</v>
      </c>
      <c r="E197" s="240" t="s">
        <v>1</v>
      </c>
      <c r="F197" s="241" t="s">
        <v>580</v>
      </c>
      <c r="G197" s="239"/>
      <c r="H197" s="242">
        <v>6</v>
      </c>
      <c r="I197" s="243"/>
      <c r="J197" s="239"/>
      <c r="K197" s="239"/>
      <c r="L197" s="244"/>
      <c r="M197" s="245"/>
      <c r="N197" s="246"/>
      <c r="O197" s="246"/>
      <c r="P197" s="246"/>
      <c r="Q197" s="246"/>
      <c r="R197" s="246"/>
      <c r="S197" s="246"/>
      <c r="T197" s="247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8" t="s">
        <v>145</v>
      </c>
      <c r="AU197" s="248" t="s">
        <v>89</v>
      </c>
      <c r="AV197" s="13" t="s">
        <v>89</v>
      </c>
      <c r="AW197" s="13" t="s">
        <v>35</v>
      </c>
      <c r="AX197" s="13" t="s">
        <v>79</v>
      </c>
      <c r="AY197" s="248" t="s">
        <v>132</v>
      </c>
    </row>
    <row r="198" s="14" customFormat="1">
      <c r="A198" s="14"/>
      <c r="B198" s="249"/>
      <c r="C198" s="250"/>
      <c r="D198" s="231" t="s">
        <v>145</v>
      </c>
      <c r="E198" s="251" t="s">
        <v>1</v>
      </c>
      <c r="F198" s="252" t="s">
        <v>197</v>
      </c>
      <c r="G198" s="250"/>
      <c r="H198" s="253">
        <v>1700.0999999999999</v>
      </c>
      <c r="I198" s="254"/>
      <c r="J198" s="250"/>
      <c r="K198" s="250"/>
      <c r="L198" s="255"/>
      <c r="M198" s="256"/>
      <c r="N198" s="257"/>
      <c r="O198" s="257"/>
      <c r="P198" s="257"/>
      <c r="Q198" s="257"/>
      <c r="R198" s="257"/>
      <c r="S198" s="257"/>
      <c r="T198" s="258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9" t="s">
        <v>145</v>
      </c>
      <c r="AU198" s="259" t="s">
        <v>89</v>
      </c>
      <c r="AV198" s="14" t="s">
        <v>139</v>
      </c>
      <c r="AW198" s="14" t="s">
        <v>35</v>
      </c>
      <c r="AX198" s="14" t="s">
        <v>87</v>
      </c>
      <c r="AY198" s="259" t="s">
        <v>132</v>
      </c>
    </row>
    <row r="199" s="2" customFormat="1" ht="24.15" customHeight="1">
      <c r="A199" s="38"/>
      <c r="B199" s="39"/>
      <c r="C199" s="218" t="s">
        <v>252</v>
      </c>
      <c r="D199" s="218" t="s">
        <v>134</v>
      </c>
      <c r="E199" s="219" t="s">
        <v>592</v>
      </c>
      <c r="F199" s="220" t="s">
        <v>593</v>
      </c>
      <c r="G199" s="221" t="s">
        <v>137</v>
      </c>
      <c r="H199" s="222">
        <v>1437.8199999999999</v>
      </c>
      <c r="I199" s="223"/>
      <c r="J199" s="224">
        <f>ROUND(I199*H199,2)</f>
        <v>0</v>
      </c>
      <c r="K199" s="220" t="s">
        <v>138</v>
      </c>
      <c r="L199" s="44"/>
      <c r="M199" s="225" t="s">
        <v>1</v>
      </c>
      <c r="N199" s="226" t="s">
        <v>44</v>
      </c>
      <c r="O199" s="91"/>
      <c r="P199" s="227">
        <f>O199*H199</f>
        <v>0</v>
      </c>
      <c r="Q199" s="227">
        <v>0.098000000000000004</v>
      </c>
      <c r="R199" s="227">
        <f>Q199*H199</f>
        <v>140.90636000000001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139</v>
      </c>
      <c r="AT199" s="229" t="s">
        <v>134</v>
      </c>
      <c r="AU199" s="229" t="s">
        <v>89</v>
      </c>
      <c r="AY199" s="17" t="s">
        <v>132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87</v>
      </c>
      <c r="BK199" s="230">
        <f>ROUND(I199*H199,2)</f>
        <v>0</v>
      </c>
      <c r="BL199" s="17" t="s">
        <v>139</v>
      </c>
      <c r="BM199" s="229" t="s">
        <v>594</v>
      </c>
    </row>
    <row r="200" s="2" customFormat="1">
      <c r="A200" s="38"/>
      <c r="B200" s="39"/>
      <c r="C200" s="40"/>
      <c r="D200" s="231" t="s">
        <v>141</v>
      </c>
      <c r="E200" s="40"/>
      <c r="F200" s="232" t="s">
        <v>595</v>
      </c>
      <c r="G200" s="40"/>
      <c r="H200" s="40"/>
      <c r="I200" s="233"/>
      <c r="J200" s="40"/>
      <c r="K200" s="40"/>
      <c r="L200" s="44"/>
      <c r="M200" s="234"/>
      <c r="N200" s="235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141</v>
      </c>
      <c r="AU200" s="17" t="s">
        <v>89</v>
      </c>
    </row>
    <row r="201" s="2" customFormat="1">
      <c r="A201" s="38"/>
      <c r="B201" s="39"/>
      <c r="C201" s="40"/>
      <c r="D201" s="236" t="s">
        <v>143</v>
      </c>
      <c r="E201" s="40"/>
      <c r="F201" s="237" t="s">
        <v>596</v>
      </c>
      <c r="G201" s="40"/>
      <c r="H201" s="40"/>
      <c r="I201" s="233"/>
      <c r="J201" s="40"/>
      <c r="K201" s="40"/>
      <c r="L201" s="44"/>
      <c r="M201" s="234"/>
      <c r="N201" s="235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143</v>
      </c>
      <c r="AU201" s="17" t="s">
        <v>89</v>
      </c>
    </row>
    <row r="202" s="13" customFormat="1">
      <c r="A202" s="13"/>
      <c r="B202" s="238"/>
      <c r="C202" s="239"/>
      <c r="D202" s="231" t="s">
        <v>145</v>
      </c>
      <c r="E202" s="240" t="s">
        <v>1</v>
      </c>
      <c r="F202" s="241" t="s">
        <v>597</v>
      </c>
      <c r="G202" s="239"/>
      <c r="H202" s="242">
        <v>1437.8199999999999</v>
      </c>
      <c r="I202" s="243"/>
      <c r="J202" s="239"/>
      <c r="K202" s="239"/>
      <c r="L202" s="244"/>
      <c r="M202" s="245"/>
      <c r="N202" s="246"/>
      <c r="O202" s="246"/>
      <c r="P202" s="246"/>
      <c r="Q202" s="246"/>
      <c r="R202" s="246"/>
      <c r="S202" s="246"/>
      <c r="T202" s="247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8" t="s">
        <v>145</v>
      </c>
      <c r="AU202" s="248" t="s">
        <v>89</v>
      </c>
      <c r="AV202" s="13" t="s">
        <v>89</v>
      </c>
      <c r="AW202" s="13" t="s">
        <v>35</v>
      </c>
      <c r="AX202" s="13" t="s">
        <v>87</v>
      </c>
      <c r="AY202" s="248" t="s">
        <v>132</v>
      </c>
    </row>
    <row r="203" s="2" customFormat="1" ht="16.5" customHeight="1">
      <c r="A203" s="38"/>
      <c r="B203" s="39"/>
      <c r="C203" s="270" t="s">
        <v>259</v>
      </c>
      <c r="D203" s="270" t="s">
        <v>388</v>
      </c>
      <c r="E203" s="271" t="s">
        <v>598</v>
      </c>
      <c r="F203" s="272" t="s">
        <v>599</v>
      </c>
      <c r="G203" s="273" t="s">
        <v>137</v>
      </c>
      <c r="H203" s="274">
        <v>353.82600000000002</v>
      </c>
      <c r="I203" s="275"/>
      <c r="J203" s="276">
        <f>ROUND(I203*H203,2)</f>
        <v>0</v>
      </c>
      <c r="K203" s="272" t="s">
        <v>1</v>
      </c>
      <c r="L203" s="277"/>
      <c r="M203" s="278" t="s">
        <v>1</v>
      </c>
      <c r="N203" s="279" t="s">
        <v>44</v>
      </c>
      <c r="O203" s="91"/>
      <c r="P203" s="227">
        <f>O203*H203</f>
        <v>0</v>
      </c>
      <c r="Q203" s="227">
        <v>0.13600000000000001</v>
      </c>
      <c r="R203" s="227">
        <f>Q203*H203</f>
        <v>48.120336000000009</v>
      </c>
      <c r="S203" s="227">
        <v>0</v>
      </c>
      <c r="T203" s="22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9" t="s">
        <v>186</v>
      </c>
      <c r="AT203" s="229" t="s">
        <v>388</v>
      </c>
      <c r="AU203" s="229" t="s">
        <v>89</v>
      </c>
      <c r="AY203" s="17" t="s">
        <v>132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7" t="s">
        <v>87</v>
      </c>
      <c r="BK203" s="230">
        <f>ROUND(I203*H203,2)</f>
        <v>0</v>
      </c>
      <c r="BL203" s="17" t="s">
        <v>139</v>
      </c>
      <c r="BM203" s="229" t="s">
        <v>600</v>
      </c>
    </row>
    <row r="204" s="2" customFormat="1">
      <c r="A204" s="38"/>
      <c r="B204" s="39"/>
      <c r="C204" s="40"/>
      <c r="D204" s="231" t="s">
        <v>141</v>
      </c>
      <c r="E204" s="40"/>
      <c r="F204" s="232" t="s">
        <v>599</v>
      </c>
      <c r="G204" s="40"/>
      <c r="H204" s="40"/>
      <c r="I204" s="233"/>
      <c r="J204" s="40"/>
      <c r="K204" s="40"/>
      <c r="L204" s="44"/>
      <c r="M204" s="234"/>
      <c r="N204" s="235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141</v>
      </c>
      <c r="AU204" s="17" t="s">
        <v>89</v>
      </c>
    </row>
    <row r="205" s="13" customFormat="1">
      <c r="A205" s="13"/>
      <c r="B205" s="238"/>
      <c r="C205" s="239"/>
      <c r="D205" s="231" t="s">
        <v>145</v>
      </c>
      <c r="E205" s="240" t="s">
        <v>1</v>
      </c>
      <c r="F205" s="241" t="s">
        <v>601</v>
      </c>
      <c r="G205" s="239"/>
      <c r="H205" s="242">
        <v>11.52</v>
      </c>
      <c r="I205" s="243"/>
      <c r="J205" s="239"/>
      <c r="K205" s="239"/>
      <c r="L205" s="244"/>
      <c r="M205" s="245"/>
      <c r="N205" s="246"/>
      <c r="O205" s="246"/>
      <c r="P205" s="246"/>
      <c r="Q205" s="246"/>
      <c r="R205" s="246"/>
      <c r="S205" s="246"/>
      <c r="T205" s="247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8" t="s">
        <v>145</v>
      </c>
      <c r="AU205" s="248" t="s">
        <v>89</v>
      </c>
      <c r="AV205" s="13" t="s">
        <v>89</v>
      </c>
      <c r="AW205" s="13" t="s">
        <v>35</v>
      </c>
      <c r="AX205" s="13" t="s">
        <v>79</v>
      </c>
      <c r="AY205" s="248" t="s">
        <v>132</v>
      </c>
    </row>
    <row r="206" s="13" customFormat="1">
      <c r="A206" s="13"/>
      <c r="B206" s="238"/>
      <c r="C206" s="239"/>
      <c r="D206" s="231" t="s">
        <v>145</v>
      </c>
      <c r="E206" s="240" t="s">
        <v>1</v>
      </c>
      <c r="F206" s="241" t="s">
        <v>602</v>
      </c>
      <c r="G206" s="239"/>
      <c r="H206" s="242">
        <v>332</v>
      </c>
      <c r="I206" s="243"/>
      <c r="J206" s="239"/>
      <c r="K206" s="239"/>
      <c r="L206" s="244"/>
      <c r="M206" s="245"/>
      <c r="N206" s="246"/>
      <c r="O206" s="246"/>
      <c r="P206" s="246"/>
      <c r="Q206" s="246"/>
      <c r="R206" s="246"/>
      <c r="S206" s="246"/>
      <c r="T206" s="24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8" t="s">
        <v>145</v>
      </c>
      <c r="AU206" s="248" t="s">
        <v>89</v>
      </c>
      <c r="AV206" s="13" t="s">
        <v>89</v>
      </c>
      <c r="AW206" s="13" t="s">
        <v>35</v>
      </c>
      <c r="AX206" s="13" t="s">
        <v>79</v>
      </c>
      <c r="AY206" s="248" t="s">
        <v>132</v>
      </c>
    </row>
    <row r="207" s="14" customFormat="1">
      <c r="A207" s="14"/>
      <c r="B207" s="249"/>
      <c r="C207" s="250"/>
      <c r="D207" s="231" t="s">
        <v>145</v>
      </c>
      <c r="E207" s="251" t="s">
        <v>1</v>
      </c>
      <c r="F207" s="252" t="s">
        <v>197</v>
      </c>
      <c r="G207" s="250"/>
      <c r="H207" s="253">
        <v>343.51999999999998</v>
      </c>
      <c r="I207" s="254"/>
      <c r="J207" s="250"/>
      <c r="K207" s="250"/>
      <c r="L207" s="255"/>
      <c r="M207" s="256"/>
      <c r="N207" s="257"/>
      <c r="O207" s="257"/>
      <c r="P207" s="257"/>
      <c r="Q207" s="257"/>
      <c r="R207" s="257"/>
      <c r="S207" s="257"/>
      <c r="T207" s="258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9" t="s">
        <v>145</v>
      </c>
      <c r="AU207" s="259" t="s">
        <v>89</v>
      </c>
      <c r="AV207" s="14" t="s">
        <v>139</v>
      </c>
      <c r="AW207" s="14" t="s">
        <v>35</v>
      </c>
      <c r="AX207" s="14" t="s">
        <v>87</v>
      </c>
      <c r="AY207" s="259" t="s">
        <v>132</v>
      </c>
    </row>
    <row r="208" s="13" customFormat="1">
      <c r="A208" s="13"/>
      <c r="B208" s="238"/>
      <c r="C208" s="239"/>
      <c r="D208" s="231" t="s">
        <v>145</v>
      </c>
      <c r="E208" s="239"/>
      <c r="F208" s="241" t="s">
        <v>603</v>
      </c>
      <c r="G208" s="239"/>
      <c r="H208" s="242">
        <v>353.82600000000002</v>
      </c>
      <c r="I208" s="243"/>
      <c r="J208" s="239"/>
      <c r="K208" s="239"/>
      <c r="L208" s="244"/>
      <c r="M208" s="245"/>
      <c r="N208" s="246"/>
      <c r="O208" s="246"/>
      <c r="P208" s="246"/>
      <c r="Q208" s="246"/>
      <c r="R208" s="246"/>
      <c r="S208" s="246"/>
      <c r="T208" s="247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8" t="s">
        <v>145</v>
      </c>
      <c r="AU208" s="248" t="s">
        <v>89</v>
      </c>
      <c r="AV208" s="13" t="s">
        <v>89</v>
      </c>
      <c r="AW208" s="13" t="s">
        <v>4</v>
      </c>
      <c r="AX208" s="13" t="s">
        <v>87</v>
      </c>
      <c r="AY208" s="248" t="s">
        <v>132</v>
      </c>
    </row>
    <row r="209" s="2" customFormat="1" ht="24.15" customHeight="1">
      <c r="A209" s="38"/>
      <c r="B209" s="39"/>
      <c r="C209" s="270" t="s">
        <v>265</v>
      </c>
      <c r="D209" s="270" t="s">
        <v>388</v>
      </c>
      <c r="E209" s="271" t="s">
        <v>604</v>
      </c>
      <c r="F209" s="272" t="s">
        <v>605</v>
      </c>
      <c r="G209" s="273" t="s">
        <v>137</v>
      </c>
      <c r="H209" s="274">
        <v>1012.2000000000001</v>
      </c>
      <c r="I209" s="275"/>
      <c r="J209" s="276">
        <f>ROUND(I209*H209,2)</f>
        <v>0</v>
      </c>
      <c r="K209" s="272" t="s">
        <v>138</v>
      </c>
      <c r="L209" s="277"/>
      <c r="M209" s="278" t="s">
        <v>1</v>
      </c>
      <c r="N209" s="279" t="s">
        <v>44</v>
      </c>
      <c r="O209" s="91"/>
      <c r="P209" s="227">
        <f>O209*H209</f>
        <v>0</v>
      </c>
      <c r="Q209" s="227">
        <v>0.17599999999999999</v>
      </c>
      <c r="R209" s="227">
        <f>Q209*H209</f>
        <v>178.1472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186</v>
      </c>
      <c r="AT209" s="229" t="s">
        <v>388</v>
      </c>
      <c r="AU209" s="229" t="s">
        <v>89</v>
      </c>
      <c r="AY209" s="17" t="s">
        <v>132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87</v>
      </c>
      <c r="BK209" s="230">
        <f>ROUND(I209*H209,2)</f>
        <v>0</v>
      </c>
      <c r="BL209" s="17" t="s">
        <v>139</v>
      </c>
      <c r="BM209" s="229" t="s">
        <v>606</v>
      </c>
    </row>
    <row r="210" s="2" customFormat="1">
      <c r="A210" s="38"/>
      <c r="B210" s="39"/>
      <c r="C210" s="40"/>
      <c r="D210" s="231" t="s">
        <v>141</v>
      </c>
      <c r="E210" s="40"/>
      <c r="F210" s="232" t="s">
        <v>605</v>
      </c>
      <c r="G210" s="40"/>
      <c r="H210" s="40"/>
      <c r="I210" s="233"/>
      <c r="J210" s="40"/>
      <c r="K210" s="40"/>
      <c r="L210" s="44"/>
      <c r="M210" s="234"/>
      <c r="N210" s="235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141</v>
      </c>
      <c r="AU210" s="17" t="s">
        <v>89</v>
      </c>
    </row>
    <row r="211" s="13" customFormat="1">
      <c r="A211" s="13"/>
      <c r="B211" s="238"/>
      <c r="C211" s="239"/>
      <c r="D211" s="231" t="s">
        <v>145</v>
      </c>
      <c r="E211" s="240" t="s">
        <v>1</v>
      </c>
      <c r="F211" s="241" t="s">
        <v>607</v>
      </c>
      <c r="G211" s="239"/>
      <c r="H211" s="242">
        <v>1012.2000000000001</v>
      </c>
      <c r="I211" s="243"/>
      <c r="J211" s="239"/>
      <c r="K211" s="239"/>
      <c r="L211" s="244"/>
      <c r="M211" s="245"/>
      <c r="N211" s="246"/>
      <c r="O211" s="246"/>
      <c r="P211" s="246"/>
      <c r="Q211" s="246"/>
      <c r="R211" s="246"/>
      <c r="S211" s="246"/>
      <c r="T211" s="247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8" t="s">
        <v>145</v>
      </c>
      <c r="AU211" s="248" t="s">
        <v>89</v>
      </c>
      <c r="AV211" s="13" t="s">
        <v>89</v>
      </c>
      <c r="AW211" s="13" t="s">
        <v>35</v>
      </c>
      <c r="AX211" s="13" t="s">
        <v>87</v>
      </c>
      <c r="AY211" s="248" t="s">
        <v>132</v>
      </c>
    </row>
    <row r="212" s="2" customFormat="1" ht="16.5" customHeight="1">
      <c r="A212" s="38"/>
      <c r="B212" s="39"/>
      <c r="C212" s="270" t="s">
        <v>271</v>
      </c>
      <c r="D212" s="270" t="s">
        <v>388</v>
      </c>
      <c r="E212" s="271" t="s">
        <v>608</v>
      </c>
      <c r="F212" s="272" t="s">
        <v>609</v>
      </c>
      <c r="G212" s="273" t="s">
        <v>137</v>
      </c>
      <c r="H212" s="274">
        <v>85.489999999999995</v>
      </c>
      <c r="I212" s="275"/>
      <c r="J212" s="276">
        <f>ROUND(I212*H212,2)</f>
        <v>0</v>
      </c>
      <c r="K212" s="272" t="s">
        <v>1</v>
      </c>
      <c r="L212" s="277"/>
      <c r="M212" s="278" t="s">
        <v>1</v>
      </c>
      <c r="N212" s="279" t="s">
        <v>44</v>
      </c>
      <c r="O212" s="91"/>
      <c r="P212" s="227">
        <f>O212*H212</f>
        <v>0</v>
      </c>
      <c r="Q212" s="227">
        <v>0.17599999999999999</v>
      </c>
      <c r="R212" s="227">
        <f>Q212*H212</f>
        <v>15.046239999999997</v>
      </c>
      <c r="S212" s="227">
        <v>0</v>
      </c>
      <c r="T212" s="228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9" t="s">
        <v>186</v>
      </c>
      <c r="AT212" s="229" t="s">
        <v>388</v>
      </c>
      <c r="AU212" s="229" t="s">
        <v>89</v>
      </c>
      <c r="AY212" s="17" t="s">
        <v>132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7" t="s">
        <v>87</v>
      </c>
      <c r="BK212" s="230">
        <f>ROUND(I212*H212,2)</f>
        <v>0</v>
      </c>
      <c r="BL212" s="17" t="s">
        <v>139</v>
      </c>
      <c r="BM212" s="229" t="s">
        <v>610</v>
      </c>
    </row>
    <row r="213" s="2" customFormat="1">
      <c r="A213" s="38"/>
      <c r="B213" s="39"/>
      <c r="C213" s="40"/>
      <c r="D213" s="231" t="s">
        <v>141</v>
      </c>
      <c r="E213" s="40"/>
      <c r="F213" s="232" t="s">
        <v>609</v>
      </c>
      <c r="G213" s="40"/>
      <c r="H213" s="40"/>
      <c r="I213" s="233"/>
      <c r="J213" s="40"/>
      <c r="K213" s="40"/>
      <c r="L213" s="44"/>
      <c r="M213" s="234"/>
      <c r="N213" s="235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141</v>
      </c>
      <c r="AU213" s="17" t="s">
        <v>89</v>
      </c>
    </row>
    <row r="214" s="13" customFormat="1">
      <c r="A214" s="13"/>
      <c r="B214" s="238"/>
      <c r="C214" s="239"/>
      <c r="D214" s="231" t="s">
        <v>145</v>
      </c>
      <c r="E214" s="240" t="s">
        <v>1</v>
      </c>
      <c r="F214" s="241" t="s">
        <v>611</v>
      </c>
      <c r="G214" s="239"/>
      <c r="H214" s="242">
        <v>83</v>
      </c>
      <c r="I214" s="243"/>
      <c r="J214" s="239"/>
      <c r="K214" s="239"/>
      <c r="L214" s="244"/>
      <c r="M214" s="245"/>
      <c r="N214" s="246"/>
      <c r="O214" s="246"/>
      <c r="P214" s="246"/>
      <c r="Q214" s="246"/>
      <c r="R214" s="246"/>
      <c r="S214" s="246"/>
      <c r="T214" s="247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8" t="s">
        <v>145</v>
      </c>
      <c r="AU214" s="248" t="s">
        <v>89</v>
      </c>
      <c r="AV214" s="13" t="s">
        <v>89</v>
      </c>
      <c r="AW214" s="13" t="s">
        <v>35</v>
      </c>
      <c r="AX214" s="13" t="s">
        <v>87</v>
      </c>
      <c r="AY214" s="248" t="s">
        <v>132</v>
      </c>
    </row>
    <row r="215" s="13" customFormat="1">
      <c r="A215" s="13"/>
      <c r="B215" s="238"/>
      <c r="C215" s="239"/>
      <c r="D215" s="231" t="s">
        <v>145</v>
      </c>
      <c r="E215" s="239"/>
      <c r="F215" s="241" t="s">
        <v>612</v>
      </c>
      <c r="G215" s="239"/>
      <c r="H215" s="242">
        <v>85.489999999999995</v>
      </c>
      <c r="I215" s="243"/>
      <c r="J215" s="239"/>
      <c r="K215" s="239"/>
      <c r="L215" s="244"/>
      <c r="M215" s="245"/>
      <c r="N215" s="246"/>
      <c r="O215" s="246"/>
      <c r="P215" s="246"/>
      <c r="Q215" s="246"/>
      <c r="R215" s="246"/>
      <c r="S215" s="246"/>
      <c r="T215" s="24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8" t="s">
        <v>145</v>
      </c>
      <c r="AU215" s="248" t="s">
        <v>89</v>
      </c>
      <c r="AV215" s="13" t="s">
        <v>89</v>
      </c>
      <c r="AW215" s="13" t="s">
        <v>4</v>
      </c>
      <c r="AX215" s="13" t="s">
        <v>87</v>
      </c>
      <c r="AY215" s="248" t="s">
        <v>132</v>
      </c>
    </row>
    <row r="216" s="12" customFormat="1" ht="22.8" customHeight="1">
      <c r="A216" s="12"/>
      <c r="B216" s="202"/>
      <c r="C216" s="203"/>
      <c r="D216" s="204" t="s">
        <v>78</v>
      </c>
      <c r="E216" s="216" t="s">
        <v>198</v>
      </c>
      <c r="F216" s="216" t="s">
        <v>613</v>
      </c>
      <c r="G216" s="203"/>
      <c r="H216" s="203"/>
      <c r="I216" s="206"/>
      <c r="J216" s="217">
        <f>BK216</f>
        <v>0</v>
      </c>
      <c r="K216" s="203"/>
      <c r="L216" s="208"/>
      <c r="M216" s="209"/>
      <c r="N216" s="210"/>
      <c r="O216" s="210"/>
      <c r="P216" s="211">
        <f>SUM(P217:P296)</f>
        <v>0</v>
      </c>
      <c r="Q216" s="210"/>
      <c r="R216" s="211">
        <f>SUM(R217:R296)</f>
        <v>233.89085018000003</v>
      </c>
      <c r="S216" s="210"/>
      <c r="T216" s="212">
        <f>SUM(T217:T296)</f>
        <v>0.17999999999999999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13" t="s">
        <v>87</v>
      </c>
      <c r="AT216" s="214" t="s">
        <v>78</v>
      </c>
      <c r="AU216" s="214" t="s">
        <v>87</v>
      </c>
      <c r="AY216" s="213" t="s">
        <v>132</v>
      </c>
      <c r="BK216" s="215">
        <f>SUM(BK217:BK296)</f>
        <v>0</v>
      </c>
    </row>
    <row r="217" s="2" customFormat="1" ht="16.5" customHeight="1">
      <c r="A217" s="38"/>
      <c r="B217" s="39"/>
      <c r="C217" s="218" t="s">
        <v>7</v>
      </c>
      <c r="D217" s="218" t="s">
        <v>134</v>
      </c>
      <c r="E217" s="219" t="s">
        <v>614</v>
      </c>
      <c r="F217" s="220" t="s">
        <v>615</v>
      </c>
      <c r="G217" s="221" t="s">
        <v>149</v>
      </c>
      <c r="H217" s="222">
        <v>20</v>
      </c>
      <c r="I217" s="223"/>
      <c r="J217" s="224">
        <f>ROUND(I217*H217,2)</f>
        <v>0</v>
      </c>
      <c r="K217" s="220" t="s">
        <v>138</v>
      </c>
      <c r="L217" s="44"/>
      <c r="M217" s="225" t="s">
        <v>1</v>
      </c>
      <c r="N217" s="226" t="s">
        <v>44</v>
      </c>
      <c r="O217" s="91"/>
      <c r="P217" s="227">
        <f>O217*H217</f>
        <v>0</v>
      </c>
      <c r="Q217" s="227">
        <v>0.0030000000000000001</v>
      </c>
      <c r="R217" s="227">
        <f>Q217*H217</f>
        <v>0.059999999999999998</v>
      </c>
      <c r="S217" s="227">
        <v>0</v>
      </c>
      <c r="T217" s="22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9" t="s">
        <v>139</v>
      </c>
      <c r="AT217" s="229" t="s">
        <v>134</v>
      </c>
      <c r="AU217" s="229" t="s">
        <v>89</v>
      </c>
      <c r="AY217" s="17" t="s">
        <v>132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7" t="s">
        <v>87</v>
      </c>
      <c r="BK217" s="230">
        <f>ROUND(I217*H217,2)</f>
        <v>0</v>
      </c>
      <c r="BL217" s="17" t="s">
        <v>139</v>
      </c>
      <c r="BM217" s="229" t="s">
        <v>616</v>
      </c>
    </row>
    <row r="218" s="2" customFormat="1">
      <c r="A218" s="38"/>
      <c r="B218" s="39"/>
      <c r="C218" s="40"/>
      <c r="D218" s="231" t="s">
        <v>141</v>
      </c>
      <c r="E218" s="40"/>
      <c r="F218" s="232" t="s">
        <v>615</v>
      </c>
      <c r="G218" s="40"/>
      <c r="H218" s="40"/>
      <c r="I218" s="233"/>
      <c r="J218" s="40"/>
      <c r="K218" s="40"/>
      <c r="L218" s="44"/>
      <c r="M218" s="234"/>
      <c r="N218" s="235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141</v>
      </c>
      <c r="AU218" s="17" t="s">
        <v>89</v>
      </c>
    </row>
    <row r="219" s="2" customFormat="1">
      <c r="A219" s="38"/>
      <c r="B219" s="39"/>
      <c r="C219" s="40"/>
      <c r="D219" s="236" t="s">
        <v>143</v>
      </c>
      <c r="E219" s="40"/>
      <c r="F219" s="237" t="s">
        <v>617</v>
      </c>
      <c r="G219" s="40"/>
      <c r="H219" s="40"/>
      <c r="I219" s="233"/>
      <c r="J219" s="40"/>
      <c r="K219" s="40"/>
      <c r="L219" s="44"/>
      <c r="M219" s="234"/>
      <c r="N219" s="235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143</v>
      </c>
      <c r="AU219" s="17" t="s">
        <v>89</v>
      </c>
    </row>
    <row r="220" s="13" customFormat="1">
      <c r="A220" s="13"/>
      <c r="B220" s="238"/>
      <c r="C220" s="239"/>
      <c r="D220" s="231" t="s">
        <v>145</v>
      </c>
      <c r="E220" s="240" t="s">
        <v>1</v>
      </c>
      <c r="F220" s="241" t="s">
        <v>618</v>
      </c>
      <c r="G220" s="239"/>
      <c r="H220" s="242">
        <v>20</v>
      </c>
      <c r="I220" s="243"/>
      <c r="J220" s="239"/>
      <c r="K220" s="239"/>
      <c r="L220" s="244"/>
      <c r="M220" s="245"/>
      <c r="N220" s="246"/>
      <c r="O220" s="246"/>
      <c r="P220" s="246"/>
      <c r="Q220" s="246"/>
      <c r="R220" s="246"/>
      <c r="S220" s="246"/>
      <c r="T220" s="247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8" t="s">
        <v>145</v>
      </c>
      <c r="AU220" s="248" t="s">
        <v>89</v>
      </c>
      <c r="AV220" s="13" t="s">
        <v>89</v>
      </c>
      <c r="AW220" s="13" t="s">
        <v>35</v>
      </c>
      <c r="AX220" s="13" t="s">
        <v>87</v>
      </c>
      <c r="AY220" s="248" t="s">
        <v>132</v>
      </c>
    </row>
    <row r="221" s="2" customFormat="1" ht="16.5" customHeight="1">
      <c r="A221" s="38"/>
      <c r="B221" s="39"/>
      <c r="C221" s="270" t="s">
        <v>282</v>
      </c>
      <c r="D221" s="270" t="s">
        <v>388</v>
      </c>
      <c r="E221" s="271" t="s">
        <v>619</v>
      </c>
      <c r="F221" s="272" t="s">
        <v>620</v>
      </c>
      <c r="G221" s="273" t="s">
        <v>149</v>
      </c>
      <c r="H221" s="274">
        <v>20</v>
      </c>
      <c r="I221" s="275"/>
      <c r="J221" s="276">
        <f>ROUND(I221*H221,2)</f>
        <v>0</v>
      </c>
      <c r="K221" s="272" t="s">
        <v>138</v>
      </c>
      <c r="L221" s="277"/>
      <c r="M221" s="278" t="s">
        <v>1</v>
      </c>
      <c r="N221" s="279" t="s">
        <v>44</v>
      </c>
      <c r="O221" s="91"/>
      <c r="P221" s="227">
        <f>O221*H221</f>
        <v>0</v>
      </c>
      <c r="Q221" s="227">
        <v>0.0061000000000000004</v>
      </c>
      <c r="R221" s="227">
        <f>Q221*H221</f>
        <v>0.12200000000000001</v>
      </c>
      <c r="S221" s="227">
        <v>0</v>
      </c>
      <c r="T221" s="228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9" t="s">
        <v>186</v>
      </c>
      <c r="AT221" s="229" t="s">
        <v>388</v>
      </c>
      <c r="AU221" s="229" t="s">
        <v>89</v>
      </c>
      <c r="AY221" s="17" t="s">
        <v>132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7" t="s">
        <v>87</v>
      </c>
      <c r="BK221" s="230">
        <f>ROUND(I221*H221,2)</f>
        <v>0</v>
      </c>
      <c r="BL221" s="17" t="s">
        <v>139</v>
      </c>
      <c r="BM221" s="229" t="s">
        <v>621</v>
      </c>
    </row>
    <row r="222" s="2" customFormat="1">
      <c r="A222" s="38"/>
      <c r="B222" s="39"/>
      <c r="C222" s="40"/>
      <c r="D222" s="231" t="s">
        <v>141</v>
      </c>
      <c r="E222" s="40"/>
      <c r="F222" s="232" t="s">
        <v>620</v>
      </c>
      <c r="G222" s="40"/>
      <c r="H222" s="40"/>
      <c r="I222" s="233"/>
      <c r="J222" s="40"/>
      <c r="K222" s="40"/>
      <c r="L222" s="44"/>
      <c r="M222" s="234"/>
      <c r="N222" s="235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141</v>
      </c>
      <c r="AU222" s="17" t="s">
        <v>89</v>
      </c>
    </row>
    <row r="223" s="2" customFormat="1" ht="24.15" customHeight="1">
      <c r="A223" s="38"/>
      <c r="B223" s="39"/>
      <c r="C223" s="218" t="s">
        <v>289</v>
      </c>
      <c r="D223" s="218" t="s">
        <v>134</v>
      </c>
      <c r="E223" s="219" t="s">
        <v>622</v>
      </c>
      <c r="F223" s="220" t="s">
        <v>623</v>
      </c>
      <c r="G223" s="221" t="s">
        <v>149</v>
      </c>
      <c r="H223" s="222">
        <v>6</v>
      </c>
      <c r="I223" s="223"/>
      <c r="J223" s="224">
        <f>ROUND(I223*H223,2)</f>
        <v>0</v>
      </c>
      <c r="K223" s="220" t="s">
        <v>138</v>
      </c>
      <c r="L223" s="44"/>
      <c r="M223" s="225" t="s">
        <v>1</v>
      </c>
      <c r="N223" s="226" t="s">
        <v>44</v>
      </c>
      <c r="O223" s="91"/>
      <c r="P223" s="227">
        <f>O223*H223</f>
        <v>0</v>
      </c>
      <c r="Q223" s="227">
        <v>0.00069999999999999999</v>
      </c>
      <c r="R223" s="227">
        <f>Q223*H223</f>
        <v>0.0041999999999999997</v>
      </c>
      <c r="S223" s="227">
        <v>0</v>
      </c>
      <c r="T223" s="22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9" t="s">
        <v>139</v>
      </c>
      <c r="AT223" s="229" t="s">
        <v>134</v>
      </c>
      <c r="AU223" s="229" t="s">
        <v>89</v>
      </c>
      <c r="AY223" s="17" t="s">
        <v>132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7" t="s">
        <v>87</v>
      </c>
      <c r="BK223" s="230">
        <f>ROUND(I223*H223,2)</f>
        <v>0</v>
      </c>
      <c r="BL223" s="17" t="s">
        <v>139</v>
      </c>
      <c r="BM223" s="229" t="s">
        <v>624</v>
      </c>
    </row>
    <row r="224" s="2" customFormat="1">
      <c r="A224" s="38"/>
      <c r="B224" s="39"/>
      <c r="C224" s="40"/>
      <c r="D224" s="231" t="s">
        <v>141</v>
      </c>
      <c r="E224" s="40"/>
      <c r="F224" s="232" t="s">
        <v>625</v>
      </c>
      <c r="G224" s="40"/>
      <c r="H224" s="40"/>
      <c r="I224" s="233"/>
      <c r="J224" s="40"/>
      <c r="K224" s="40"/>
      <c r="L224" s="44"/>
      <c r="M224" s="234"/>
      <c r="N224" s="235"/>
      <c r="O224" s="91"/>
      <c r="P224" s="91"/>
      <c r="Q224" s="91"/>
      <c r="R224" s="91"/>
      <c r="S224" s="91"/>
      <c r="T224" s="92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141</v>
      </c>
      <c r="AU224" s="17" t="s">
        <v>89</v>
      </c>
    </row>
    <row r="225" s="2" customFormat="1">
      <c r="A225" s="38"/>
      <c r="B225" s="39"/>
      <c r="C225" s="40"/>
      <c r="D225" s="236" t="s">
        <v>143</v>
      </c>
      <c r="E225" s="40"/>
      <c r="F225" s="237" t="s">
        <v>626</v>
      </c>
      <c r="G225" s="40"/>
      <c r="H225" s="40"/>
      <c r="I225" s="233"/>
      <c r="J225" s="40"/>
      <c r="K225" s="40"/>
      <c r="L225" s="44"/>
      <c r="M225" s="234"/>
      <c r="N225" s="235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143</v>
      </c>
      <c r="AU225" s="17" t="s">
        <v>89</v>
      </c>
    </row>
    <row r="226" s="2" customFormat="1" ht="24.15" customHeight="1">
      <c r="A226" s="38"/>
      <c r="B226" s="39"/>
      <c r="C226" s="270" t="s">
        <v>296</v>
      </c>
      <c r="D226" s="270" t="s">
        <v>388</v>
      </c>
      <c r="E226" s="271" t="s">
        <v>627</v>
      </c>
      <c r="F226" s="272" t="s">
        <v>628</v>
      </c>
      <c r="G226" s="273" t="s">
        <v>149</v>
      </c>
      <c r="H226" s="274">
        <v>6</v>
      </c>
      <c r="I226" s="275"/>
      <c r="J226" s="276">
        <f>ROUND(I226*H226,2)</f>
        <v>0</v>
      </c>
      <c r="K226" s="272" t="s">
        <v>138</v>
      </c>
      <c r="L226" s="277"/>
      <c r="M226" s="278" t="s">
        <v>1</v>
      </c>
      <c r="N226" s="279" t="s">
        <v>44</v>
      </c>
      <c r="O226" s="91"/>
      <c r="P226" s="227">
        <f>O226*H226</f>
        <v>0</v>
      </c>
      <c r="Q226" s="227">
        <v>0.0035000000000000001</v>
      </c>
      <c r="R226" s="227">
        <f>Q226*H226</f>
        <v>0.021000000000000001</v>
      </c>
      <c r="S226" s="227">
        <v>0</v>
      </c>
      <c r="T226" s="22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9" t="s">
        <v>186</v>
      </c>
      <c r="AT226" s="229" t="s">
        <v>388</v>
      </c>
      <c r="AU226" s="229" t="s">
        <v>89</v>
      </c>
      <c r="AY226" s="17" t="s">
        <v>132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7" t="s">
        <v>87</v>
      </c>
      <c r="BK226" s="230">
        <f>ROUND(I226*H226,2)</f>
        <v>0</v>
      </c>
      <c r="BL226" s="17" t="s">
        <v>139</v>
      </c>
      <c r="BM226" s="229" t="s">
        <v>629</v>
      </c>
    </row>
    <row r="227" s="2" customFormat="1">
      <c r="A227" s="38"/>
      <c r="B227" s="39"/>
      <c r="C227" s="40"/>
      <c r="D227" s="231" t="s">
        <v>141</v>
      </c>
      <c r="E227" s="40"/>
      <c r="F227" s="232" t="s">
        <v>628</v>
      </c>
      <c r="G227" s="40"/>
      <c r="H227" s="40"/>
      <c r="I227" s="233"/>
      <c r="J227" s="40"/>
      <c r="K227" s="40"/>
      <c r="L227" s="44"/>
      <c r="M227" s="234"/>
      <c r="N227" s="235"/>
      <c r="O227" s="91"/>
      <c r="P227" s="91"/>
      <c r="Q227" s="91"/>
      <c r="R227" s="91"/>
      <c r="S227" s="91"/>
      <c r="T227" s="9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141</v>
      </c>
      <c r="AU227" s="17" t="s">
        <v>89</v>
      </c>
    </row>
    <row r="228" s="2" customFormat="1" ht="24.15" customHeight="1">
      <c r="A228" s="38"/>
      <c r="B228" s="39"/>
      <c r="C228" s="218" t="s">
        <v>303</v>
      </c>
      <c r="D228" s="218" t="s">
        <v>134</v>
      </c>
      <c r="E228" s="219" t="s">
        <v>630</v>
      </c>
      <c r="F228" s="220" t="s">
        <v>631</v>
      </c>
      <c r="G228" s="221" t="s">
        <v>149</v>
      </c>
      <c r="H228" s="222">
        <v>6</v>
      </c>
      <c r="I228" s="223"/>
      <c r="J228" s="224">
        <f>ROUND(I228*H228,2)</f>
        <v>0</v>
      </c>
      <c r="K228" s="220" t="s">
        <v>138</v>
      </c>
      <c r="L228" s="44"/>
      <c r="M228" s="225" t="s">
        <v>1</v>
      </c>
      <c r="N228" s="226" t="s">
        <v>44</v>
      </c>
      <c r="O228" s="91"/>
      <c r="P228" s="227">
        <f>O228*H228</f>
        <v>0</v>
      </c>
      <c r="Q228" s="227">
        <v>0.10940999999999999</v>
      </c>
      <c r="R228" s="227">
        <f>Q228*H228</f>
        <v>0.65645999999999993</v>
      </c>
      <c r="S228" s="227">
        <v>0</v>
      </c>
      <c r="T228" s="228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9" t="s">
        <v>139</v>
      </c>
      <c r="AT228" s="229" t="s">
        <v>134</v>
      </c>
      <c r="AU228" s="229" t="s">
        <v>89</v>
      </c>
      <c r="AY228" s="17" t="s">
        <v>132</v>
      </c>
      <c r="BE228" s="230">
        <f>IF(N228="základní",J228,0)</f>
        <v>0</v>
      </c>
      <c r="BF228" s="230">
        <f>IF(N228="snížená",J228,0)</f>
        <v>0</v>
      </c>
      <c r="BG228" s="230">
        <f>IF(N228="zákl. přenesená",J228,0)</f>
        <v>0</v>
      </c>
      <c r="BH228" s="230">
        <f>IF(N228="sníž. přenesená",J228,0)</f>
        <v>0</v>
      </c>
      <c r="BI228" s="230">
        <f>IF(N228="nulová",J228,0)</f>
        <v>0</v>
      </c>
      <c r="BJ228" s="17" t="s">
        <v>87</v>
      </c>
      <c r="BK228" s="230">
        <f>ROUND(I228*H228,2)</f>
        <v>0</v>
      </c>
      <c r="BL228" s="17" t="s">
        <v>139</v>
      </c>
      <c r="BM228" s="229" t="s">
        <v>632</v>
      </c>
    </row>
    <row r="229" s="2" customFormat="1">
      <c r="A229" s="38"/>
      <c r="B229" s="39"/>
      <c r="C229" s="40"/>
      <c r="D229" s="231" t="s">
        <v>141</v>
      </c>
      <c r="E229" s="40"/>
      <c r="F229" s="232" t="s">
        <v>633</v>
      </c>
      <c r="G229" s="40"/>
      <c r="H229" s="40"/>
      <c r="I229" s="233"/>
      <c r="J229" s="40"/>
      <c r="K229" s="40"/>
      <c r="L229" s="44"/>
      <c r="M229" s="234"/>
      <c r="N229" s="235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141</v>
      </c>
      <c r="AU229" s="17" t="s">
        <v>89</v>
      </c>
    </row>
    <row r="230" s="2" customFormat="1">
      <c r="A230" s="38"/>
      <c r="B230" s="39"/>
      <c r="C230" s="40"/>
      <c r="D230" s="236" t="s">
        <v>143</v>
      </c>
      <c r="E230" s="40"/>
      <c r="F230" s="237" t="s">
        <v>634</v>
      </c>
      <c r="G230" s="40"/>
      <c r="H230" s="40"/>
      <c r="I230" s="233"/>
      <c r="J230" s="40"/>
      <c r="K230" s="40"/>
      <c r="L230" s="44"/>
      <c r="M230" s="234"/>
      <c r="N230" s="235"/>
      <c r="O230" s="91"/>
      <c r="P230" s="91"/>
      <c r="Q230" s="91"/>
      <c r="R230" s="91"/>
      <c r="S230" s="91"/>
      <c r="T230" s="9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143</v>
      </c>
      <c r="AU230" s="17" t="s">
        <v>89</v>
      </c>
    </row>
    <row r="231" s="2" customFormat="1" ht="21.75" customHeight="1">
      <c r="A231" s="38"/>
      <c r="B231" s="39"/>
      <c r="C231" s="270" t="s">
        <v>310</v>
      </c>
      <c r="D231" s="270" t="s">
        <v>388</v>
      </c>
      <c r="E231" s="271" t="s">
        <v>635</v>
      </c>
      <c r="F231" s="272" t="s">
        <v>636</v>
      </c>
      <c r="G231" s="273" t="s">
        <v>149</v>
      </c>
      <c r="H231" s="274">
        <v>6</v>
      </c>
      <c r="I231" s="275"/>
      <c r="J231" s="276">
        <f>ROUND(I231*H231,2)</f>
        <v>0</v>
      </c>
      <c r="K231" s="272" t="s">
        <v>138</v>
      </c>
      <c r="L231" s="277"/>
      <c r="M231" s="278" t="s">
        <v>1</v>
      </c>
      <c r="N231" s="279" t="s">
        <v>44</v>
      </c>
      <c r="O231" s="91"/>
      <c r="P231" s="227">
        <f>O231*H231</f>
        <v>0</v>
      </c>
      <c r="Q231" s="227">
        <v>0.0061000000000000004</v>
      </c>
      <c r="R231" s="227">
        <f>Q231*H231</f>
        <v>0.036600000000000001</v>
      </c>
      <c r="S231" s="227">
        <v>0</v>
      </c>
      <c r="T231" s="228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9" t="s">
        <v>186</v>
      </c>
      <c r="AT231" s="229" t="s">
        <v>388</v>
      </c>
      <c r="AU231" s="229" t="s">
        <v>89</v>
      </c>
      <c r="AY231" s="17" t="s">
        <v>132</v>
      </c>
      <c r="BE231" s="230">
        <f>IF(N231="základní",J231,0)</f>
        <v>0</v>
      </c>
      <c r="BF231" s="230">
        <f>IF(N231="snížená",J231,0)</f>
        <v>0</v>
      </c>
      <c r="BG231" s="230">
        <f>IF(N231="zákl. přenesená",J231,0)</f>
        <v>0</v>
      </c>
      <c r="BH231" s="230">
        <f>IF(N231="sníž. přenesená",J231,0)</f>
        <v>0</v>
      </c>
      <c r="BI231" s="230">
        <f>IF(N231="nulová",J231,0)</f>
        <v>0</v>
      </c>
      <c r="BJ231" s="17" t="s">
        <v>87</v>
      </c>
      <c r="BK231" s="230">
        <f>ROUND(I231*H231,2)</f>
        <v>0</v>
      </c>
      <c r="BL231" s="17" t="s">
        <v>139</v>
      </c>
      <c r="BM231" s="229" t="s">
        <v>637</v>
      </c>
    </row>
    <row r="232" s="2" customFormat="1">
      <c r="A232" s="38"/>
      <c r="B232" s="39"/>
      <c r="C232" s="40"/>
      <c r="D232" s="231" t="s">
        <v>141</v>
      </c>
      <c r="E232" s="40"/>
      <c r="F232" s="232" t="s">
        <v>636</v>
      </c>
      <c r="G232" s="40"/>
      <c r="H232" s="40"/>
      <c r="I232" s="233"/>
      <c r="J232" s="40"/>
      <c r="K232" s="40"/>
      <c r="L232" s="44"/>
      <c r="M232" s="234"/>
      <c r="N232" s="235"/>
      <c r="O232" s="91"/>
      <c r="P232" s="91"/>
      <c r="Q232" s="91"/>
      <c r="R232" s="91"/>
      <c r="S232" s="91"/>
      <c r="T232" s="92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141</v>
      </c>
      <c r="AU232" s="17" t="s">
        <v>89</v>
      </c>
    </row>
    <row r="233" s="2" customFormat="1" ht="16.5" customHeight="1">
      <c r="A233" s="38"/>
      <c r="B233" s="39"/>
      <c r="C233" s="270" t="s">
        <v>316</v>
      </c>
      <c r="D233" s="270" t="s">
        <v>388</v>
      </c>
      <c r="E233" s="271" t="s">
        <v>638</v>
      </c>
      <c r="F233" s="272" t="s">
        <v>639</v>
      </c>
      <c r="G233" s="273" t="s">
        <v>149</v>
      </c>
      <c r="H233" s="274">
        <v>6</v>
      </c>
      <c r="I233" s="275"/>
      <c r="J233" s="276">
        <f>ROUND(I233*H233,2)</f>
        <v>0</v>
      </c>
      <c r="K233" s="272" t="s">
        <v>138</v>
      </c>
      <c r="L233" s="277"/>
      <c r="M233" s="278" t="s">
        <v>1</v>
      </c>
      <c r="N233" s="279" t="s">
        <v>44</v>
      </c>
      <c r="O233" s="91"/>
      <c r="P233" s="227">
        <f>O233*H233</f>
        <v>0</v>
      </c>
      <c r="Q233" s="227">
        <v>0.00010000000000000001</v>
      </c>
      <c r="R233" s="227">
        <f>Q233*H233</f>
        <v>0.00060000000000000006</v>
      </c>
      <c r="S233" s="227">
        <v>0</v>
      </c>
      <c r="T233" s="228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9" t="s">
        <v>186</v>
      </c>
      <c r="AT233" s="229" t="s">
        <v>388</v>
      </c>
      <c r="AU233" s="229" t="s">
        <v>89</v>
      </c>
      <c r="AY233" s="17" t="s">
        <v>132</v>
      </c>
      <c r="BE233" s="230">
        <f>IF(N233="základní",J233,0)</f>
        <v>0</v>
      </c>
      <c r="BF233" s="230">
        <f>IF(N233="snížená",J233,0)</f>
        <v>0</v>
      </c>
      <c r="BG233" s="230">
        <f>IF(N233="zákl. přenesená",J233,0)</f>
        <v>0</v>
      </c>
      <c r="BH233" s="230">
        <f>IF(N233="sníž. přenesená",J233,0)</f>
        <v>0</v>
      </c>
      <c r="BI233" s="230">
        <f>IF(N233="nulová",J233,0)</f>
        <v>0</v>
      </c>
      <c r="BJ233" s="17" t="s">
        <v>87</v>
      </c>
      <c r="BK233" s="230">
        <f>ROUND(I233*H233,2)</f>
        <v>0</v>
      </c>
      <c r="BL233" s="17" t="s">
        <v>139</v>
      </c>
      <c r="BM233" s="229" t="s">
        <v>640</v>
      </c>
    </row>
    <row r="234" s="2" customFormat="1">
      <c r="A234" s="38"/>
      <c r="B234" s="39"/>
      <c r="C234" s="40"/>
      <c r="D234" s="231" t="s">
        <v>141</v>
      </c>
      <c r="E234" s="40"/>
      <c r="F234" s="232" t="s">
        <v>639</v>
      </c>
      <c r="G234" s="40"/>
      <c r="H234" s="40"/>
      <c r="I234" s="233"/>
      <c r="J234" s="40"/>
      <c r="K234" s="40"/>
      <c r="L234" s="44"/>
      <c r="M234" s="234"/>
      <c r="N234" s="235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141</v>
      </c>
      <c r="AU234" s="17" t="s">
        <v>89</v>
      </c>
    </row>
    <row r="235" s="2" customFormat="1" ht="24.15" customHeight="1">
      <c r="A235" s="38"/>
      <c r="B235" s="39"/>
      <c r="C235" s="218" t="s">
        <v>323</v>
      </c>
      <c r="D235" s="218" t="s">
        <v>134</v>
      </c>
      <c r="E235" s="219" t="s">
        <v>641</v>
      </c>
      <c r="F235" s="220" t="s">
        <v>642</v>
      </c>
      <c r="G235" s="221" t="s">
        <v>137</v>
      </c>
      <c r="H235" s="222">
        <v>6</v>
      </c>
      <c r="I235" s="223"/>
      <c r="J235" s="224">
        <f>ROUND(I235*H235,2)</f>
        <v>0</v>
      </c>
      <c r="K235" s="220" t="s">
        <v>138</v>
      </c>
      <c r="L235" s="44"/>
      <c r="M235" s="225" t="s">
        <v>1</v>
      </c>
      <c r="N235" s="226" t="s">
        <v>44</v>
      </c>
      <c r="O235" s="91"/>
      <c r="P235" s="227">
        <f>O235*H235</f>
        <v>0</v>
      </c>
      <c r="Q235" s="227">
        <v>0.0011999999999999999</v>
      </c>
      <c r="R235" s="227">
        <f>Q235*H235</f>
        <v>0.0071999999999999998</v>
      </c>
      <c r="S235" s="227">
        <v>0</v>
      </c>
      <c r="T235" s="228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9" t="s">
        <v>139</v>
      </c>
      <c r="AT235" s="229" t="s">
        <v>134</v>
      </c>
      <c r="AU235" s="229" t="s">
        <v>89</v>
      </c>
      <c r="AY235" s="17" t="s">
        <v>132</v>
      </c>
      <c r="BE235" s="230">
        <f>IF(N235="základní",J235,0)</f>
        <v>0</v>
      </c>
      <c r="BF235" s="230">
        <f>IF(N235="snížená",J235,0)</f>
        <v>0</v>
      </c>
      <c r="BG235" s="230">
        <f>IF(N235="zákl. přenesená",J235,0)</f>
        <v>0</v>
      </c>
      <c r="BH235" s="230">
        <f>IF(N235="sníž. přenesená",J235,0)</f>
        <v>0</v>
      </c>
      <c r="BI235" s="230">
        <f>IF(N235="nulová",J235,0)</f>
        <v>0</v>
      </c>
      <c r="BJ235" s="17" t="s">
        <v>87</v>
      </c>
      <c r="BK235" s="230">
        <f>ROUND(I235*H235,2)</f>
        <v>0</v>
      </c>
      <c r="BL235" s="17" t="s">
        <v>139</v>
      </c>
      <c r="BM235" s="229" t="s">
        <v>643</v>
      </c>
    </row>
    <row r="236" s="2" customFormat="1">
      <c r="A236" s="38"/>
      <c r="B236" s="39"/>
      <c r="C236" s="40"/>
      <c r="D236" s="231" t="s">
        <v>141</v>
      </c>
      <c r="E236" s="40"/>
      <c r="F236" s="232" t="s">
        <v>644</v>
      </c>
      <c r="G236" s="40"/>
      <c r="H236" s="40"/>
      <c r="I236" s="233"/>
      <c r="J236" s="40"/>
      <c r="K236" s="40"/>
      <c r="L236" s="44"/>
      <c r="M236" s="234"/>
      <c r="N236" s="235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141</v>
      </c>
      <c r="AU236" s="17" t="s">
        <v>89</v>
      </c>
    </row>
    <row r="237" s="2" customFormat="1">
      <c r="A237" s="38"/>
      <c r="B237" s="39"/>
      <c r="C237" s="40"/>
      <c r="D237" s="236" t="s">
        <v>143</v>
      </c>
      <c r="E237" s="40"/>
      <c r="F237" s="237" t="s">
        <v>645</v>
      </c>
      <c r="G237" s="40"/>
      <c r="H237" s="40"/>
      <c r="I237" s="233"/>
      <c r="J237" s="40"/>
      <c r="K237" s="40"/>
      <c r="L237" s="44"/>
      <c r="M237" s="234"/>
      <c r="N237" s="235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143</v>
      </c>
      <c r="AU237" s="17" t="s">
        <v>89</v>
      </c>
    </row>
    <row r="238" s="13" customFormat="1">
      <c r="A238" s="13"/>
      <c r="B238" s="238"/>
      <c r="C238" s="239"/>
      <c r="D238" s="231" t="s">
        <v>145</v>
      </c>
      <c r="E238" s="240" t="s">
        <v>1</v>
      </c>
      <c r="F238" s="241" t="s">
        <v>171</v>
      </c>
      <c r="G238" s="239"/>
      <c r="H238" s="242">
        <v>6</v>
      </c>
      <c r="I238" s="243"/>
      <c r="J238" s="239"/>
      <c r="K238" s="239"/>
      <c r="L238" s="244"/>
      <c r="M238" s="245"/>
      <c r="N238" s="246"/>
      <c r="O238" s="246"/>
      <c r="P238" s="246"/>
      <c r="Q238" s="246"/>
      <c r="R238" s="246"/>
      <c r="S238" s="246"/>
      <c r="T238" s="247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8" t="s">
        <v>145</v>
      </c>
      <c r="AU238" s="248" t="s">
        <v>89</v>
      </c>
      <c r="AV238" s="13" t="s">
        <v>89</v>
      </c>
      <c r="AW238" s="13" t="s">
        <v>35</v>
      </c>
      <c r="AX238" s="13" t="s">
        <v>87</v>
      </c>
      <c r="AY238" s="248" t="s">
        <v>132</v>
      </c>
    </row>
    <row r="239" s="2" customFormat="1" ht="16.5" customHeight="1">
      <c r="A239" s="38"/>
      <c r="B239" s="39"/>
      <c r="C239" s="218" t="s">
        <v>330</v>
      </c>
      <c r="D239" s="218" t="s">
        <v>134</v>
      </c>
      <c r="E239" s="219" t="s">
        <v>646</v>
      </c>
      <c r="F239" s="220" t="s">
        <v>647</v>
      </c>
      <c r="G239" s="221" t="s">
        <v>137</v>
      </c>
      <c r="H239" s="222">
        <v>6</v>
      </c>
      <c r="I239" s="223"/>
      <c r="J239" s="224">
        <f>ROUND(I239*H239,2)</f>
        <v>0</v>
      </c>
      <c r="K239" s="220" t="s">
        <v>138</v>
      </c>
      <c r="L239" s="44"/>
      <c r="M239" s="225" t="s">
        <v>1</v>
      </c>
      <c r="N239" s="226" t="s">
        <v>44</v>
      </c>
      <c r="O239" s="91"/>
      <c r="P239" s="227">
        <f>O239*H239</f>
        <v>0</v>
      </c>
      <c r="Q239" s="227">
        <v>1.0000000000000001E-05</v>
      </c>
      <c r="R239" s="227">
        <f>Q239*H239</f>
        <v>6.0000000000000008E-05</v>
      </c>
      <c r="S239" s="227">
        <v>0</v>
      </c>
      <c r="T239" s="22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139</v>
      </c>
      <c r="AT239" s="229" t="s">
        <v>134</v>
      </c>
      <c r="AU239" s="229" t="s">
        <v>89</v>
      </c>
      <c r="AY239" s="17" t="s">
        <v>132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87</v>
      </c>
      <c r="BK239" s="230">
        <f>ROUND(I239*H239,2)</f>
        <v>0</v>
      </c>
      <c r="BL239" s="17" t="s">
        <v>139</v>
      </c>
      <c r="BM239" s="229" t="s">
        <v>648</v>
      </c>
    </row>
    <row r="240" s="2" customFormat="1">
      <c r="A240" s="38"/>
      <c r="B240" s="39"/>
      <c r="C240" s="40"/>
      <c r="D240" s="231" t="s">
        <v>141</v>
      </c>
      <c r="E240" s="40"/>
      <c r="F240" s="232" t="s">
        <v>649</v>
      </c>
      <c r="G240" s="40"/>
      <c r="H240" s="40"/>
      <c r="I240" s="233"/>
      <c r="J240" s="40"/>
      <c r="K240" s="40"/>
      <c r="L240" s="44"/>
      <c r="M240" s="234"/>
      <c r="N240" s="235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141</v>
      </c>
      <c r="AU240" s="17" t="s">
        <v>89</v>
      </c>
    </row>
    <row r="241" s="2" customFormat="1">
      <c r="A241" s="38"/>
      <c r="B241" s="39"/>
      <c r="C241" s="40"/>
      <c r="D241" s="236" t="s">
        <v>143</v>
      </c>
      <c r="E241" s="40"/>
      <c r="F241" s="237" t="s">
        <v>650</v>
      </c>
      <c r="G241" s="40"/>
      <c r="H241" s="40"/>
      <c r="I241" s="233"/>
      <c r="J241" s="40"/>
      <c r="K241" s="40"/>
      <c r="L241" s="44"/>
      <c r="M241" s="234"/>
      <c r="N241" s="235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143</v>
      </c>
      <c r="AU241" s="17" t="s">
        <v>89</v>
      </c>
    </row>
    <row r="242" s="13" customFormat="1">
      <c r="A242" s="13"/>
      <c r="B242" s="238"/>
      <c r="C242" s="239"/>
      <c r="D242" s="231" t="s">
        <v>145</v>
      </c>
      <c r="E242" s="240" t="s">
        <v>1</v>
      </c>
      <c r="F242" s="241" t="s">
        <v>651</v>
      </c>
      <c r="G242" s="239"/>
      <c r="H242" s="242">
        <v>6</v>
      </c>
      <c r="I242" s="243"/>
      <c r="J242" s="239"/>
      <c r="K242" s="239"/>
      <c r="L242" s="244"/>
      <c r="M242" s="245"/>
      <c r="N242" s="246"/>
      <c r="O242" s="246"/>
      <c r="P242" s="246"/>
      <c r="Q242" s="246"/>
      <c r="R242" s="246"/>
      <c r="S242" s="246"/>
      <c r="T242" s="247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8" t="s">
        <v>145</v>
      </c>
      <c r="AU242" s="248" t="s">
        <v>89</v>
      </c>
      <c r="AV242" s="13" t="s">
        <v>89</v>
      </c>
      <c r="AW242" s="13" t="s">
        <v>35</v>
      </c>
      <c r="AX242" s="13" t="s">
        <v>87</v>
      </c>
      <c r="AY242" s="248" t="s">
        <v>132</v>
      </c>
    </row>
    <row r="243" s="2" customFormat="1" ht="33" customHeight="1">
      <c r="A243" s="38"/>
      <c r="B243" s="39"/>
      <c r="C243" s="218" t="s">
        <v>342</v>
      </c>
      <c r="D243" s="218" t="s">
        <v>134</v>
      </c>
      <c r="E243" s="219" t="s">
        <v>652</v>
      </c>
      <c r="F243" s="220" t="s">
        <v>653</v>
      </c>
      <c r="G243" s="221" t="s">
        <v>516</v>
      </c>
      <c r="H243" s="222">
        <v>742.39999999999998</v>
      </c>
      <c r="I243" s="223"/>
      <c r="J243" s="224">
        <f>ROUND(I243*H243,2)</f>
        <v>0</v>
      </c>
      <c r="K243" s="220" t="s">
        <v>138</v>
      </c>
      <c r="L243" s="44"/>
      <c r="M243" s="225" t="s">
        <v>1</v>
      </c>
      <c r="N243" s="226" t="s">
        <v>44</v>
      </c>
      <c r="O243" s="91"/>
      <c r="P243" s="227">
        <f>O243*H243</f>
        <v>0</v>
      </c>
      <c r="Q243" s="227">
        <v>0.15540000000000001</v>
      </c>
      <c r="R243" s="227">
        <f>Q243*H243</f>
        <v>115.36896</v>
      </c>
      <c r="S243" s="227">
        <v>0</v>
      </c>
      <c r="T243" s="228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9" t="s">
        <v>139</v>
      </c>
      <c r="AT243" s="229" t="s">
        <v>134</v>
      </c>
      <c r="AU243" s="229" t="s">
        <v>89</v>
      </c>
      <c r="AY243" s="17" t="s">
        <v>132</v>
      </c>
      <c r="BE243" s="230">
        <f>IF(N243="základní",J243,0)</f>
        <v>0</v>
      </c>
      <c r="BF243" s="230">
        <f>IF(N243="snížená",J243,0)</f>
        <v>0</v>
      </c>
      <c r="BG243" s="230">
        <f>IF(N243="zákl. přenesená",J243,0)</f>
        <v>0</v>
      </c>
      <c r="BH243" s="230">
        <f>IF(N243="sníž. přenesená",J243,0)</f>
        <v>0</v>
      </c>
      <c r="BI243" s="230">
        <f>IF(N243="nulová",J243,0)</f>
        <v>0</v>
      </c>
      <c r="BJ243" s="17" t="s">
        <v>87</v>
      </c>
      <c r="BK243" s="230">
        <f>ROUND(I243*H243,2)</f>
        <v>0</v>
      </c>
      <c r="BL243" s="17" t="s">
        <v>139</v>
      </c>
      <c r="BM243" s="229" t="s">
        <v>654</v>
      </c>
    </row>
    <row r="244" s="2" customFormat="1">
      <c r="A244" s="38"/>
      <c r="B244" s="39"/>
      <c r="C244" s="40"/>
      <c r="D244" s="231" t="s">
        <v>141</v>
      </c>
      <c r="E244" s="40"/>
      <c r="F244" s="232" t="s">
        <v>655</v>
      </c>
      <c r="G244" s="40"/>
      <c r="H244" s="40"/>
      <c r="I244" s="233"/>
      <c r="J244" s="40"/>
      <c r="K244" s="40"/>
      <c r="L244" s="44"/>
      <c r="M244" s="234"/>
      <c r="N244" s="235"/>
      <c r="O244" s="91"/>
      <c r="P244" s="91"/>
      <c r="Q244" s="91"/>
      <c r="R244" s="91"/>
      <c r="S244" s="91"/>
      <c r="T244" s="9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141</v>
      </c>
      <c r="AU244" s="17" t="s">
        <v>89</v>
      </c>
    </row>
    <row r="245" s="2" customFormat="1">
      <c r="A245" s="38"/>
      <c r="B245" s="39"/>
      <c r="C245" s="40"/>
      <c r="D245" s="236" t="s">
        <v>143</v>
      </c>
      <c r="E245" s="40"/>
      <c r="F245" s="237" t="s">
        <v>656</v>
      </c>
      <c r="G245" s="40"/>
      <c r="H245" s="40"/>
      <c r="I245" s="233"/>
      <c r="J245" s="40"/>
      <c r="K245" s="40"/>
      <c r="L245" s="44"/>
      <c r="M245" s="234"/>
      <c r="N245" s="235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143</v>
      </c>
      <c r="AU245" s="17" t="s">
        <v>89</v>
      </c>
    </row>
    <row r="246" s="13" customFormat="1">
      <c r="A246" s="13"/>
      <c r="B246" s="238"/>
      <c r="C246" s="239"/>
      <c r="D246" s="231" t="s">
        <v>145</v>
      </c>
      <c r="E246" s="240" t="s">
        <v>1</v>
      </c>
      <c r="F246" s="241" t="s">
        <v>657</v>
      </c>
      <c r="G246" s="239"/>
      <c r="H246" s="242">
        <v>742.39999999999998</v>
      </c>
      <c r="I246" s="243"/>
      <c r="J246" s="239"/>
      <c r="K246" s="239"/>
      <c r="L246" s="244"/>
      <c r="M246" s="245"/>
      <c r="N246" s="246"/>
      <c r="O246" s="246"/>
      <c r="P246" s="246"/>
      <c r="Q246" s="246"/>
      <c r="R246" s="246"/>
      <c r="S246" s="246"/>
      <c r="T246" s="247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8" t="s">
        <v>145</v>
      </c>
      <c r="AU246" s="248" t="s">
        <v>89</v>
      </c>
      <c r="AV246" s="13" t="s">
        <v>89</v>
      </c>
      <c r="AW246" s="13" t="s">
        <v>35</v>
      </c>
      <c r="AX246" s="13" t="s">
        <v>87</v>
      </c>
      <c r="AY246" s="248" t="s">
        <v>132</v>
      </c>
    </row>
    <row r="247" s="2" customFormat="1" ht="24.15" customHeight="1">
      <c r="A247" s="38"/>
      <c r="B247" s="39"/>
      <c r="C247" s="270" t="s">
        <v>353</v>
      </c>
      <c r="D247" s="270" t="s">
        <v>388</v>
      </c>
      <c r="E247" s="271" t="s">
        <v>658</v>
      </c>
      <c r="F247" s="272" t="s">
        <v>659</v>
      </c>
      <c r="G247" s="273" t="s">
        <v>516</v>
      </c>
      <c r="H247" s="274">
        <v>30.600000000000001</v>
      </c>
      <c r="I247" s="275"/>
      <c r="J247" s="276">
        <f>ROUND(I247*H247,2)</f>
        <v>0</v>
      </c>
      <c r="K247" s="272" t="s">
        <v>138</v>
      </c>
      <c r="L247" s="277"/>
      <c r="M247" s="278" t="s">
        <v>1</v>
      </c>
      <c r="N247" s="279" t="s">
        <v>44</v>
      </c>
      <c r="O247" s="91"/>
      <c r="P247" s="227">
        <f>O247*H247</f>
        <v>0</v>
      </c>
      <c r="Q247" s="227">
        <v>0.085999999999999993</v>
      </c>
      <c r="R247" s="227">
        <f>Q247*H247</f>
        <v>2.6315999999999997</v>
      </c>
      <c r="S247" s="227">
        <v>0</v>
      </c>
      <c r="T247" s="228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9" t="s">
        <v>186</v>
      </c>
      <c r="AT247" s="229" t="s">
        <v>388</v>
      </c>
      <c r="AU247" s="229" t="s">
        <v>89</v>
      </c>
      <c r="AY247" s="17" t="s">
        <v>132</v>
      </c>
      <c r="BE247" s="230">
        <f>IF(N247="základní",J247,0)</f>
        <v>0</v>
      </c>
      <c r="BF247" s="230">
        <f>IF(N247="snížená",J247,0)</f>
        <v>0</v>
      </c>
      <c r="BG247" s="230">
        <f>IF(N247="zákl. přenesená",J247,0)</f>
        <v>0</v>
      </c>
      <c r="BH247" s="230">
        <f>IF(N247="sníž. přenesená",J247,0)</f>
        <v>0</v>
      </c>
      <c r="BI247" s="230">
        <f>IF(N247="nulová",J247,0)</f>
        <v>0</v>
      </c>
      <c r="BJ247" s="17" t="s">
        <v>87</v>
      </c>
      <c r="BK247" s="230">
        <f>ROUND(I247*H247,2)</f>
        <v>0</v>
      </c>
      <c r="BL247" s="17" t="s">
        <v>139</v>
      </c>
      <c r="BM247" s="229" t="s">
        <v>660</v>
      </c>
    </row>
    <row r="248" s="2" customFormat="1">
      <c r="A248" s="38"/>
      <c r="B248" s="39"/>
      <c r="C248" s="40"/>
      <c r="D248" s="231" t="s">
        <v>141</v>
      </c>
      <c r="E248" s="40"/>
      <c r="F248" s="232" t="s">
        <v>659</v>
      </c>
      <c r="G248" s="40"/>
      <c r="H248" s="40"/>
      <c r="I248" s="233"/>
      <c r="J248" s="40"/>
      <c r="K248" s="40"/>
      <c r="L248" s="44"/>
      <c r="M248" s="234"/>
      <c r="N248" s="235"/>
      <c r="O248" s="91"/>
      <c r="P248" s="91"/>
      <c r="Q248" s="91"/>
      <c r="R248" s="91"/>
      <c r="S248" s="91"/>
      <c r="T248" s="9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141</v>
      </c>
      <c r="AU248" s="17" t="s">
        <v>89</v>
      </c>
    </row>
    <row r="249" s="13" customFormat="1">
      <c r="A249" s="13"/>
      <c r="B249" s="238"/>
      <c r="C249" s="239"/>
      <c r="D249" s="231" t="s">
        <v>145</v>
      </c>
      <c r="E249" s="240" t="s">
        <v>1</v>
      </c>
      <c r="F249" s="241" t="s">
        <v>661</v>
      </c>
      <c r="G249" s="239"/>
      <c r="H249" s="242">
        <v>30</v>
      </c>
      <c r="I249" s="243"/>
      <c r="J249" s="239"/>
      <c r="K249" s="239"/>
      <c r="L249" s="244"/>
      <c r="M249" s="245"/>
      <c r="N249" s="246"/>
      <c r="O249" s="246"/>
      <c r="P249" s="246"/>
      <c r="Q249" s="246"/>
      <c r="R249" s="246"/>
      <c r="S249" s="246"/>
      <c r="T249" s="247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8" t="s">
        <v>145</v>
      </c>
      <c r="AU249" s="248" t="s">
        <v>89</v>
      </c>
      <c r="AV249" s="13" t="s">
        <v>89</v>
      </c>
      <c r="AW249" s="13" t="s">
        <v>35</v>
      </c>
      <c r="AX249" s="13" t="s">
        <v>87</v>
      </c>
      <c r="AY249" s="248" t="s">
        <v>132</v>
      </c>
    </row>
    <row r="250" s="13" customFormat="1">
      <c r="A250" s="13"/>
      <c r="B250" s="238"/>
      <c r="C250" s="239"/>
      <c r="D250" s="231" t="s">
        <v>145</v>
      </c>
      <c r="E250" s="239"/>
      <c r="F250" s="241" t="s">
        <v>662</v>
      </c>
      <c r="G250" s="239"/>
      <c r="H250" s="242">
        <v>30.600000000000001</v>
      </c>
      <c r="I250" s="243"/>
      <c r="J250" s="239"/>
      <c r="K250" s="239"/>
      <c r="L250" s="244"/>
      <c r="M250" s="245"/>
      <c r="N250" s="246"/>
      <c r="O250" s="246"/>
      <c r="P250" s="246"/>
      <c r="Q250" s="246"/>
      <c r="R250" s="246"/>
      <c r="S250" s="246"/>
      <c r="T250" s="247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8" t="s">
        <v>145</v>
      </c>
      <c r="AU250" s="248" t="s">
        <v>89</v>
      </c>
      <c r="AV250" s="13" t="s">
        <v>89</v>
      </c>
      <c r="AW250" s="13" t="s">
        <v>4</v>
      </c>
      <c r="AX250" s="13" t="s">
        <v>87</v>
      </c>
      <c r="AY250" s="248" t="s">
        <v>132</v>
      </c>
    </row>
    <row r="251" s="2" customFormat="1" ht="16.5" customHeight="1">
      <c r="A251" s="38"/>
      <c r="B251" s="39"/>
      <c r="C251" s="270" t="s">
        <v>361</v>
      </c>
      <c r="D251" s="270" t="s">
        <v>388</v>
      </c>
      <c r="E251" s="271" t="s">
        <v>663</v>
      </c>
      <c r="F251" s="272" t="s">
        <v>664</v>
      </c>
      <c r="G251" s="273" t="s">
        <v>516</v>
      </c>
      <c r="H251" s="274">
        <v>620.91999999999996</v>
      </c>
      <c r="I251" s="275"/>
      <c r="J251" s="276">
        <f>ROUND(I251*H251,2)</f>
        <v>0</v>
      </c>
      <c r="K251" s="272" t="s">
        <v>138</v>
      </c>
      <c r="L251" s="277"/>
      <c r="M251" s="278" t="s">
        <v>1</v>
      </c>
      <c r="N251" s="279" t="s">
        <v>44</v>
      </c>
      <c r="O251" s="91"/>
      <c r="P251" s="227">
        <f>O251*H251</f>
        <v>0</v>
      </c>
      <c r="Q251" s="227">
        <v>0.080000000000000002</v>
      </c>
      <c r="R251" s="227">
        <f>Q251*H251</f>
        <v>49.6736</v>
      </c>
      <c r="S251" s="227">
        <v>0</v>
      </c>
      <c r="T251" s="228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9" t="s">
        <v>186</v>
      </c>
      <c r="AT251" s="229" t="s">
        <v>388</v>
      </c>
      <c r="AU251" s="229" t="s">
        <v>89</v>
      </c>
      <c r="AY251" s="17" t="s">
        <v>132</v>
      </c>
      <c r="BE251" s="230">
        <f>IF(N251="základní",J251,0)</f>
        <v>0</v>
      </c>
      <c r="BF251" s="230">
        <f>IF(N251="snížená",J251,0)</f>
        <v>0</v>
      </c>
      <c r="BG251" s="230">
        <f>IF(N251="zákl. přenesená",J251,0)</f>
        <v>0</v>
      </c>
      <c r="BH251" s="230">
        <f>IF(N251="sníž. přenesená",J251,0)</f>
        <v>0</v>
      </c>
      <c r="BI251" s="230">
        <f>IF(N251="nulová",J251,0)</f>
        <v>0</v>
      </c>
      <c r="BJ251" s="17" t="s">
        <v>87</v>
      </c>
      <c r="BK251" s="230">
        <f>ROUND(I251*H251,2)</f>
        <v>0</v>
      </c>
      <c r="BL251" s="17" t="s">
        <v>139</v>
      </c>
      <c r="BM251" s="229" t="s">
        <v>665</v>
      </c>
    </row>
    <row r="252" s="2" customFormat="1">
      <c r="A252" s="38"/>
      <c r="B252" s="39"/>
      <c r="C252" s="40"/>
      <c r="D252" s="231" t="s">
        <v>141</v>
      </c>
      <c r="E252" s="40"/>
      <c r="F252" s="232" t="s">
        <v>664</v>
      </c>
      <c r="G252" s="40"/>
      <c r="H252" s="40"/>
      <c r="I252" s="233"/>
      <c r="J252" s="40"/>
      <c r="K252" s="40"/>
      <c r="L252" s="44"/>
      <c r="M252" s="234"/>
      <c r="N252" s="235"/>
      <c r="O252" s="91"/>
      <c r="P252" s="91"/>
      <c r="Q252" s="91"/>
      <c r="R252" s="91"/>
      <c r="S252" s="91"/>
      <c r="T252" s="92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141</v>
      </c>
      <c r="AU252" s="17" t="s">
        <v>89</v>
      </c>
    </row>
    <row r="253" s="13" customFormat="1">
      <c r="A253" s="13"/>
      <c r="B253" s="238"/>
      <c r="C253" s="239"/>
      <c r="D253" s="231" t="s">
        <v>145</v>
      </c>
      <c r="E253" s="240" t="s">
        <v>1</v>
      </c>
      <c r="F253" s="241" t="s">
        <v>666</v>
      </c>
      <c r="G253" s="239"/>
      <c r="H253" s="242">
        <v>620.91999999999996</v>
      </c>
      <c r="I253" s="243"/>
      <c r="J253" s="239"/>
      <c r="K253" s="239"/>
      <c r="L253" s="244"/>
      <c r="M253" s="245"/>
      <c r="N253" s="246"/>
      <c r="O253" s="246"/>
      <c r="P253" s="246"/>
      <c r="Q253" s="246"/>
      <c r="R253" s="246"/>
      <c r="S253" s="246"/>
      <c r="T253" s="247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8" t="s">
        <v>145</v>
      </c>
      <c r="AU253" s="248" t="s">
        <v>89</v>
      </c>
      <c r="AV253" s="13" t="s">
        <v>89</v>
      </c>
      <c r="AW253" s="13" t="s">
        <v>35</v>
      </c>
      <c r="AX253" s="13" t="s">
        <v>87</v>
      </c>
      <c r="AY253" s="248" t="s">
        <v>132</v>
      </c>
    </row>
    <row r="254" s="2" customFormat="1" ht="16.5" customHeight="1">
      <c r="A254" s="38"/>
      <c r="B254" s="39"/>
      <c r="C254" s="270" t="s">
        <v>367</v>
      </c>
      <c r="D254" s="270" t="s">
        <v>388</v>
      </c>
      <c r="E254" s="271" t="s">
        <v>667</v>
      </c>
      <c r="F254" s="272" t="s">
        <v>668</v>
      </c>
      <c r="G254" s="273" t="s">
        <v>149</v>
      </c>
      <c r="H254" s="274">
        <v>32</v>
      </c>
      <c r="I254" s="275"/>
      <c r="J254" s="276">
        <f>ROUND(I254*H254,2)</f>
        <v>0</v>
      </c>
      <c r="K254" s="272" t="s">
        <v>1</v>
      </c>
      <c r="L254" s="277"/>
      <c r="M254" s="278" t="s">
        <v>1</v>
      </c>
      <c r="N254" s="279" t="s">
        <v>44</v>
      </c>
      <c r="O254" s="91"/>
      <c r="P254" s="227">
        <f>O254*H254</f>
        <v>0</v>
      </c>
      <c r="Q254" s="227">
        <v>0.023</v>
      </c>
      <c r="R254" s="227">
        <f>Q254*H254</f>
        <v>0.73599999999999999</v>
      </c>
      <c r="S254" s="227">
        <v>0</v>
      </c>
      <c r="T254" s="228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9" t="s">
        <v>186</v>
      </c>
      <c r="AT254" s="229" t="s">
        <v>388</v>
      </c>
      <c r="AU254" s="229" t="s">
        <v>89</v>
      </c>
      <c r="AY254" s="17" t="s">
        <v>132</v>
      </c>
      <c r="BE254" s="230">
        <f>IF(N254="základní",J254,0)</f>
        <v>0</v>
      </c>
      <c r="BF254" s="230">
        <f>IF(N254="snížená",J254,0)</f>
        <v>0</v>
      </c>
      <c r="BG254" s="230">
        <f>IF(N254="zákl. přenesená",J254,0)</f>
        <v>0</v>
      </c>
      <c r="BH254" s="230">
        <f>IF(N254="sníž. přenesená",J254,0)</f>
        <v>0</v>
      </c>
      <c r="BI254" s="230">
        <f>IF(N254="nulová",J254,0)</f>
        <v>0</v>
      </c>
      <c r="BJ254" s="17" t="s">
        <v>87</v>
      </c>
      <c r="BK254" s="230">
        <f>ROUND(I254*H254,2)</f>
        <v>0</v>
      </c>
      <c r="BL254" s="17" t="s">
        <v>139</v>
      </c>
      <c r="BM254" s="229" t="s">
        <v>669</v>
      </c>
    </row>
    <row r="255" s="2" customFormat="1">
      <c r="A255" s="38"/>
      <c r="B255" s="39"/>
      <c r="C255" s="40"/>
      <c r="D255" s="231" t="s">
        <v>141</v>
      </c>
      <c r="E255" s="40"/>
      <c r="F255" s="232" t="s">
        <v>668</v>
      </c>
      <c r="G255" s="40"/>
      <c r="H255" s="40"/>
      <c r="I255" s="233"/>
      <c r="J255" s="40"/>
      <c r="K255" s="40"/>
      <c r="L255" s="44"/>
      <c r="M255" s="234"/>
      <c r="N255" s="235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141</v>
      </c>
      <c r="AU255" s="17" t="s">
        <v>89</v>
      </c>
    </row>
    <row r="256" s="13" customFormat="1">
      <c r="A256" s="13"/>
      <c r="B256" s="238"/>
      <c r="C256" s="239"/>
      <c r="D256" s="231" t="s">
        <v>145</v>
      </c>
      <c r="E256" s="240" t="s">
        <v>1</v>
      </c>
      <c r="F256" s="241" t="s">
        <v>670</v>
      </c>
      <c r="G256" s="239"/>
      <c r="H256" s="242">
        <v>32</v>
      </c>
      <c r="I256" s="243"/>
      <c r="J256" s="239"/>
      <c r="K256" s="239"/>
      <c r="L256" s="244"/>
      <c r="M256" s="245"/>
      <c r="N256" s="246"/>
      <c r="O256" s="246"/>
      <c r="P256" s="246"/>
      <c r="Q256" s="246"/>
      <c r="R256" s="246"/>
      <c r="S256" s="246"/>
      <c r="T256" s="247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8" t="s">
        <v>145</v>
      </c>
      <c r="AU256" s="248" t="s">
        <v>89</v>
      </c>
      <c r="AV256" s="13" t="s">
        <v>89</v>
      </c>
      <c r="AW256" s="13" t="s">
        <v>35</v>
      </c>
      <c r="AX256" s="13" t="s">
        <v>87</v>
      </c>
      <c r="AY256" s="248" t="s">
        <v>132</v>
      </c>
    </row>
    <row r="257" s="2" customFormat="1" ht="21.75" customHeight="1">
      <c r="A257" s="38"/>
      <c r="B257" s="39"/>
      <c r="C257" s="270" t="s">
        <v>373</v>
      </c>
      <c r="D257" s="270" t="s">
        <v>388</v>
      </c>
      <c r="E257" s="271" t="s">
        <v>671</v>
      </c>
      <c r="F257" s="272" t="s">
        <v>672</v>
      </c>
      <c r="G257" s="273" t="s">
        <v>149</v>
      </c>
      <c r="H257" s="274">
        <v>66</v>
      </c>
      <c r="I257" s="275"/>
      <c r="J257" s="276">
        <f>ROUND(I257*H257,2)</f>
        <v>0</v>
      </c>
      <c r="K257" s="272" t="s">
        <v>1</v>
      </c>
      <c r="L257" s="277"/>
      <c r="M257" s="278" t="s">
        <v>1</v>
      </c>
      <c r="N257" s="279" t="s">
        <v>44</v>
      </c>
      <c r="O257" s="91"/>
      <c r="P257" s="227">
        <f>O257*H257</f>
        <v>0</v>
      </c>
      <c r="Q257" s="227">
        <v>0.017999999999999999</v>
      </c>
      <c r="R257" s="227">
        <f>Q257*H257</f>
        <v>1.1879999999999999</v>
      </c>
      <c r="S257" s="227">
        <v>0</v>
      </c>
      <c r="T257" s="228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9" t="s">
        <v>186</v>
      </c>
      <c r="AT257" s="229" t="s">
        <v>388</v>
      </c>
      <c r="AU257" s="229" t="s">
        <v>89</v>
      </c>
      <c r="AY257" s="17" t="s">
        <v>132</v>
      </c>
      <c r="BE257" s="230">
        <f>IF(N257="základní",J257,0)</f>
        <v>0</v>
      </c>
      <c r="BF257" s="230">
        <f>IF(N257="snížená",J257,0)</f>
        <v>0</v>
      </c>
      <c r="BG257" s="230">
        <f>IF(N257="zákl. přenesená",J257,0)</f>
        <v>0</v>
      </c>
      <c r="BH257" s="230">
        <f>IF(N257="sníž. přenesená",J257,0)</f>
        <v>0</v>
      </c>
      <c r="BI257" s="230">
        <f>IF(N257="nulová",J257,0)</f>
        <v>0</v>
      </c>
      <c r="BJ257" s="17" t="s">
        <v>87</v>
      </c>
      <c r="BK257" s="230">
        <f>ROUND(I257*H257,2)</f>
        <v>0</v>
      </c>
      <c r="BL257" s="17" t="s">
        <v>139</v>
      </c>
      <c r="BM257" s="229" t="s">
        <v>673</v>
      </c>
    </row>
    <row r="258" s="2" customFormat="1">
      <c r="A258" s="38"/>
      <c r="B258" s="39"/>
      <c r="C258" s="40"/>
      <c r="D258" s="231" t="s">
        <v>141</v>
      </c>
      <c r="E258" s="40"/>
      <c r="F258" s="232" t="s">
        <v>672</v>
      </c>
      <c r="G258" s="40"/>
      <c r="H258" s="40"/>
      <c r="I258" s="233"/>
      <c r="J258" s="40"/>
      <c r="K258" s="40"/>
      <c r="L258" s="44"/>
      <c r="M258" s="234"/>
      <c r="N258" s="235"/>
      <c r="O258" s="91"/>
      <c r="P258" s="91"/>
      <c r="Q258" s="91"/>
      <c r="R258" s="91"/>
      <c r="S258" s="91"/>
      <c r="T258" s="92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141</v>
      </c>
      <c r="AU258" s="17" t="s">
        <v>89</v>
      </c>
    </row>
    <row r="259" s="13" customFormat="1">
      <c r="A259" s="13"/>
      <c r="B259" s="238"/>
      <c r="C259" s="239"/>
      <c r="D259" s="231" t="s">
        <v>145</v>
      </c>
      <c r="E259" s="240" t="s">
        <v>1</v>
      </c>
      <c r="F259" s="241" t="s">
        <v>674</v>
      </c>
      <c r="G259" s="239"/>
      <c r="H259" s="242">
        <v>66</v>
      </c>
      <c r="I259" s="243"/>
      <c r="J259" s="239"/>
      <c r="K259" s="239"/>
      <c r="L259" s="244"/>
      <c r="M259" s="245"/>
      <c r="N259" s="246"/>
      <c r="O259" s="246"/>
      <c r="P259" s="246"/>
      <c r="Q259" s="246"/>
      <c r="R259" s="246"/>
      <c r="S259" s="246"/>
      <c r="T259" s="247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8" t="s">
        <v>145</v>
      </c>
      <c r="AU259" s="248" t="s">
        <v>89</v>
      </c>
      <c r="AV259" s="13" t="s">
        <v>89</v>
      </c>
      <c r="AW259" s="13" t="s">
        <v>35</v>
      </c>
      <c r="AX259" s="13" t="s">
        <v>87</v>
      </c>
      <c r="AY259" s="248" t="s">
        <v>132</v>
      </c>
    </row>
    <row r="260" s="2" customFormat="1" ht="24.15" customHeight="1">
      <c r="A260" s="38"/>
      <c r="B260" s="39"/>
      <c r="C260" s="270" t="s">
        <v>380</v>
      </c>
      <c r="D260" s="270" t="s">
        <v>388</v>
      </c>
      <c r="E260" s="271" t="s">
        <v>675</v>
      </c>
      <c r="F260" s="272" t="s">
        <v>676</v>
      </c>
      <c r="G260" s="273" t="s">
        <v>516</v>
      </c>
      <c r="H260" s="274">
        <v>24.48</v>
      </c>
      <c r="I260" s="275"/>
      <c r="J260" s="276">
        <f>ROUND(I260*H260,2)</f>
        <v>0</v>
      </c>
      <c r="K260" s="272" t="s">
        <v>138</v>
      </c>
      <c r="L260" s="277"/>
      <c r="M260" s="278" t="s">
        <v>1</v>
      </c>
      <c r="N260" s="279" t="s">
        <v>44</v>
      </c>
      <c r="O260" s="91"/>
      <c r="P260" s="227">
        <f>O260*H260</f>
        <v>0</v>
      </c>
      <c r="Q260" s="227">
        <v>0.048300000000000003</v>
      </c>
      <c r="R260" s="227">
        <f>Q260*H260</f>
        <v>1.1823840000000001</v>
      </c>
      <c r="S260" s="227">
        <v>0</v>
      </c>
      <c r="T260" s="228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9" t="s">
        <v>186</v>
      </c>
      <c r="AT260" s="229" t="s">
        <v>388</v>
      </c>
      <c r="AU260" s="229" t="s">
        <v>89</v>
      </c>
      <c r="AY260" s="17" t="s">
        <v>132</v>
      </c>
      <c r="BE260" s="230">
        <f>IF(N260="základní",J260,0)</f>
        <v>0</v>
      </c>
      <c r="BF260" s="230">
        <f>IF(N260="snížená",J260,0)</f>
        <v>0</v>
      </c>
      <c r="BG260" s="230">
        <f>IF(N260="zákl. přenesená",J260,0)</f>
        <v>0</v>
      </c>
      <c r="BH260" s="230">
        <f>IF(N260="sníž. přenesená",J260,0)</f>
        <v>0</v>
      </c>
      <c r="BI260" s="230">
        <f>IF(N260="nulová",J260,0)</f>
        <v>0</v>
      </c>
      <c r="BJ260" s="17" t="s">
        <v>87</v>
      </c>
      <c r="BK260" s="230">
        <f>ROUND(I260*H260,2)</f>
        <v>0</v>
      </c>
      <c r="BL260" s="17" t="s">
        <v>139</v>
      </c>
      <c r="BM260" s="229" t="s">
        <v>677</v>
      </c>
    </row>
    <row r="261" s="2" customFormat="1">
      <c r="A261" s="38"/>
      <c r="B261" s="39"/>
      <c r="C261" s="40"/>
      <c r="D261" s="231" t="s">
        <v>141</v>
      </c>
      <c r="E261" s="40"/>
      <c r="F261" s="232" t="s">
        <v>676</v>
      </c>
      <c r="G261" s="40"/>
      <c r="H261" s="40"/>
      <c r="I261" s="233"/>
      <c r="J261" s="40"/>
      <c r="K261" s="40"/>
      <c r="L261" s="44"/>
      <c r="M261" s="234"/>
      <c r="N261" s="235"/>
      <c r="O261" s="91"/>
      <c r="P261" s="91"/>
      <c r="Q261" s="91"/>
      <c r="R261" s="91"/>
      <c r="S261" s="91"/>
      <c r="T261" s="9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141</v>
      </c>
      <c r="AU261" s="17" t="s">
        <v>89</v>
      </c>
    </row>
    <row r="262" s="13" customFormat="1">
      <c r="A262" s="13"/>
      <c r="B262" s="238"/>
      <c r="C262" s="239"/>
      <c r="D262" s="231" t="s">
        <v>145</v>
      </c>
      <c r="E262" s="240" t="s">
        <v>1</v>
      </c>
      <c r="F262" s="241" t="s">
        <v>678</v>
      </c>
      <c r="G262" s="239"/>
      <c r="H262" s="242">
        <v>24</v>
      </c>
      <c r="I262" s="243"/>
      <c r="J262" s="239"/>
      <c r="K262" s="239"/>
      <c r="L262" s="244"/>
      <c r="M262" s="245"/>
      <c r="N262" s="246"/>
      <c r="O262" s="246"/>
      <c r="P262" s="246"/>
      <c r="Q262" s="246"/>
      <c r="R262" s="246"/>
      <c r="S262" s="246"/>
      <c r="T262" s="247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8" t="s">
        <v>145</v>
      </c>
      <c r="AU262" s="248" t="s">
        <v>89</v>
      </c>
      <c r="AV262" s="13" t="s">
        <v>89</v>
      </c>
      <c r="AW262" s="13" t="s">
        <v>35</v>
      </c>
      <c r="AX262" s="13" t="s">
        <v>87</v>
      </c>
      <c r="AY262" s="248" t="s">
        <v>132</v>
      </c>
    </row>
    <row r="263" s="13" customFormat="1">
      <c r="A263" s="13"/>
      <c r="B263" s="238"/>
      <c r="C263" s="239"/>
      <c r="D263" s="231" t="s">
        <v>145</v>
      </c>
      <c r="E263" s="239"/>
      <c r="F263" s="241" t="s">
        <v>679</v>
      </c>
      <c r="G263" s="239"/>
      <c r="H263" s="242">
        <v>24.48</v>
      </c>
      <c r="I263" s="243"/>
      <c r="J263" s="239"/>
      <c r="K263" s="239"/>
      <c r="L263" s="244"/>
      <c r="M263" s="245"/>
      <c r="N263" s="246"/>
      <c r="O263" s="246"/>
      <c r="P263" s="246"/>
      <c r="Q263" s="246"/>
      <c r="R263" s="246"/>
      <c r="S263" s="246"/>
      <c r="T263" s="247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8" t="s">
        <v>145</v>
      </c>
      <c r="AU263" s="248" t="s">
        <v>89</v>
      </c>
      <c r="AV263" s="13" t="s">
        <v>89</v>
      </c>
      <c r="AW263" s="13" t="s">
        <v>4</v>
      </c>
      <c r="AX263" s="13" t="s">
        <v>87</v>
      </c>
      <c r="AY263" s="248" t="s">
        <v>132</v>
      </c>
    </row>
    <row r="264" s="2" customFormat="1" ht="33" customHeight="1">
      <c r="A264" s="38"/>
      <c r="B264" s="39"/>
      <c r="C264" s="218" t="s">
        <v>387</v>
      </c>
      <c r="D264" s="218" t="s">
        <v>134</v>
      </c>
      <c r="E264" s="219" t="s">
        <v>680</v>
      </c>
      <c r="F264" s="220" t="s">
        <v>681</v>
      </c>
      <c r="G264" s="221" t="s">
        <v>516</v>
      </c>
      <c r="H264" s="222">
        <v>327</v>
      </c>
      <c r="I264" s="223"/>
      <c r="J264" s="224">
        <f>ROUND(I264*H264,2)</f>
        <v>0</v>
      </c>
      <c r="K264" s="220" t="s">
        <v>138</v>
      </c>
      <c r="L264" s="44"/>
      <c r="M264" s="225" t="s">
        <v>1</v>
      </c>
      <c r="N264" s="226" t="s">
        <v>44</v>
      </c>
      <c r="O264" s="91"/>
      <c r="P264" s="227">
        <f>O264*H264</f>
        <v>0</v>
      </c>
      <c r="Q264" s="227">
        <v>0.1295</v>
      </c>
      <c r="R264" s="227">
        <f>Q264*H264</f>
        <v>42.346499999999999</v>
      </c>
      <c r="S264" s="227">
        <v>0</v>
      </c>
      <c r="T264" s="228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9" t="s">
        <v>139</v>
      </c>
      <c r="AT264" s="229" t="s">
        <v>134</v>
      </c>
      <c r="AU264" s="229" t="s">
        <v>89</v>
      </c>
      <c r="AY264" s="17" t="s">
        <v>132</v>
      </c>
      <c r="BE264" s="230">
        <f>IF(N264="základní",J264,0)</f>
        <v>0</v>
      </c>
      <c r="BF264" s="230">
        <f>IF(N264="snížená",J264,0)</f>
        <v>0</v>
      </c>
      <c r="BG264" s="230">
        <f>IF(N264="zákl. přenesená",J264,0)</f>
        <v>0</v>
      </c>
      <c r="BH264" s="230">
        <f>IF(N264="sníž. přenesená",J264,0)</f>
        <v>0</v>
      </c>
      <c r="BI264" s="230">
        <f>IF(N264="nulová",J264,0)</f>
        <v>0</v>
      </c>
      <c r="BJ264" s="17" t="s">
        <v>87</v>
      </c>
      <c r="BK264" s="230">
        <f>ROUND(I264*H264,2)</f>
        <v>0</v>
      </c>
      <c r="BL264" s="17" t="s">
        <v>139</v>
      </c>
      <c r="BM264" s="229" t="s">
        <v>682</v>
      </c>
    </row>
    <row r="265" s="2" customFormat="1">
      <c r="A265" s="38"/>
      <c r="B265" s="39"/>
      <c r="C265" s="40"/>
      <c r="D265" s="231" t="s">
        <v>141</v>
      </c>
      <c r="E265" s="40"/>
      <c r="F265" s="232" t="s">
        <v>683</v>
      </c>
      <c r="G265" s="40"/>
      <c r="H265" s="40"/>
      <c r="I265" s="233"/>
      <c r="J265" s="40"/>
      <c r="K265" s="40"/>
      <c r="L265" s="44"/>
      <c r="M265" s="234"/>
      <c r="N265" s="235"/>
      <c r="O265" s="91"/>
      <c r="P265" s="91"/>
      <c r="Q265" s="91"/>
      <c r="R265" s="91"/>
      <c r="S265" s="91"/>
      <c r="T265" s="92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141</v>
      </c>
      <c r="AU265" s="17" t="s">
        <v>89</v>
      </c>
    </row>
    <row r="266" s="2" customFormat="1">
      <c r="A266" s="38"/>
      <c r="B266" s="39"/>
      <c r="C266" s="40"/>
      <c r="D266" s="236" t="s">
        <v>143</v>
      </c>
      <c r="E266" s="40"/>
      <c r="F266" s="237" t="s">
        <v>684</v>
      </c>
      <c r="G266" s="40"/>
      <c r="H266" s="40"/>
      <c r="I266" s="233"/>
      <c r="J266" s="40"/>
      <c r="K266" s="40"/>
      <c r="L266" s="44"/>
      <c r="M266" s="234"/>
      <c r="N266" s="235"/>
      <c r="O266" s="91"/>
      <c r="P266" s="91"/>
      <c r="Q266" s="91"/>
      <c r="R266" s="91"/>
      <c r="S266" s="91"/>
      <c r="T266" s="92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143</v>
      </c>
      <c r="AU266" s="17" t="s">
        <v>89</v>
      </c>
    </row>
    <row r="267" s="13" customFormat="1">
      <c r="A267" s="13"/>
      <c r="B267" s="238"/>
      <c r="C267" s="239"/>
      <c r="D267" s="231" t="s">
        <v>145</v>
      </c>
      <c r="E267" s="240" t="s">
        <v>1</v>
      </c>
      <c r="F267" s="241" t="s">
        <v>685</v>
      </c>
      <c r="G267" s="239"/>
      <c r="H267" s="242">
        <v>61.799999999999997</v>
      </c>
      <c r="I267" s="243"/>
      <c r="J267" s="239"/>
      <c r="K267" s="239"/>
      <c r="L267" s="244"/>
      <c r="M267" s="245"/>
      <c r="N267" s="246"/>
      <c r="O267" s="246"/>
      <c r="P267" s="246"/>
      <c r="Q267" s="246"/>
      <c r="R267" s="246"/>
      <c r="S267" s="246"/>
      <c r="T267" s="247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8" t="s">
        <v>145</v>
      </c>
      <c r="AU267" s="248" t="s">
        <v>89</v>
      </c>
      <c r="AV267" s="13" t="s">
        <v>89</v>
      </c>
      <c r="AW267" s="13" t="s">
        <v>35</v>
      </c>
      <c r="AX267" s="13" t="s">
        <v>79</v>
      </c>
      <c r="AY267" s="248" t="s">
        <v>132</v>
      </c>
    </row>
    <row r="268" s="13" customFormat="1">
      <c r="A268" s="13"/>
      <c r="B268" s="238"/>
      <c r="C268" s="239"/>
      <c r="D268" s="231" t="s">
        <v>145</v>
      </c>
      <c r="E268" s="240" t="s">
        <v>1</v>
      </c>
      <c r="F268" s="241" t="s">
        <v>686</v>
      </c>
      <c r="G268" s="239"/>
      <c r="H268" s="242">
        <v>71.5</v>
      </c>
      <c r="I268" s="243"/>
      <c r="J268" s="239"/>
      <c r="K268" s="239"/>
      <c r="L268" s="244"/>
      <c r="M268" s="245"/>
      <c r="N268" s="246"/>
      <c r="O268" s="246"/>
      <c r="P268" s="246"/>
      <c r="Q268" s="246"/>
      <c r="R268" s="246"/>
      <c r="S268" s="246"/>
      <c r="T268" s="247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8" t="s">
        <v>145</v>
      </c>
      <c r="AU268" s="248" t="s">
        <v>89</v>
      </c>
      <c r="AV268" s="13" t="s">
        <v>89</v>
      </c>
      <c r="AW268" s="13" t="s">
        <v>35</v>
      </c>
      <c r="AX268" s="13" t="s">
        <v>79</v>
      </c>
      <c r="AY268" s="248" t="s">
        <v>132</v>
      </c>
    </row>
    <row r="269" s="13" customFormat="1">
      <c r="A269" s="13"/>
      <c r="B269" s="238"/>
      <c r="C269" s="239"/>
      <c r="D269" s="231" t="s">
        <v>145</v>
      </c>
      <c r="E269" s="240" t="s">
        <v>1</v>
      </c>
      <c r="F269" s="241" t="s">
        <v>687</v>
      </c>
      <c r="G269" s="239"/>
      <c r="H269" s="242">
        <v>78.700000000000003</v>
      </c>
      <c r="I269" s="243"/>
      <c r="J269" s="239"/>
      <c r="K269" s="239"/>
      <c r="L269" s="244"/>
      <c r="M269" s="245"/>
      <c r="N269" s="246"/>
      <c r="O269" s="246"/>
      <c r="P269" s="246"/>
      <c r="Q269" s="246"/>
      <c r="R269" s="246"/>
      <c r="S269" s="246"/>
      <c r="T269" s="247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8" t="s">
        <v>145</v>
      </c>
      <c r="AU269" s="248" t="s">
        <v>89</v>
      </c>
      <c r="AV269" s="13" t="s">
        <v>89</v>
      </c>
      <c r="AW269" s="13" t="s">
        <v>35</v>
      </c>
      <c r="AX269" s="13" t="s">
        <v>79</v>
      </c>
      <c r="AY269" s="248" t="s">
        <v>132</v>
      </c>
    </row>
    <row r="270" s="13" customFormat="1">
      <c r="A270" s="13"/>
      <c r="B270" s="238"/>
      <c r="C270" s="239"/>
      <c r="D270" s="231" t="s">
        <v>145</v>
      </c>
      <c r="E270" s="240" t="s">
        <v>1</v>
      </c>
      <c r="F270" s="241" t="s">
        <v>688</v>
      </c>
      <c r="G270" s="239"/>
      <c r="H270" s="242">
        <v>79.5</v>
      </c>
      <c r="I270" s="243"/>
      <c r="J270" s="239"/>
      <c r="K270" s="239"/>
      <c r="L270" s="244"/>
      <c r="M270" s="245"/>
      <c r="N270" s="246"/>
      <c r="O270" s="246"/>
      <c r="P270" s="246"/>
      <c r="Q270" s="246"/>
      <c r="R270" s="246"/>
      <c r="S270" s="246"/>
      <c r="T270" s="247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8" t="s">
        <v>145</v>
      </c>
      <c r="AU270" s="248" t="s">
        <v>89</v>
      </c>
      <c r="AV270" s="13" t="s">
        <v>89</v>
      </c>
      <c r="AW270" s="13" t="s">
        <v>35</v>
      </c>
      <c r="AX270" s="13" t="s">
        <v>79</v>
      </c>
      <c r="AY270" s="248" t="s">
        <v>132</v>
      </c>
    </row>
    <row r="271" s="13" customFormat="1">
      <c r="A271" s="13"/>
      <c r="B271" s="238"/>
      <c r="C271" s="239"/>
      <c r="D271" s="231" t="s">
        <v>145</v>
      </c>
      <c r="E271" s="240" t="s">
        <v>1</v>
      </c>
      <c r="F271" s="241" t="s">
        <v>689</v>
      </c>
      <c r="G271" s="239"/>
      <c r="H271" s="242">
        <v>35.5</v>
      </c>
      <c r="I271" s="243"/>
      <c r="J271" s="239"/>
      <c r="K271" s="239"/>
      <c r="L271" s="244"/>
      <c r="M271" s="245"/>
      <c r="N271" s="246"/>
      <c r="O271" s="246"/>
      <c r="P271" s="246"/>
      <c r="Q271" s="246"/>
      <c r="R271" s="246"/>
      <c r="S271" s="246"/>
      <c r="T271" s="247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8" t="s">
        <v>145</v>
      </c>
      <c r="AU271" s="248" t="s">
        <v>89</v>
      </c>
      <c r="AV271" s="13" t="s">
        <v>89</v>
      </c>
      <c r="AW271" s="13" t="s">
        <v>35</v>
      </c>
      <c r="AX271" s="13" t="s">
        <v>79</v>
      </c>
      <c r="AY271" s="248" t="s">
        <v>132</v>
      </c>
    </row>
    <row r="272" s="14" customFormat="1">
      <c r="A272" s="14"/>
      <c r="B272" s="249"/>
      <c r="C272" s="250"/>
      <c r="D272" s="231" t="s">
        <v>145</v>
      </c>
      <c r="E272" s="251" t="s">
        <v>1</v>
      </c>
      <c r="F272" s="252" t="s">
        <v>197</v>
      </c>
      <c r="G272" s="250"/>
      <c r="H272" s="253">
        <v>327</v>
      </c>
      <c r="I272" s="254"/>
      <c r="J272" s="250"/>
      <c r="K272" s="250"/>
      <c r="L272" s="255"/>
      <c r="M272" s="256"/>
      <c r="N272" s="257"/>
      <c r="O272" s="257"/>
      <c r="P272" s="257"/>
      <c r="Q272" s="257"/>
      <c r="R272" s="257"/>
      <c r="S272" s="257"/>
      <c r="T272" s="258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9" t="s">
        <v>145</v>
      </c>
      <c r="AU272" s="259" t="s">
        <v>89</v>
      </c>
      <c r="AV272" s="14" t="s">
        <v>139</v>
      </c>
      <c r="AW272" s="14" t="s">
        <v>35</v>
      </c>
      <c r="AX272" s="14" t="s">
        <v>87</v>
      </c>
      <c r="AY272" s="259" t="s">
        <v>132</v>
      </c>
    </row>
    <row r="273" s="2" customFormat="1" ht="16.5" customHeight="1">
      <c r="A273" s="38"/>
      <c r="B273" s="39"/>
      <c r="C273" s="270" t="s">
        <v>394</v>
      </c>
      <c r="D273" s="270" t="s">
        <v>388</v>
      </c>
      <c r="E273" s="271" t="s">
        <v>690</v>
      </c>
      <c r="F273" s="272" t="s">
        <v>691</v>
      </c>
      <c r="G273" s="273" t="s">
        <v>516</v>
      </c>
      <c r="H273" s="274">
        <v>333.54000000000002</v>
      </c>
      <c r="I273" s="275"/>
      <c r="J273" s="276">
        <f>ROUND(I273*H273,2)</f>
        <v>0</v>
      </c>
      <c r="K273" s="272" t="s">
        <v>138</v>
      </c>
      <c r="L273" s="277"/>
      <c r="M273" s="278" t="s">
        <v>1</v>
      </c>
      <c r="N273" s="279" t="s">
        <v>44</v>
      </c>
      <c r="O273" s="91"/>
      <c r="P273" s="227">
        <f>O273*H273</f>
        <v>0</v>
      </c>
      <c r="Q273" s="227">
        <v>0.056120000000000003</v>
      </c>
      <c r="R273" s="227">
        <f>Q273*H273</f>
        <v>18.718264800000004</v>
      </c>
      <c r="S273" s="227">
        <v>0</v>
      </c>
      <c r="T273" s="228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29" t="s">
        <v>186</v>
      </c>
      <c r="AT273" s="229" t="s">
        <v>388</v>
      </c>
      <c r="AU273" s="229" t="s">
        <v>89</v>
      </c>
      <c r="AY273" s="17" t="s">
        <v>132</v>
      </c>
      <c r="BE273" s="230">
        <f>IF(N273="základní",J273,0)</f>
        <v>0</v>
      </c>
      <c r="BF273" s="230">
        <f>IF(N273="snížená",J273,0)</f>
        <v>0</v>
      </c>
      <c r="BG273" s="230">
        <f>IF(N273="zákl. přenesená",J273,0)</f>
        <v>0</v>
      </c>
      <c r="BH273" s="230">
        <f>IF(N273="sníž. přenesená",J273,0)</f>
        <v>0</v>
      </c>
      <c r="BI273" s="230">
        <f>IF(N273="nulová",J273,0)</f>
        <v>0</v>
      </c>
      <c r="BJ273" s="17" t="s">
        <v>87</v>
      </c>
      <c r="BK273" s="230">
        <f>ROUND(I273*H273,2)</f>
        <v>0</v>
      </c>
      <c r="BL273" s="17" t="s">
        <v>139</v>
      </c>
      <c r="BM273" s="229" t="s">
        <v>692</v>
      </c>
    </row>
    <row r="274" s="2" customFormat="1">
      <c r="A274" s="38"/>
      <c r="B274" s="39"/>
      <c r="C274" s="40"/>
      <c r="D274" s="231" t="s">
        <v>141</v>
      </c>
      <c r="E274" s="40"/>
      <c r="F274" s="232" t="s">
        <v>691</v>
      </c>
      <c r="G274" s="40"/>
      <c r="H274" s="40"/>
      <c r="I274" s="233"/>
      <c r="J274" s="40"/>
      <c r="K274" s="40"/>
      <c r="L274" s="44"/>
      <c r="M274" s="234"/>
      <c r="N274" s="235"/>
      <c r="O274" s="91"/>
      <c r="P274" s="91"/>
      <c r="Q274" s="91"/>
      <c r="R274" s="91"/>
      <c r="S274" s="91"/>
      <c r="T274" s="92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141</v>
      </c>
      <c r="AU274" s="17" t="s">
        <v>89</v>
      </c>
    </row>
    <row r="275" s="13" customFormat="1">
      <c r="A275" s="13"/>
      <c r="B275" s="238"/>
      <c r="C275" s="239"/>
      <c r="D275" s="231" t="s">
        <v>145</v>
      </c>
      <c r="E275" s="239"/>
      <c r="F275" s="241" t="s">
        <v>693</v>
      </c>
      <c r="G275" s="239"/>
      <c r="H275" s="242">
        <v>333.54000000000002</v>
      </c>
      <c r="I275" s="243"/>
      <c r="J275" s="239"/>
      <c r="K275" s="239"/>
      <c r="L275" s="244"/>
      <c r="M275" s="245"/>
      <c r="N275" s="246"/>
      <c r="O275" s="246"/>
      <c r="P275" s="246"/>
      <c r="Q275" s="246"/>
      <c r="R275" s="246"/>
      <c r="S275" s="246"/>
      <c r="T275" s="247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8" t="s">
        <v>145</v>
      </c>
      <c r="AU275" s="248" t="s">
        <v>89</v>
      </c>
      <c r="AV275" s="13" t="s">
        <v>89</v>
      </c>
      <c r="AW275" s="13" t="s">
        <v>4</v>
      </c>
      <c r="AX275" s="13" t="s">
        <v>87</v>
      </c>
      <c r="AY275" s="248" t="s">
        <v>132</v>
      </c>
    </row>
    <row r="276" s="2" customFormat="1" ht="24.15" customHeight="1">
      <c r="A276" s="38"/>
      <c r="B276" s="39"/>
      <c r="C276" s="218" t="s">
        <v>401</v>
      </c>
      <c r="D276" s="218" t="s">
        <v>134</v>
      </c>
      <c r="E276" s="219" t="s">
        <v>694</v>
      </c>
      <c r="F276" s="220" t="s">
        <v>695</v>
      </c>
      <c r="G276" s="221" t="s">
        <v>137</v>
      </c>
      <c r="H276" s="222">
        <v>1581.6020000000001</v>
      </c>
      <c r="I276" s="223"/>
      <c r="J276" s="224">
        <f>ROUND(I276*H276,2)</f>
        <v>0</v>
      </c>
      <c r="K276" s="220" t="s">
        <v>138</v>
      </c>
      <c r="L276" s="44"/>
      <c r="M276" s="225" t="s">
        <v>1</v>
      </c>
      <c r="N276" s="226" t="s">
        <v>44</v>
      </c>
      <c r="O276" s="91"/>
      <c r="P276" s="227">
        <f>O276*H276</f>
        <v>0</v>
      </c>
      <c r="Q276" s="227">
        <v>0.00068999999999999997</v>
      </c>
      <c r="R276" s="227">
        <f>Q276*H276</f>
        <v>1.0913053800000001</v>
      </c>
      <c r="S276" s="227">
        <v>0</v>
      </c>
      <c r="T276" s="228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9" t="s">
        <v>139</v>
      </c>
      <c r="AT276" s="229" t="s">
        <v>134</v>
      </c>
      <c r="AU276" s="229" t="s">
        <v>89</v>
      </c>
      <c r="AY276" s="17" t="s">
        <v>132</v>
      </c>
      <c r="BE276" s="230">
        <f>IF(N276="základní",J276,0)</f>
        <v>0</v>
      </c>
      <c r="BF276" s="230">
        <f>IF(N276="snížená",J276,0)</f>
        <v>0</v>
      </c>
      <c r="BG276" s="230">
        <f>IF(N276="zákl. přenesená",J276,0)</f>
        <v>0</v>
      </c>
      <c r="BH276" s="230">
        <f>IF(N276="sníž. přenesená",J276,0)</f>
        <v>0</v>
      </c>
      <c r="BI276" s="230">
        <f>IF(N276="nulová",J276,0)</f>
        <v>0</v>
      </c>
      <c r="BJ276" s="17" t="s">
        <v>87</v>
      </c>
      <c r="BK276" s="230">
        <f>ROUND(I276*H276,2)</f>
        <v>0</v>
      </c>
      <c r="BL276" s="17" t="s">
        <v>139</v>
      </c>
      <c r="BM276" s="229" t="s">
        <v>696</v>
      </c>
    </row>
    <row r="277" s="2" customFormat="1">
      <c r="A277" s="38"/>
      <c r="B277" s="39"/>
      <c r="C277" s="40"/>
      <c r="D277" s="231" t="s">
        <v>141</v>
      </c>
      <c r="E277" s="40"/>
      <c r="F277" s="232" t="s">
        <v>697</v>
      </c>
      <c r="G277" s="40"/>
      <c r="H277" s="40"/>
      <c r="I277" s="233"/>
      <c r="J277" s="40"/>
      <c r="K277" s="40"/>
      <c r="L277" s="44"/>
      <c r="M277" s="234"/>
      <c r="N277" s="235"/>
      <c r="O277" s="91"/>
      <c r="P277" s="91"/>
      <c r="Q277" s="91"/>
      <c r="R277" s="91"/>
      <c r="S277" s="91"/>
      <c r="T277" s="92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141</v>
      </c>
      <c r="AU277" s="17" t="s">
        <v>89</v>
      </c>
    </row>
    <row r="278" s="2" customFormat="1">
      <c r="A278" s="38"/>
      <c r="B278" s="39"/>
      <c r="C278" s="40"/>
      <c r="D278" s="236" t="s">
        <v>143</v>
      </c>
      <c r="E278" s="40"/>
      <c r="F278" s="237" t="s">
        <v>698</v>
      </c>
      <c r="G278" s="40"/>
      <c r="H278" s="40"/>
      <c r="I278" s="233"/>
      <c r="J278" s="40"/>
      <c r="K278" s="40"/>
      <c r="L278" s="44"/>
      <c r="M278" s="234"/>
      <c r="N278" s="235"/>
      <c r="O278" s="91"/>
      <c r="P278" s="91"/>
      <c r="Q278" s="91"/>
      <c r="R278" s="91"/>
      <c r="S278" s="91"/>
      <c r="T278" s="92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143</v>
      </c>
      <c r="AU278" s="17" t="s">
        <v>89</v>
      </c>
    </row>
    <row r="279" s="13" customFormat="1">
      <c r="A279" s="13"/>
      <c r="B279" s="238"/>
      <c r="C279" s="239"/>
      <c r="D279" s="231" t="s">
        <v>145</v>
      </c>
      <c r="E279" s="240" t="s">
        <v>1</v>
      </c>
      <c r="F279" s="241" t="s">
        <v>699</v>
      </c>
      <c r="G279" s="239"/>
      <c r="H279" s="242">
        <v>1581.6020000000001</v>
      </c>
      <c r="I279" s="243"/>
      <c r="J279" s="239"/>
      <c r="K279" s="239"/>
      <c r="L279" s="244"/>
      <c r="M279" s="245"/>
      <c r="N279" s="246"/>
      <c r="O279" s="246"/>
      <c r="P279" s="246"/>
      <c r="Q279" s="246"/>
      <c r="R279" s="246"/>
      <c r="S279" s="246"/>
      <c r="T279" s="247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8" t="s">
        <v>145</v>
      </c>
      <c r="AU279" s="248" t="s">
        <v>89</v>
      </c>
      <c r="AV279" s="13" t="s">
        <v>89</v>
      </c>
      <c r="AW279" s="13" t="s">
        <v>35</v>
      </c>
      <c r="AX279" s="13" t="s">
        <v>87</v>
      </c>
      <c r="AY279" s="248" t="s">
        <v>132</v>
      </c>
    </row>
    <row r="280" s="2" customFormat="1" ht="24.15" customHeight="1">
      <c r="A280" s="38"/>
      <c r="B280" s="39"/>
      <c r="C280" s="218" t="s">
        <v>406</v>
      </c>
      <c r="D280" s="218" t="s">
        <v>134</v>
      </c>
      <c r="E280" s="219" t="s">
        <v>700</v>
      </c>
      <c r="F280" s="220" t="s">
        <v>701</v>
      </c>
      <c r="G280" s="221" t="s">
        <v>516</v>
      </c>
      <c r="H280" s="222">
        <v>75.599999999999994</v>
      </c>
      <c r="I280" s="223"/>
      <c r="J280" s="224">
        <f>ROUND(I280*H280,2)</f>
        <v>0</v>
      </c>
      <c r="K280" s="220" t="s">
        <v>138</v>
      </c>
      <c r="L280" s="44"/>
      <c r="M280" s="225" t="s">
        <v>1</v>
      </c>
      <c r="N280" s="226" t="s">
        <v>44</v>
      </c>
      <c r="O280" s="91"/>
      <c r="P280" s="227">
        <f>O280*H280</f>
        <v>0</v>
      </c>
      <c r="Q280" s="227">
        <v>0</v>
      </c>
      <c r="R280" s="227">
        <f>Q280*H280</f>
        <v>0</v>
      </c>
      <c r="S280" s="227">
        <v>0</v>
      </c>
      <c r="T280" s="228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29" t="s">
        <v>139</v>
      </c>
      <c r="AT280" s="229" t="s">
        <v>134</v>
      </c>
      <c r="AU280" s="229" t="s">
        <v>89</v>
      </c>
      <c r="AY280" s="17" t="s">
        <v>132</v>
      </c>
      <c r="BE280" s="230">
        <f>IF(N280="základní",J280,0)</f>
        <v>0</v>
      </c>
      <c r="BF280" s="230">
        <f>IF(N280="snížená",J280,0)</f>
        <v>0</v>
      </c>
      <c r="BG280" s="230">
        <f>IF(N280="zákl. přenesená",J280,0)</f>
        <v>0</v>
      </c>
      <c r="BH280" s="230">
        <f>IF(N280="sníž. přenesená",J280,0)</f>
        <v>0</v>
      </c>
      <c r="BI280" s="230">
        <f>IF(N280="nulová",J280,0)</f>
        <v>0</v>
      </c>
      <c r="BJ280" s="17" t="s">
        <v>87</v>
      </c>
      <c r="BK280" s="230">
        <f>ROUND(I280*H280,2)</f>
        <v>0</v>
      </c>
      <c r="BL280" s="17" t="s">
        <v>139</v>
      </c>
      <c r="BM280" s="229" t="s">
        <v>702</v>
      </c>
    </row>
    <row r="281" s="2" customFormat="1">
      <c r="A281" s="38"/>
      <c r="B281" s="39"/>
      <c r="C281" s="40"/>
      <c r="D281" s="231" t="s">
        <v>141</v>
      </c>
      <c r="E281" s="40"/>
      <c r="F281" s="232" t="s">
        <v>703</v>
      </c>
      <c r="G281" s="40"/>
      <c r="H281" s="40"/>
      <c r="I281" s="233"/>
      <c r="J281" s="40"/>
      <c r="K281" s="40"/>
      <c r="L281" s="44"/>
      <c r="M281" s="234"/>
      <c r="N281" s="235"/>
      <c r="O281" s="91"/>
      <c r="P281" s="91"/>
      <c r="Q281" s="91"/>
      <c r="R281" s="91"/>
      <c r="S281" s="91"/>
      <c r="T281" s="92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7" t="s">
        <v>141</v>
      </c>
      <c r="AU281" s="17" t="s">
        <v>89</v>
      </c>
    </row>
    <row r="282" s="2" customFormat="1">
      <c r="A282" s="38"/>
      <c r="B282" s="39"/>
      <c r="C282" s="40"/>
      <c r="D282" s="236" t="s">
        <v>143</v>
      </c>
      <c r="E282" s="40"/>
      <c r="F282" s="237" t="s">
        <v>704</v>
      </c>
      <c r="G282" s="40"/>
      <c r="H282" s="40"/>
      <c r="I282" s="233"/>
      <c r="J282" s="40"/>
      <c r="K282" s="40"/>
      <c r="L282" s="44"/>
      <c r="M282" s="234"/>
      <c r="N282" s="235"/>
      <c r="O282" s="91"/>
      <c r="P282" s="91"/>
      <c r="Q282" s="91"/>
      <c r="R282" s="91"/>
      <c r="S282" s="91"/>
      <c r="T282" s="92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143</v>
      </c>
      <c r="AU282" s="17" t="s">
        <v>89</v>
      </c>
    </row>
    <row r="283" s="2" customFormat="1" ht="33" customHeight="1">
      <c r="A283" s="38"/>
      <c r="B283" s="39"/>
      <c r="C283" s="218" t="s">
        <v>412</v>
      </c>
      <c r="D283" s="218" t="s">
        <v>134</v>
      </c>
      <c r="E283" s="219" t="s">
        <v>705</v>
      </c>
      <c r="F283" s="220" t="s">
        <v>706</v>
      </c>
      <c r="G283" s="221" t="s">
        <v>516</v>
      </c>
      <c r="H283" s="222">
        <v>75.599999999999994</v>
      </c>
      <c r="I283" s="223"/>
      <c r="J283" s="224">
        <f>ROUND(I283*H283,2)</f>
        <v>0</v>
      </c>
      <c r="K283" s="220" t="s">
        <v>138</v>
      </c>
      <c r="L283" s="44"/>
      <c r="M283" s="225" t="s">
        <v>1</v>
      </c>
      <c r="N283" s="226" t="s">
        <v>44</v>
      </c>
      <c r="O283" s="91"/>
      <c r="P283" s="227">
        <f>O283*H283</f>
        <v>0</v>
      </c>
      <c r="Q283" s="227">
        <v>0.00060999999999999997</v>
      </c>
      <c r="R283" s="227">
        <f>Q283*H283</f>
        <v>0.046115999999999997</v>
      </c>
      <c r="S283" s="227">
        <v>0</v>
      </c>
      <c r="T283" s="228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9" t="s">
        <v>139</v>
      </c>
      <c r="AT283" s="229" t="s">
        <v>134</v>
      </c>
      <c r="AU283" s="229" t="s">
        <v>89</v>
      </c>
      <c r="AY283" s="17" t="s">
        <v>132</v>
      </c>
      <c r="BE283" s="230">
        <f>IF(N283="základní",J283,0)</f>
        <v>0</v>
      </c>
      <c r="BF283" s="230">
        <f>IF(N283="snížená",J283,0)</f>
        <v>0</v>
      </c>
      <c r="BG283" s="230">
        <f>IF(N283="zákl. přenesená",J283,0)</f>
        <v>0</v>
      </c>
      <c r="BH283" s="230">
        <f>IF(N283="sníž. přenesená",J283,0)</f>
        <v>0</v>
      </c>
      <c r="BI283" s="230">
        <f>IF(N283="nulová",J283,0)</f>
        <v>0</v>
      </c>
      <c r="BJ283" s="17" t="s">
        <v>87</v>
      </c>
      <c r="BK283" s="230">
        <f>ROUND(I283*H283,2)</f>
        <v>0</v>
      </c>
      <c r="BL283" s="17" t="s">
        <v>139</v>
      </c>
      <c r="BM283" s="229" t="s">
        <v>707</v>
      </c>
    </row>
    <row r="284" s="2" customFormat="1">
      <c r="A284" s="38"/>
      <c r="B284" s="39"/>
      <c r="C284" s="40"/>
      <c r="D284" s="231" t="s">
        <v>141</v>
      </c>
      <c r="E284" s="40"/>
      <c r="F284" s="232" t="s">
        <v>708</v>
      </c>
      <c r="G284" s="40"/>
      <c r="H284" s="40"/>
      <c r="I284" s="233"/>
      <c r="J284" s="40"/>
      <c r="K284" s="40"/>
      <c r="L284" s="44"/>
      <c r="M284" s="234"/>
      <c r="N284" s="235"/>
      <c r="O284" s="91"/>
      <c r="P284" s="91"/>
      <c r="Q284" s="91"/>
      <c r="R284" s="91"/>
      <c r="S284" s="91"/>
      <c r="T284" s="92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141</v>
      </c>
      <c r="AU284" s="17" t="s">
        <v>89</v>
      </c>
    </row>
    <row r="285" s="2" customFormat="1">
      <c r="A285" s="38"/>
      <c r="B285" s="39"/>
      <c r="C285" s="40"/>
      <c r="D285" s="236" t="s">
        <v>143</v>
      </c>
      <c r="E285" s="40"/>
      <c r="F285" s="237" t="s">
        <v>709</v>
      </c>
      <c r="G285" s="40"/>
      <c r="H285" s="40"/>
      <c r="I285" s="233"/>
      <c r="J285" s="40"/>
      <c r="K285" s="40"/>
      <c r="L285" s="44"/>
      <c r="M285" s="234"/>
      <c r="N285" s="235"/>
      <c r="O285" s="91"/>
      <c r="P285" s="91"/>
      <c r="Q285" s="91"/>
      <c r="R285" s="91"/>
      <c r="S285" s="91"/>
      <c r="T285" s="92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143</v>
      </c>
      <c r="AU285" s="17" t="s">
        <v>89</v>
      </c>
    </row>
    <row r="286" s="2" customFormat="1" ht="24.15" customHeight="1">
      <c r="A286" s="38"/>
      <c r="B286" s="39"/>
      <c r="C286" s="218" t="s">
        <v>417</v>
      </c>
      <c r="D286" s="218" t="s">
        <v>134</v>
      </c>
      <c r="E286" s="219" t="s">
        <v>710</v>
      </c>
      <c r="F286" s="220" t="s">
        <v>711</v>
      </c>
      <c r="G286" s="221" t="s">
        <v>516</v>
      </c>
      <c r="H286" s="222">
        <v>75.599999999999994</v>
      </c>
      <c r="I286" s="223"/>
      <c r="J286" s="224">
        <f>ROUND(I286*H286,2)</f>
        <v>0</v>
      </c>
      <c r="K286" s="220" t="s">
        <v>138</v>
      </c>
      <c r="L286" s="44"/>
      <c r="M286" s="225" t="s">
        <v>1</v>
      </c>
      <c r="N286" s="226" t="s">
        <v>44</v>
      </c>
      <c r="O286" s="91"/>
      <c r="P286" s="227">
        <f>O286*H286</f>
        <v>0</v>
      </c>
      <c r="Q286" s="227">
        <v>0</v>
      </c>
      <c r="R286" s="227">
        <f>Q286*H286</f>
        <v>0</v>
      </c>
      <c r="S286" s="227">
        <v>0</v>
      </c>
      <c r="T286" s="228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29" t="s">
        <v>139</v>
      </c>
      <c r="AT286" s="229" t="s">
        <v>134</v>
      </c>
      <c r="AU286" s="229" t="s">
        <v>89</v>
      </c>
      <c r="AY286" s="17" t="s">
        <v>132</v>
      </c>
      <c r="BE286" s="230">
        <f>IF(N286="základní",J286,0)</f>
        <v>0</v>
      </c>
      <c r="BF286" s="230">
        <f>IF(N286="snížená",J286,0)</f>
        <v>0</v>
      </c>
      <c r="BG286" s="230">
        <f>IF(N286="zákl. přenesená",J286,0)</f>
        <v>0</v>
      </c>
      <c r="BH286" s="230">
        <f>IF(N286="sníž. přenesená",J286,0)</f>
        <v>0</v>
      </c>
      <c r="BI286" s="230">
        <f>IF(N286="nulová",J286,0)</f>
        <v>0</v>
      </c>
      <c r="BJ286" s="17" t="s">
        <v>87</v>
      </c>
      <c r="BK286" s="230">
        <f>ROUND(I286*H286,2)</f>
        <v>0</v>
      </c>
      <c r="BL286" s="17" t="s">
        <v>139</v>
      </c>
      <c r="BM286" s="229" t="s">
        <v>712</v>
      </c>
    </row>
    <row r="287" s="2" customFormat="1">
      <c r="A287" s="38"/>
      <c r="B287" s="39"/>
      <c r="C287" s="40"/>
      <c r="D287" s="231" t="s">
        <v>141</v>
      </c>
      <c r="E287" s="40"/>
      <c r="F287" s="232" t="s">
        <v>713</v>
      </c>
      <c r="G287" s="40"/>
      <c r="H287" s="40"/>
      <c r="I287" s="233"/>
      <c r="J287" s="40"/>
      <c r="K287" s="40"/>
      <c r="L287" s="44"/>
      <c r="M287" s="234"/>
      <c r="N287" s="235"/>
      <c r="O287" s="91"/>
      <c r="P287" s="91"/>
      <c r="Q287" s="91"/>
      <c r="R287" s="91"/>
      <c r="S287" s="91"/>
      <c r="T287" s="92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7" t="s">
        <v>141</v>
      </c>
      <c r="AU287" s="17" t="s">
        <v>89</v>
      </c>
    </row>
    <row r="288" s="2" customFormat="1">
      <c r="A288" s="38"/>
      <c r="B288" s="39"/>
      <c r="C288" s="40"/>
      <c r="D288" s="236" t="s">
        <v>143</v>
      </c>
      <c r="E288" s="40"/>
      <c r="F288" s="237" t="s">
        <v>714</v>
      </c>
      <c r="G288" s="40"/>
      <c r="H288" s="40"/>
      <c r="I288" s="233"/>
      <c r="J288" s="40"/>
      <c r="K288" s="40"/>
      <c r="L288" s="44"/>
      <c r="M288" s="234"/>
      <c r="N288" s="235"/>
      <c r="O288" s="91"/>
      <c r="P288" s="91"/>
      <c r="Q288" s="91"/>
      <c r="R288" s="91"/>
      <c r="S288" s="91"/>
      <c r="T288" s="92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143</v>
      </c>
      <c r="AU288" s="17" t="s">
        <v>89</v>
      </c>
    </row>
    <row r="289" s="13" customFormat="1">
      <c r="A289" s="13"/>
      <c r="B289" s="238"/>
      <c r="C289" s="239"/>
      <c r="D289" s="231" t="s">
        <v>145</v>
      </c>
      <c r="E289" s="240" t="s">
        <v>1</v>
      </c>
      <c r="F289" s="241" t="s">
        <v>715</v>
      </c>
      <c r="G289" s="239"/>
      <c r="H289" s="242">
        <v>75.599999999999994</v>
      </c>
      <c r="I289" s="243"/>
      <c r="J289" s="239"/>
      <c r="K289" s="239"/>
      <c r="L289" s="244"/>
      <c r="M289" s="245"/>
      <c r="N289" s="246"/>
      <c r="O289" s="246"/>
      <c r="P289" s="246"/>
      <c r="Q289" s="246"/>
      <c r="R289" s="246"/>
      <c r="S289" s="246"/>
      <c r="T289" s="247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8" t="s">
        <v>145</v>
      </c>
      <c r="AU289" s="248" t="s">
        <v>89</v>
      </c>
      <c r="AV289" s="13" t="s">
        <v>89</v>
      </c>
      <c r="AW289" s="13" t="s">
        <v>35</v>
      </c>
      <c r="AX289" s="13" t="s">
        <v>87</v>
      </c>
      <c r="AY289" s="248" t="s">
        <v>132</v>
      </c>
    </row>
    <row r="290" s="2" customFormat="1" ht="24.15" customHeight="1">
      <c r="A290" s="38"/>
      <c r="B290" s="39"/>
      <c r="C290" s="218" t="s">
        <v>423</v>
      </c>
      <c r="D290" s="218" t="s">
        <v>134</v>
      </c>
      <c r="E290" s="219" t="s">
        <v>716</v>
      </c>
      <c r="F290" s="220" t="s">
        <v>717</v>
      </c>
      <c r="G290" s="221" t="s">
        <v>149</v>
      </c>
      <c r="H290" s="222">
        <v>2</v>
      </c>
      <c r="I290" s="223"/>
      <c r="J290" s="224">
        <f>ROUND(I290*H290,2)</f>
        <v>0</v>
      </c>
      <c r="K290" s="220" t="s">
        <v>138</v>
      </c>
      <c r="L290" s="44"/>
      <c r="M290" s="225" t="s">
        <v>1</v>
      </c>
      <c r="N290" s="226" t="s">
        <v>44</v>
      </c>
      <c r="O290" s="91"/>
      <c r="P290" s="227">
        <f>O290*H290</f>
        <v>0</v>
      </c>
      <c r="Q290" s="227">
        <v>0</v>
      </c>
      <c r="R290" s="227">
        <f>Q290*H290</f>
        <v>0</v>
      </c>
      <c r="S290" s="227">
        <v>0.082000000000000003</v>
      </c>
      <c r="T290" s="228">
        <f>S290*H290</f>
        <v>0.16400000000000001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29" t="s">
        <v>139</v>
      </c>
      <c r="AT290" s="229" t="s">
        <v>134</v>
      </c>
      <c r="AU290" s="229" t="s">
        <v>89</v>
      </c>
      <c r="AY290" s="17" t="s">
        <v>132</v>
      </c>
      <c r="BE290" s="230">
        <f>IF(N290="základní",J290,0)</f>
        <v>0</v>
      </c>
      <c r="BF290" s="230">
        <f>IF(N290="snížená",J290,0)</f>
        <v>0</v>
      </c>
      <c r="BG290" s="230">
        <f>IF(N290="zákl. přenesená",J290,0)</f>
        <v>0</v>
      </c>
      <c r="BH290" s="230">
        <f>IF(N290="sníž. přenesená",J290,0)</f>
        <v>0</v>
      </c>
      <c r="BI290" s="230">
        <f>IF(N290="nulová",J290,0)</f>
        <v>0</v>
      </c>
      <c r="BJ290" s="17" t="s">
        <v>87</v>
      </c>
      <c r="BK290" s="230">
        <f>ROUND(I290*H290,2)</f>
        <v>0</v>
      </c>
      <c r="BL290" s="17" t="s">
        <v>139</v>
      </c>
      <c r="BM290" s="229" t="s">
        <v>718</v>
      </c>
    </row>
    <row r="291" s="2" customFormat="1">
      <c r="A291" s="38"/>
      <c r="B291" s="39"/>
      <c r="C291" s="40"/>
      <c r="D291" s="231" t="s">
        <v>141</v>
      </c>
      <c r="E291" s="40"/>
      <c r="F291" s="232" t="s">
        <v>719</v>
      </c>
      <c r="G291" s="40"/>
      <c r="H291" s="40"/>
      <c r="I291" s="233"/>
      <c r="J291" s="40"/>
      <c r="K291" s="40"/>
      <c r="L291" s="44"/>
      <c r="M291" s="234"/>
      <c r="N291" s="235"/>
      <c r="O291" s="91"/>
      <c r="P291" s="91"/>
      <c r="Q291" s="91"/>
      <c r="R291" s="91"/>
      <c r="S291" s="91"/>
      <c r="T291" s="92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141</v>
      </c>
      <c r="AU291" s="17" t="s">
        <v>89</v>
      </c>
    </row>
    <row r="292" s="2" customFormat="1">
      <c r="A292" s="38"/>
      <c r="B292" s="39"/>
      <c r="C292" s="40"/>
      <c r="D292" s="236" t="s">
        <v>143</v>
      </c>
      <c r="E292" s="40"/>
      <c r="F292" s="237" t="s">
        <v>720</v>
      </c>
      <c r="G292" s="40"/>
      <c r="H292" s="40"/>
      <c r="I292" s="233"/>
      <c r="J292" s="40"/>
      <c r="K292" s="40"/>
      <c r="L292" s="44"/>
      <c r="M292" s="234"/>
      <c r="N292" s="235"/>
      <c r="O292" s="91"/>
      <c r="P292" s="91"/>
      <c r="Q292" s="91"/>
      <c r="R292" s="91"/>
      <c r="S292" s="91"/>
      <c r="T292" s="92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143</v>
      </c>
      <c r="AU292" s="17" t="s">
        <v>89</v>
      </c>
    </row>
    <row r="293" s="13" customFormat="1">
      <c r="A293" s="13"/>
      <c r="B293" s="238"/>
      <c r="C293" s="239"/>
      <c r="D293" s="231" t="s">
        <v>145</v>
      </c>
      <c r="E293" s="240" t="s">
        <v>1</v>
      </c>
      <c r="F293" s="241" t="s">
        <v>89</v>
      </c>
      <c r="G293" s="239"/>
      <c r="H293" s="242">
        <v>2</v>
      </c>
      <c r="I293" s="243"/>
      <c r="J293" s="239"/>
      <c r="K293" s="239"/>
      <c r="L293" s="244"/>
      <c r="M293" s="245"/>
      <c r="N293" s="246"/>
      <c r="O293" s="246"/>
      <c r="P293" s="246"/>
      <c r="Q293" s="246"/>
      <c r="R293" s="246"/>
      <c r="S293" s="246"/>
      <c r="T293" s="247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8" t="s">
        <v>145</v>
      </c>
      <c r="AU293" s="248" t="s">
        <v>89</v>
      </c>
      <c r="AV293" s="13" t="s">
        <v>89</v>
      </c>
      <c r="AW293" s="13" t="s">
        <v>35</v>
      </c>
      <c r="AX293" s="13" t="s">
        <v>87</v>
      </c>
      <c r="AY293" s="248" t="s">
        <v>132</v>
      </c>
    </row>
    <row r="294" s="2" customFormat="1" ht="24.15" customHeight="1">
      <c r="A294" s="38"/>
      <c r="B294" s="39"/>
      <c r="C294" s="218" t="s">
        <v>429</v>
      </c>
      <c r="D294" s="218" t="s">
        <v>134</v>
      </c>
      <c r="E294" s="219" t="s">
        <v>721</v>
      </c>
      <c r="F294" s="220" t="s">
        <v>722</v>
      </c>
      <c r="G294" s="221" t="s">
        <v>149</v>
      </c>
      <c r="H294" s="222">
        <v>4</v>
      </c>
      <c r="I294" s="223"/>
      <c r="J294" s="224">
        <f>ROUND(I294*H294,2)</f>
        <v>0</v>
      </c>
      <c r="K294" s="220" t="s">
        <v>138</v>
      </c>
      <c r="L294" s="44"/>
      <c r="M294" s="225" t="s">
        <v>1</v>
      </c>
      <c r="N294" s="226" t="s">
        <v>44</v>
      </c>
      <c r="O294" s="91"/>
      <c r="P294" s="227">
        <f>O294*H294</f>
        <v>0</v>
      </c>
      <c r="Q294" s="227">
        <v>0</v>
      </c>
      <c r="R294" s="227">
        <f>Q294*H294</f>
        <v>0</v>
      </c>
      <c r="S294" s="227">
        <v>0.0040000000000000001</v>
      </c>
      <c r="T294" s="228">
        <f>S294*H294</f>
        <v>0.016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29" t="s">
        <v>139</v>
      </c>
      <c r="AT294" s="229" t="s">
        <v>134</v>
      </c>
      <c r="AU294" s="229" t="s">
        <v>89</v>
      </c>
      <c r="AY294" s="17" t="s">
        <v>132</v>
      </c>
      <c r="BE294" s="230">
        <f>IF(N294="základní",J294,0)</f>
        <v>0</v>
      </c>
      <c r="BF294" s="230">
        <f>IF(N294="snížená",J294,0)</f>
        <v>0</v>
      </c>
      <c r="BG294" s="230">
        <f>IF(N294="zákl. přenesená",J294,0)</f>
        <v>0</v>
      </c>
      <c r="BH294" s="230">
        <f>IF(N294="sníž. přenesená",J294,0)</f>
        <v>0</v>
      </c>
      <c r="BI294" s="230">
        <f>IF(N294="nulová",J294,0)</f>
        <v>0</v>
      </c>
      <c r="BJ294" s="17" t="s">
        <v>87</v>
      </c>
      <c r="BK294" s="230">
        <f>ROUND(I294*H294,2)</f>
        <v>0</v>
      </c>
      <c r="BL294" s="17" t="s">
        <v>139</v>
      </c>
      <c r="BM294" s="229" t="s">
        <v>723</v>
      </c>
    </row>
    <row r="295" s="2" customFormat="1">
      <c r="A295" s="38"/>
      <c r="B295" s="39"/>
      <c r="C295" s="40"/>
      <c r="D295" s="231" t="s">
        <v>141</v>
      </c>
      <c r="E295" s="40"/>
      <c r="F295" s="232" t="s">
        <v>724</v>
      </c>
      <c r="G295" s="40"/>
      <c r="H295" s="40"/>
      <c r="I295" s="233"/>
      <c r="J295" s="40"/>
      <c r="K295" s="40"/>
      <c r="L295" s="44"/>
      <c r="M295" s="234"/>
      <c r="N295" s="235"/>
      <c r="O295" s="91"/>
      <c r="P295" s="91"/>
      <c r="Q295" s="91"/>
      <c r="R295" s="91"/>
      <c r="S295" s="91"/>
      <c r="T295" s="92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141</v>
      </c>
      <c r="AU295" s="17" t="s">
        <v>89</v>
      </c>
    </row>
    <row r="296" s="2" customFormat="1">
      <c r="A296" s="38"/>
      <c r="B296" s="39"/>
      <c r="C296" s="40"/>
      <c r="D296" s="236" t="s">
        <v>143</v>
      </c>
      <c r="E296" s="40"/>
      <c r="F296" s="237" t="s">
        <v>725</v>
      </c>
      <c r="G296" s="40"/>
      <c r="H296" s="40"/>
      <c r="I296" s="233"/>
      <c r="J296" s="40"/>
      <c r="K296" s="40"/>
      <c r="L296" s="44"/>
      <c r="M296" s="234"/>
      <c r="N296" s="235"/>
      <c r="O296" s="91"/>
      <c r="P296" s="91"/>
      <c r="Q296" s="91"/>
      <c r="R296" s="91"/>
      <c r="S296" s="91"/>
      <c r="T296" s="92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143</v>
      </c>
      <c r="AU296" s="17" t="s">
        <v>89</v>
      </c>
    </row>
    <row r="297" s="12" customFormat="1" ht="22.8" customHeight="1">
      <c r="A297" s="12"/>
      <c r="B297" s="202"/>
      <c r="C297" s="203"/>
      <c r="D297" s="204" t="s">
        <v>78</v>
      </c>
      <c r="E297" s="216" t="s">
        <v>726</v>
      </c>
      <c r="F297" s="216" t="s">
        <v>727</v>
      </c>
      <c r="G297" s="203"/>
      <c r="H297" s="203"/>
      <c r="I297" s="206"/>
      <c r="J297" s="217">
        <f>BK297</f>
        <v>0</v>
      </c>
      <c r="K297" s="203"/>
      <c r="L297" s="208"/>
      <c r="M297" s="209"/>
      <c r="N297" s="210"/>
      <c r="O297" s="210"/>
      <c r="P297" s="211">
        <f>SUM(P298:P312)</f>
        <v>0</v>
      </c>
      <c r="Q297" s="210"/>
      <c r="R297" s="211">
        <f>SUM(R298:R312)</f>
        <v>0</v>
      </c>
      <c r="S297" s="210"/>
      <c r="T297" s="212">
        <f>SUM(T298:T312)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13" t="s">
        <v>87</v>
      </c>
      <c r="AT297" s="214" t="s">
        <v>78</v>
      </c>
      <c r="AU297" s="214" t="s">
        <v>87</v>
      </c>
      <c r="AY297" s="213" t="s">
        <v>132</v>
      </c>
      <c r="BK297" s="215">
        <f>SUM(BK298:BK312)</f>
        <v>0</v>
      </c>
    </row>
    <row r="298" s="2" customFormat="1" ht="21.75" customHeight="1">
      <c r="A298" s="38"/>
      <c r="B298" s="39"/>
      <c r="C298" s="218" t="s">
        <v>435</v>
      </c>
      <c r="D298" s="218" t="s">
        <v>134</v>
      </c>
      <c r="E298" s="219" t="s">
        <v>728</v>
      </c>
      <c r="F298" s="220" t="s">
        <v>729</v>
      </c>
      <c r="G298" s="221" t="s">
        <v>356</v>
      </c>
      <c r="H298" s="222">
        <v>19.931999999999999</v>
      </c>
      <c r="I298" s="223"/>
      <c r="J298" s="224">
        <f>ROUND(I298*H298,2)</f>
        <v>0</v>
      </c>
      <c r="K298" s="220" t="s">
        <v>138</v>
      </c>
      <c r="L298" s="44"/>
      <c r="M298" s="225" t="s">
        <v>1</v>
      </c>
      <c r="N298" s="226" t="s">
        <v>44</v>
      </c>
      <c r="O298" s="91"/>
      <c r="P298" s="227">
        <f>O298*H298</f>
        <v>0</v>
      </c>
      <c r="Q298" s="227">
        <v>0</v>
      </c>
      <c r="R298" s="227">
        <f>Q298*H298</f>
        <v>0</v>
      </c>
      <c r="S298" s="227">
        <v>0</v>
      </c>
      <c r="T298" s="228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29" t="s">
        <v>139</v>
      </c>
      <c r="AT298" s="229" t="s">
        <v>134</v>
      </c>
      <c r="AU298" s="229" t="s">
        <v>89</v>
      </c>
      <c r="AY298" s="17" t="s">
        <v>132</v>
      </c>
      <c r="BE298" s="230">
        <f>IF(N298="základní",J298,0)</f>
        <v>0</v>
      </c>
      <c r="BF298" s="230">
        <f>IF(N298="snížená",J298,0)</f>
        <v>0</v>
      </c>
      <c r="BG298" s="230">
        <f>IF(N298="zákl. přenesená",J298,0)</f>
        <v>0</v>
      </c>
      <c r="BH298" s="230">
        <f>IF(N298="sníž. přenesená",J298,0)</f>
        <v>0</v>
      </c>
      <c r="BI298" s="230">
        <f>IF(N298="nulová",J298,0)</f>
        <v>0</v>
      </c>
      <c r="BJ298" s="17" t="s">
        <v>87</v>
      </c>
      <c r="BK298" s="230">
        <f>ROUND(I298*H298,2)</f>
        <v>0</v>
      </c>
      <c r="BL298" s="17" t="s">
        <v>139</v>
      </c>
      <c r="BM298" s="229" t="s">
        <v>730</v>
      </c>
    </row>
    <row r="299" s="2" customFormat="1">
      <c r="A299" s="38"/>
      <c r="B299" s="39"/>
      <c r="C299" s="40"/>
      <c r="D299" s="231" t="s">
        <v>141</v>
      </c>
      <c r="E299" s="40"/>
      <c r="F299" s="232" t="s">
        <v>731</v>
      </c>
      <c r="G299" s="40"/>
      <c r="H299" s="40"/>
      <c r="I299" s="233"/>
      <c r="J299" s="40"/>
      <c r="K299" s="40"/>
      <c r="L299" s="44"/>
      <c r="M299" s="234"/>
      <c r="N299" s="235"/>
      <c r="O299" s="91"/>
      <c r="P299" s="91"/>
      <c r="Q299" s="91"/>
      <c r="R299" s="91"/>
      <c r="S299" s="91"/>
      <c r="T299" s="92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141</v>
      </c>
      <c r="AU299" s="17" t="s">
        <v>89</v>
      </c>
    </row>
    <row r="300" s="2" customFormat="1">
      <c r="A300" s="38"/>
      <c r="B300" s="39"/>
      <c r="C300" s="40"/>
      <c r="D300" s="236" t="s">
        <v>143</v>
      </c>
      <c r="E300" s="40"/>
      <c r="F300" s="237" t="s">
        <v>732</v>
      </c>
      <c r="G300" s="40"/>
      <c r="H300" s="40"/>
      <c r="I300" s="233"/>
      <c r="J300" s="40"/>
      <c r="K300" s="40"/>
      <c r="L300" s="44"/>
      <c r="M300" s="234"/>
      <c r="N300" s="235"/>
      <c r="O300" s="91"/>
      <c r="P300" s="91"/>
      <c r="Q300" s="91"/>
      <c r="R300" s="91"/>
      <c r="S300" s="91"/>
      <c r="T300" s="92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7" t="s">
        <v>143</v>
      </c>
      <c r="AU300" s="17" t="s">
        <v>89</v>
      </c>
    </row>
    <row r="301" s="2" customFormat="1" ht="24.15" customHeight="1">
      <c r="A301" s="38"/>
      <c r="B301" s="39"/>
      <c r="C301" s="218" t="s">
        <v>440</v>
      </c>
      <c r="D301" s="218" t="s">
        <v>134</v>
      </c>
      <c r="E301" s="219" t="s">
        <v>733</v>
      </c>
      <c r="F301" s="220" t="s">
        <v>734</v>
      </c>
      <c r="G301" s="221" t="s">
        <v>356</v>
      </c>
      <c r="H301" s="222">
        <v>378.70800000000003</v>
      </c>
      <c r="I301" s="223"/>
      <c r="J301" s="224">
        <f>ROUND(I301*H301,2)</f>
        <v>0</v>
      </c>
      <c r="K301" s="220" t="s">
        <v>138</v>
      </c>
      <c r="L301" s="44"/>
      <c r="M301" s="225" t="s">
        <v>1</v>
      </c>
      <c r="N301" s="226" t="s">
        <v>44</v>
      </c>
      <c r="O301" s="91"/>
      <c r="P301" s="227">
        <f>O301*H301</f>
        <v>0</v>
      </c>
      <c r="Q301" s="227">
        <v>0</v>
      </c>
      <c r="R301" s="227">
        <f>Q301*H301</f>
        <v>0</v>
      </c>
      <c r="S301" s="227">
        <v>0</v>
      </c>
      <c r="T301" s="228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9" t="s">
        <v>139</v>
      </c>
      <c r="AT301" s="229" t="s">
        <v>134</v>
      </c>
      <c r="AU301" s="229" t="s">
        <v>89</v>
      </c>
      <c r="AY301" s="17" t="s">
        <v>132</v>
      </c>
      <c r="BE301" s="230">
        <f>IF(N301="základní",J301,0)</f>
        <v>0</v>
      </c>
      <c r="BF301" s="230">
        <f>IF(N301="snížená",J301,0)</f>
        <v>0</v>
      </c>
      <c r="BG301" s="230">
        <f>IF(N301="zákl. přenesená",J301,0)</f>
        <v>0</v>
      </c>
      <c r="BH301" s="230">
        <f>IF(N301="sníž. přenesená",J301,0)</f>
        <v>0</v>
      </c>
      <c r="BI301" s="230">
        <f>IF(N301="nulová",J301,0)</f>
        <v>0</v>
      </c>
      <c r="BJ301" s="17" t="s">
        <v>87</v>
      </c>
      <c r="BK301" s="230">
        <f>ROUND(I301*H301,2)</f>
        <v>0</v>
      </c>
      <c r="BL301" s="17" t="s">
        <v>139</v>
      </c>
      <c r="BM301" s="229" t="s">
        <v>735</v>
      </c>
    </row>
    <row r="302" s="2" customFormat="1">
      <c r="A302" s="38"/>
      <c r="B302" s="39"/>
      <c r="C302" s="40"/>
      <c r="D302" s="231" t="s">
        <v>141</v>
      </c>
      <c r="E302" s="40"/>
      <c r="F302" s="232" t="s">
        <v>736</v>
      </c>
      <c r="G302" s="40"/>
      <c r="H302" s="40"/>
      <c r="I302" s="233"/>
      <c r="J302" s="40"/>
      <c r="K302" s="40"/>
      <c r="L302" s="44"/>
      <c r="M302" s="234"/>
      <c r="N302" s="235"/>
      <c r="O302" s="91"/>
      <c r="P302" s="91"/>
      <c r="Q302" s="91"/>
      <c r="R302" s="91"/>
      <c r="S302" s="91"/>
      <c r="T302" s="92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7" t="s">
        <v>141</v>
      </c>
      <c r="AU302" s="17" t="s">
        <v>89</v>
      </c>
    </row>
    <row r="303" s="2" customFormat="1">
      <c r="A303" s="38"/>
      <c r="B303" s="39"/>
      <c r="C303" s="40"/>
      <c r="D303" s="236" t="s">
        <v>143</v>
      </c>
      <c r="E303" s="40"/>
      <c r="F303" s="237" t="s">
        <v>737</v>
      </c>
      <c r="G303" s="40"/>
      <c r="H303" s="40"/>
      <c r="I303" s="233"/>
      <c r="J303" s="40"/>
      <c r="K303" s="40"/>
      <c r="L303" s="44"/>
      <c r="M303" s="234"/>
      <c r="N303" s="235"/>
      <c r="O303" s="91"/>
      <c r="P303" s="91"/>
      <c r="Q303" s="91"/>
      <c r="R303" s="91"/>
      <c r="S303" s="91"/>
      <c r="T303" s="92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T303" s="17" t="s">
        <v>143</v>
      </c>
      <c r="AU303" s="17" t="s">
        <v>89</v>
      </c>
    </row>
    <row r="304" s="13" customFormat="1">
      <c r="A304" s="13"/>
      <c r="B304" s="238"/>
      <c r="C304" s="239"/>
      <c r="D304" s="231" t="s">
        <v>145</v>
      </c>
      <c r="E304" s="239"/>
      <c r="F304" s="241" t="s">
        <v>738</v>
      </c>
      <c r="G304" s="239"/>
      <c r="H304" s="242">
        <v>378.70800000000003</v>
      </c>
      <c r="I304" s="243"/>
      <c r="J304" s="239"/>
      <c r="K304" s="239"/>
      <c r="L304" s="244"/>
      <c r="M304" s="245"/>
      <c r="N304" s="246"/>
      <c r="O304" s="246"/>
      <c r="P304" s="246"/>
      <c r="Q304" s="246"/>
      <c r="R304" s="246"/>
      <c r="S304" s="246"/>
      <c r="T304" s="247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8" t="s">
        <v>145</v>
      </c>
      <c r="AU304" s="248" t="s">
        <v>89</v>
      </c>
      <c r="AV304" s="13" t="s">
        <v>89</v>
      </c>
      <c r="AW304" s="13" t="s">
        <v>4</v>
      </c>
      <c r="AX304" s="13" t="s">
        <v>87</v>
      </c>
      <c r="AY304" s="248" t="s">
        <v>132</v>
      </c>
    </row>
    <row r="305" s="2" customFormat="1" ht="37.8" customHeight="1">
      <c r="A305" s="38"/>
      <c r="B305" s="39"/>
      <c r="C305" s="218" t="s">
        <v>447</v>
      </c>
      <c r="D305" s="218" t="s">
        <v>134</v>
      </c>
      <c r="E305" s="219" t="s">
        <v>739</v>
      </c>
      <c r="F305" s="220" t="s">
        <v>740</v>
      </c>
      <c r="G305" s="221" t="s">
        <v>356</v>
      </c>
      <c r="H305" s="222">
        <v>19.75</v>
      </c>
      <c r="I305" s="223"/>
      <c r="J305" s="224">
        <f>ROUND(I305*H305,2)</f>
        <v>0</v>
      </c>
      <c r="K305" s="220" t="s">
        <v>138</v>
      </c>
      <c r="L305" s="44"/>
      <c r="M305" s="225" t="s">
        <v>1</v>
      </c>
      <c r="N305" s="226" t="s">
        <v>44</v>
      </c>
      <c r="O305" s="91"/>
      <c r="P305" s="227">
        <f>O305*H305</f>
        <v>0</v>
      </c>
      <c r="Q305" s="227">
        <v>0</v>
      </c>
      <c r="R305" s="227">
        <f>Q305*H305</f>
        <v>0</v>
      </c>
      <c r="S305" s="227">
        <v>0</v>
      </c>
      <c r="T305" s="228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29" t="s">
        <v>139</v>
      </c>
      <c r="AT305" s="229" t="s">
        <v>134</v>
      </c>
      <c r="AU305" s="229" t="s">
        <v>89</v>
      </c>
      <c r="AY305" s="17" t="s">
        <v>132</v>
      </c>
      <c r="BE305" s="230">
        <f>IF(N305="základní",J305,0)</f>
        <v>0</v>
      </c>
      <c r="BF305" s="230">
        <f>IF(N305="snížená",J305,0)</f>
        <v>0</v>
      </c>
      <c r="BG305" s="230">
        <f>IF(N305="zákl. přenesená",J305,0)</f>
        <v>0</v>
      </c>
      <c r="BH305" s="230">
        <f>IF(N305="sníž. přenesená",J305,0)</f>
        <v>0</v>
      </c>
      <c r="BI305" s="230">
        <f>IF(N305="nulová",J305,0)</f>
        <v>0</v>
      </c>
      <c r="BJ305" s="17" t="s">
        <v>87</v>
      </c>
      <c r="BK305" s="230">
        <f>ROUND(I305*H305,2)</f>
        <v>0</v>
      </c>
      <c r="BL305" s="17" t="s">
        <v>139</v>
      </c>
      <c r="BM305" s="229" t="s">
        <v>741</v>
      </c>
    </row>
    <row r="306" s="2" customFormat="1">
      <c r="A306" s="38"/>
      <c r="B306" s="39"/>
      <c r="C306" s="40"/>
      <c r="D306" s="231" t="s">
        <v>141</v>
      </c>
      <c r="E306" s="40"/>
      <c r="F306" s="232" t="s">
        <v>742</v>
      </c>
      <c r="G306" s="40"/>
      <c r="H306" s="40"/>
      <c r="I306" s="233"/>
      <c r="J306" s="40"/>
      <c r="K306" s="40"/>
      <c r="L306" s="44"/>
      <c r="M306" s="234"/>
      <c r="N306" s="235"/>
      <c r="O306" s="91"/>
      <c r="P306" s="91"/>
      <c r="Q306" s="91"/>
      <c r="R306" s="91"/>
      <c r="S306" s="91"/>
      <c r="T306" s="92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141</v>
      </c>
      <c r="AU306" s="17" t="s">
        <v>89</v>
      </c>
    </row>
    <row r="307" s="2" customFormat="1">
      <c r="A307" s="38"/>
      <c r="B307" s="39"/>
      <c r="C307" s="40"/>
      <c r="D307" s="236" t="s">
        <v>143</v>
      </c>
      <c r="E307" s="40"/>
      <c r="F307" s="237" t="s">
        <v>743</v>
      </c>
      <c r="G307" s="40"/>
      <c r="H307" s="40"/>
      <c r="I307" s="233"/>
      <c r="J307" s="40"/>
      <c r="K307" s="40"/>
      <c r="L307" s="44"/>
      <c r="M307" s="234"/>
      <c r="N307" s="235"/>
      <c r="O307" s="91"/>
      <c r="P307" s="91"/>
      <c r="Q307" s="91"/>
      <c r="R307" s="91"/>
      <c r="S307" s="91"/>
      <c r="T307" s="92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7" t="s">
        <v>143</v>
      </c>
      <c r="AU307" s="17" t="s">
        <v>89</v>
      </c>
    </row>
    <row r="308" s="13" customFormat="1">
      <c r="A308" s="13"/>
      <c r="B308" s="238"/>
      <c r="C308" s="239"/>
      <c r="D308" s="231" t="s">
        <v>145</v>
      </c>
      <c r="E308" s="240" t="s">
        <v>1</v>
      </c>
      <c r="F308" s="241" t="s">
        <v>744</v>
      </c>
      <c r="G308" s="239"/>
      <c r="H308" s="242">
        <v>19.75</v>
      </c>
      <c r="I308" s="243"/>
      <c r="J308" s="239"/>
      <c r="K308" s="239"/>
      <c r="L308" s="244"/>
      <c r="M308" s="245"/>
      <c r="N308" s="246"/>
      <c r="O308" s="246"/>
      <c r="P308" s="246"/>
      <c r="Q308" s="246"/>
      <c r="R308" s="246"/>
      <c r="S308" s="246"/>
      <c r="T308" s="247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8" t="s">
        <v>145</v>
      </c>
      <c r="AU308" s="248" t="s">
        <v>89</v>
      </c>
      <c r="AV308" s="13" t="s">
        <v>89</v>
      </c>
      <c r="AW308" s="13" t="s">
        <v>35</v>
      </c>
      <c r="AX308" s="13" t="s">
        <v>87</v>
      </c>
      <c r="AY308" s="248" t="s">
        <v>132</v>
      </c>
    </row>
    <row r="309" s="2" customFormat="1" ht="44.25" customHeight="1">
      <c r="A309" s="38"/>
      <c r="B309" s="39"/>
      <c r="C309" s="218" t="s">
        <v>452</v>
      </c>
      <c r="D309" s="218" t="s">
        <v>134</v>
      </c>
      <c r="E309" s="219" t="s">
        <v>745</v>
      </c>
      <c r="F309" s="220" t="s">
        <v>746</v>
      </c>
      <c r="G309" s="221" t="s">
        <v>356</v>
      </c>
      <c r="H309" s="222">
        <v>0.17999999999999999</v>
      </c>
      <c r="I309" s="223"/>
      <c r="J309" s="224">
        <f>ROUND(I309*H309,2)</f>
        <v>0</v>
      </c>
      <c r="K309" s="220" t="s">
        <v>138</v>
      </c>
      <c r="L309" s="44"/>
      <c r="M309" s="225" t="s">
        <v>1</v>
      </c>
      <c r="N309" s="226" t="s">
        <v>44</v>
      </c>
      <c r="O309" s="91"/>
      <c r="P309" s="227">
        <f>O309*H309</f>
        <v>0</v>
      </c>
      <c r="Q309" s="227">
        <v>0</v>
      </c>
      <c r="R309" s="227">
        <f>Q309*H309</f>
        <v>0</v>
      </c>
      <c r="S309" s="227">
        <v>0</v>
      </c>
      <c r="T309" s="228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29" t="s">
        <v>139</v>
      </c>
      <c r="AT309" s="229" t="s">
        <v>134</v>
      </c>
      <c r="AU309" s="229" t="s">
        <v>89</v>
      </c>
      <c r="AY309" s="17" t="s">
        <v>132</v>
      </c>
      <c r="BE309" s="230">
        <f>IF(N309="základní",J309,0)</f>
        <v>0</v>
      </c>
      <c r="BF309" s="230">
        <f>IF(N309="snížená",J309,0)</f>
        <v>0</v>
      </c>
      <c r="BG309" s="230">
        <f>IF(N309="zákl. přenesená",J309,0)</f>
        <v>0</v>
      </c>
      <c r="BH309" s="230">
        <f>IF(N309="sníž. přenesená",J309,0)</f>
        <v>0</v>
      </c>
      <c r="BI309" s="230">
        <f>IF(N309="nulová",J309,0)</f>
        <v>0</v>
      </c>
      <c r="BJ309" s="17" t="s">
        <v>87</v>
      </c>
      <c r="BK309" s="230">
        <f>ROUND(I309*H309,2)</f>
        <v>0</v>
      </c>
      <c r="BL309" s="17" t="s">
        <v>139</v>
      </c>
      <c r="BM309" s="229" t="s">
        <v>747</v>
      </c>
    </row>
    <row r="310" s="2" customFormat="1">
      <c r="A310" s="38"/>
      <c r="B310" s="39"/>
      <c r="C310" s="40"/>
      <c r="D310" s="231" t="s">
        <v>141</v>
      </c>
      <c r="E310" s="40"/>
      <c r="F310" s="232" t="s">
        <v>748</v>
      </c>
      <c r="G310" s="40"/>
      <c r="H310" s="40"/>
      <c r="I310" s="233"/>
      <c r="J310" s="40"/>
      <c r="K310" s="40"/>
      <c r="L310" s="44"/>
      <c r="M310" s="234"/>
      <c r="N310" s="235"/>
      <c r="O310" s="91"/>
      <c r="P310" s="91"/>
      <c r="Q310" s="91"/>
      <c r="R310" s="91"/>
      <c r="S310" s="91"/>
      <c r="T310" s="92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T310" s="17" t="s">
        <v>141</v>
      </c>
      <c r="AU310" s="17" t="s">
        <v>89</v>
      </c>
    </row>
    <row r="311" s="2" customFormat="1">
      <c r="A311" s="38"/>
      <c r="B311" s="39"/>
      <c r="C311" s="40"/>
      <c r="D311" s="236" t="s">
        <v>143</v>
      </c>
      <c r="E311" s="40"/>
      <c r="F311" s="237" t="s">
        <v>749</v>
      </c>
      <c r="G311" s="40"/>
      <c r="H311" s="40"/>
      <c r="I311" s="233"/>
      <c r="J311" s="40"/>
      <c r="K311" s="40"/>
      <c r="L311" s="44"/>
      <c r="M311" s="234"/>
      <c r="N311" s="235"/>
      <c r="O311" s="91"/>
      <c r="P311" s="91"/>
      <c r="Q311" s="91"/>
      <c r="R311" s="91"/>
      <c r="S311" s="91"/>
      <c r="T311" s="92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T311" s="17" t="s">
        <v>143</v>
      </c>
      <c r="AU311" s="17" t="s">
        <v>89</v>
      </c>
    </row>
    <row r="312" s="13" customFormat="1">
      <c r="A312" s="13"/>
      <c r="B312" s="238"/>
      <c r="C312" s="239"/>
      <c r="D312" s="231" t="s">
        <v>145</v>
      </c>
      <c r="E312" s="240" t="s">
        <v>1</v>
      </c>
      <c r="F312" s="241" t="s">
        <v>750</v>
      </c>
      <c r="G312" s="239"/>
      <c r="H312" s="242">
        <v>0.17999999999999999</v>
      </c>
      <c r="I312" s="243"/>
      <c r="J312" s="239"/>
      <c r="K312" s="239"/>
      <c r="L312" s="244"/>
      <c r="M312" s="245"/>
      <c r="N312" s="246"/>
      <c r="O312" s="246"/>
      <c r="P312" s="246"/>
      <c r="Q312" s="246"/>
      <c r="R312" s="246"/>
      <c r="S312" s="246"/>
      <c r="T312" s="247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8" t="s">
        <v>145</v>
      </c>
      <c r="AU312" s="248" t="s">
        <v>89</v>
      </c>
      <c r="AV312" s="13" t="s">
        <v>89</v>
      </c>
      <c r="AW312" s="13" t="s">
        <v>35</v>
      </c>
      <c r="AX312" s="13" t="s">
        <v>87</v>
      </c>
      <c r="AY312" s="248" t="s">
        <v>132</v>
      </c>
    </row>
    <row r="313" s="12" customFormat="1" ht="22.8" customHeight="1">
      <c r="A313" s="12"/>
      <c r="B313" s="202"/>
      <c r="C313" s="203"/>
      <c r="D313" s="204" t="s">
        <v>78</v>
      </c>
      <c r="E313" s="216" t="s">
        <v>494</v>
      </c>
      <c r="F313" s="216" t="s">
        <v>495</v>
      </c>
      <c r="G313" s="203"/>
      <c r="H313" s="203"/>
      <c r="I313" s="206"/>
      <c r="J313" s="217">
        <f>BK313</f>
        <v>0</v>
      </c>
      <c r="K313" s="203"/>
      <c r="L313" s="208"/>
      <c r="M313" s="209"/>
      <c r="N313" s="210"/>
      <c r="O313" s="210"/>
      <c r="P313" s="211">
        <f>SUM(P314:P316)</f>
        <v>0</v>
      </c>
      <c r="Q313" s="210"/>
      <c r="R313" s="211">
        <f>SUM(R314:R316)</f>
        <v>0</v>
      </c>
      <c r="S313" s="210"/>
      <c r="T313" s="212">
        <f>SUM(T314:T316)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13" t="s">
        <v>87</v>
      </c>
      <c r="AT313" s="214" t="s">
        <v>78</v>
      </c>
      <c r="AU313" s="214" t="s">
        <v>87</v>
      </c>
      <c r="AY313" s="213" t="s">
        <v>132</v>
      </c>
      <c r="BK313" s="215">
        <f>SUM(BK314:BK316)</f>
        <v>0</v>
      </c>
    </row>
    <row r="314" s="2" customFormat="1" ht="33" customHeight="1">
      <c r="A314" s="38"/>
      <c r="B314" s="39"/>
      <c r="C314" s="218" t="s">
        <v>458</v>
      </c>
      <c r="D314" s="218" t="s">
        <v>134</v>
      </c>
      <c r="E314" s="219" t="s">
        <v>751</v>
      </c>
      <c r="F314" s="220" t="s">
        <v>752</v>
      </c>
      <c r="G314" s="221" t="s">
        <v>356</v>
      </c>
      <c r="H314" s="222">
        <v>651.072</v>
      </c>
      <c r="I314" s="223"/>
      <c r="J314" s="224">
        <f>ROUND(I314*H314,2)</f>
        <v>0</v>
      </c>
      <c r="K314" s="220" t="s">
        <v>138</v>
      </c>
      <c r="L314" s="44"/>
      <c r="M314" s="225" t="s">
        <v>1</v>
      </c>
      <c r="N314" s="226" t="s">
        <v>44</v>
      </c>
      <c r="O314" s="91"/>
      <c r="P314" s="227">
        <f>O314*H314</f>
        <v>0</v>
      </c>
      <c r="Q314" s="227">
        <v>0</v>
      </c>
      <c r="R314" s="227">
        <f>Q314*H314</f>
        <v>0</v>
      </c>
      <c r="S314" s="227">
        <v>0</v>
      </c>
      <c r="T314" s="228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29" t="s">
        <v>139</v>
      </c>
      <c r="AT314" s="229" t="s">
        <v>134</v>
      </c>
      <c r="AU314" s="229" t="s">
        <v>89</v>
      </c>
      <c r="AY314" s="17" t="s">
        <v>132</v>
      </c>
      <c r="BE314" s="230">
        <f>IF(N314="základní",J314,0)</f>
        <v>0</v>
      </c>
      <c r="BF314" s="230">
        <f>IF(N314="snížená",J314,0)</f>
        <v>0</v>
      </c>
      <c r="BG314" s="230">
        <f>IF(N314="zákl. přenesená",J314,0)</f>
        <v>0</v>
      </c>
      <c r="BH314" s="230">
        <f>IF(N314="sníž. přenesená",J314,0)</f>
        <v>0</v>
      </c>
      <c r="BI314" s="230">
        <f>IF(N314="nulová",J314,0)</f>
        <v>0</v>
      </c>
      <c r="BJ314" s="17" t="s">
        <v>87</v>
      </c>
      <c r="BK314" s="230">
        <f>ROUND(I314*H314,2)</f>
        <v>0</v>
      </c>
      <c r="BL314" s="17" t="s">
        <v>139</v>
      </c>
      <c r="BM314" s="229" t="s">
        <v>753</v>
      </c>
    </row>
    <row r="315" s="2" customFormat="1">
      <c r="A315" s="38"/>
      <c r="B315" s="39"/>
      <c r="C315" s="40"/>
      <c r="D315" s="231" t="s">
        <v>141</v>
      </c>
      <c r="E315" s="40"/>
      <c r="F315" s="232" t="s">
        <v>754</v>
      </c>
      <c r="G315" s="40"/>
      <c r="H315" s="40"/>
      <c r="I315" s="233"/>
      <c r="J315" s="40"/>
      <c r="K315" s="40"/>
      <c r="L315" s="44"/>
      <c r="M315" s="234"/>
      <c r="N315" s="235"/>
      <c r="O315" s="91"/>
      <c r="P315" s="91"/>
      <c r="Q315" s="91"/>
      <c r="R315" s="91"/>
      <c r="S315" s="91"/>
      <c r="T315" s="92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7" t="s">
        <v>141</v>
      </c>
      <c r="AU315" s="17" t="s">
        <v>89</v>
      </c>
    </row>
    <row r="316" s="2" customFormat="1">
      <c r="A316" s="38"/>
      <c r="B316" s="39"/>
      <c r="C316" s="40"/>
      <c r="D316" s="236" t="s">
        <v>143</v>
      </c>
      <c r="E316" s="40"/>
      <c r="F316" s="237" t="s">
        <v>755</v>
      </c>
      <c r="G316" s="40"/>
      <c r="H316" s="40"/>
      <c r="I316" s="233"/>
      <c r="J316" s="40"/>
      <c r="K316" s="40"/>
      <c r="L316" s="44"/>
      <c r="M316" s="234"/>
      <c r="N316" s="235"/>
      <c r="O316" s="91"/>
      <c r="P316" s="91"/>
      <c r="Q316" s="91"/>
      <c r="R316" s="91"/>
      <c r="S316" s="91"/>
      <c r="T316" s="92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143</v>
      </c>
      <c r="AU316" s="17" t="s">
        <v>89</v>
      </c>
    </row>
    <row r="317" s="12" customFormat="1" ht="25.92" customHeight="1">
      <c r="A317" s="12"/>
      <c r="B317" s="202"/>
      <c r="C317" s="203"/>
      <c r="D317" s="204" t="s">
        <v>78</v>
      </c>
      <c r="E317" s="205" t="s">
        <v>756</v>
      </c>
      <c r="F317" s="205" t="s">
        <v>757</v>
      </c>
      <c r="G317" s="203"/>
      <c r="H317" s="203"/>
      <c r="I317" s="206"/>
      <c r="J317" s="207">
        <f>BK317</f>
        <v>0</v>
      </c>
      <c r="K317" s="203"/>
      <c r="L317" s="208"/>
      <c r="M317" s="209"/>
      <c r="N317" s="210"/>
      <c r="O317" s="210"/>
      <c r="P317" s="211">
        <f>P318</f>
        <v>0</v>
      </c>
      <c r="Q317" s="210"/>
      <c r="R317" s="211">
        <f>R318</f>
        <v>0.50542449</v>
      </c>
      <c r="S317" s="210"/>
      <c r="T317" s="212">
        <f>T318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13" t="s">
        <v>89</v>
      </c>
      <c r="AT317" s="214" t="s">
        <v>78</v>
      </c>
      <c r="AU317" s="214" t="s">
        <v>79</v>
      </c>
      <c r="AY317" s="213" t="s">
        <v>132</v>
      </c>
      <c r="BK317" s="215">
        <f>BK318</f>
        <v>0</v>
      </c>
    </row>
    <row r="318" s="12" customFormat="1" ht="22.8" customHeight="1">
      <c r="A318" s="12"/>
      <c r="B318" s="202"/>
      <c r="C318" s="203"/>
      <c r="D318" s="204" t="s">
        <v>78</v>
      </c>
      <c r="E318" s="216" t="s">
        <v>758</v>
      </c>
      <c r="F318" s="216" t="s">
        <v>759</v>
      </c>
      <c r="G318" s="203"/>
      <c r="H318" s="203"/>
      <c r="I318" s="206"/>
      <c r="J318" s="217">
        <f>BK318</f>
        <v>0</v>
      </c>
      <c r="K318" s="203"/>
      <c r="L318" s="208"/>
      <c r="M318" s="209"/>
      <c r="N318" s="210"/>
      <c r="O318" s="210"/>
      <c r="P318" s="211">
        <f>SUM(P319:P334)</f>
        <v>0</v>
      </c>
      <c r="Q318" s="210"/>
      <c r="R318" s="211">
        <f>SUM(R319:R334)</f>
        <v>0.50542449</v>
      </c>
      <c r="S318" s="210"/>
      <c r="T318" s="212">
        <f>SUM(T319:T334)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13" t="s">
        <v>89</v>
      </c>
      <c r="AT318" s="214" t="s">
        <v>78</v>
      </c>
      <c r="AU318" s="214" t="s">
        <v>87</v>
      </c>
      <c r="AY318" s="213" t="s">
        <v>132</v>
      </c>
      <c r="BK318" s="215">
        <f>SUM(BK319:BK334)</f>
        <v>0</v>
      </c>
    </row>
    <row r="319" s="2" customFormat="1" ht="24.15" customHeight="1">
      <c r="A319" s="38"/>
      <c r="B319" s="39"/>
      <c r="C319" s="218" t="s">
        <v>462</v>
      </c>
      <c r="D319" s="218" t="s">
        <v>134</v>
      </c>
      <c r="E319" s="219" t="s">
        <v>760</v>
      </c>
      <c r="F319" s="220" t="s">
        <v>761</v>
      </c>
      <c r="G319" s="221" t="s">
        <v>391</v>
      </c>
      <c r="H319" s="222">
        <v>503.86500000000001</v>
      </c>
      <c r="I319" s="223"/>
      <c r="J319" s="224">
        <f>ROUND(I319*H319,2)</f>
        <v>0</v>
      </c>
      <c r="K319" s="220" t="s">
        <v>138</v>
      </c>
      <c r="L319" s="44"/>
      <c r="M319" s="225" t="s">
        <v>1</v>
      </c>
      <c r="N319" s="226" t="s">
        <v>44</v>
      </c>
      <c r="O319" s="91"/>
      <c r="P319" s="227">
        <f>O319*H319</f>
        <v>0</v>
      </c>
      <c r="Q319" s="227">
        <v>5.0000000000000002E-05</v>
      </c>
      <c r="R319" s="227">
        <f>Q319*H319</f>
        <v>0.02519325</v>
      </c>
      <c r="S319" s="227">
        <v>0</v>
      </c>
      <c r="T319" s="228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29" t="s">
        <v>245</v>
      </c>
      <c r="AT319" s="229" t="s">
        <v>134</v>
      </c>
      <c r="AU319" s="229" t="s">
        <v>89</v>
      </c>
      <c r="AY319" s="17" t="s">
        <v>132</v>
      </c>
      <c r="BE319" s="230">
        <f>IF(N319="základní",J319,0)</f>
        <v>0</v>
      </c>
      <c r="BF319" s="230">
        <f>IF(N319="snížená",J319,0)</f>
        <v>0</v>
      </c>
      <c r="BG319" s="230">
        <f>IF(N319="zákl. přenesená",J319,0)</f>
        <v>0</v>
      </c>
      <c r="BH319" s="230">
        <f>IF(N319="sníž. přenesená",J319,0)</f>
        <v>0</v>
      </c>
      <c r="BI319" s="230">
        <f>IF(N319="nulová",J319,0)</f>
        <v>0</v>
      </c>
      <c r="BJ319" s="17" t="s">
        <v>87</v>
      </c>
      <c r="BK319" s="230">
        <f>ROUND(I319*H319,2)</f>
        <v>0</v>
      </c>
      <c r="BL319" s="17" t="s">
        <v>245</v>
      </c>
      <c r="BM319" s="229" t="s">
        <v>762</v>
      </c>
    </row>
    <row r="320" s="2" customFormat="1">
      <c r="A320" s="38"/>
      <c r="B320" s="39"/>
      <c r="C320" s="40"/>
      <c r="D320" s="231" t="s">
        <v>141</v>
      </c>
      <c r="E320" s="40"/>
      <c r="F320" s="232" t="s">
        <v>763</v>
      </c>
      <c r="G320" s="40"/>
      <c r="H320" s="40"/>
      <c r="I320" s="233"/>
      <c r="J320" s="40"/>
      <c r="K320" s="40"/>
      <c r="L320" s="44"/>
      <c r="M320" s="234"/>
      <c r="N320" s="235"/>
      <c r="O320" s="91"/>
      <c r="P320" s="91"/>
      <c r="Q320" s="91"/>
      <c r="R320" s="91"/>
      <c r="S320" s="91"/>
      <c r="T320" s="92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141</v>
      </c>
      <c r="AU320" s="17" t="s">
        <v>89</v>
      </c>
    </row>
    <row r="321" s="2" customFormat="1">
      <c r="A321" s="38"/>
      <c r="B321" s="39"/>
      <c r="C321" s="40"/>
      <c r="D321" s="236" t="s">
        <v>143</v>
      </c>
      <c r="E321" s="40"/>
      <c r="F321" s="237" t="s">
        <v>764</v>
      </c>
      <c r="G321" s="40"/>
      <c r="H321" s="40"/>
      <c r="I321" s="233"/>
      <c r="J321" s="40"/>
      <c r="K321" s="40"/>
      <c r="L321" s="44"/>
      <c r="M321" s="234"/>
      <c r="N321" s="235"/>
      <c r="O321" s="91"/>
      <c r="P321" s="91"/>
      <c r="Q321" s="91"/>
      <c r="R321" s="91"/>
      <c r="S321" s="91"/>
      <c r="T321" s="92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T321" s="17" t="s">
        <v>143</v>
      </c>
      <c r="AU321" s="17" t="s">
        <v>89</v>
      </c>
    </row>
    <row r="322" s="13" customFormat="1">
      <c r="A322" s="13"/>
      <c r="B322" s="238"/>
      <c r="C322" s="239"/>
      <c r="D322" s="231" t="s">
        <v>145</v>
      </c>
      <c r="E322" s="240" t="s">
        <v>1</v>
      </c>
      <c r="F322" s="241" t="s">
        <v>765</v>
      </c>
      <c r="G322" s="239"/>
      <c r="H322" s="242">
        <v>503.86500000000001</v>
      </c>
      <c r="I322" s="243"/>
      <c r="J322" s="239"/>
      <c r="K322" s="239"/>
      <c r="L322" s="244"/>
      <c r="M322" s="245"/>
      <c r="N322" s="246"/>
      <c r="O322" s="246"/>
      <c r="P322" s="246"/>
      <c r="Q322" s="246"/>
      <c r="R322" s="246"/>
      <c r="S322" s="246"/>
      <c r="T322" s="247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8" t="s">
        <v>145</v>
      </c>
      <c r="AU322" s="248" t="s">
        <v>89</v>
      </c>
      <c r="AV322" s="13" t="s">
        <v>89</v>
      </c>
      <c r="AW322" s="13" t="s">
        <v>35</v>
      </c>
      <c r="AX322" s="13" t="s">
        <v>87</v>
      </c>
      <c r="AY322" s="248" t="s">
        <v>132</v>
      </c>
    </row>
    <row r="323" s="2" customFormat="1" ht="24.15" customHeight="1">
      <c r="A323" s="38"/>
      <c r="B323" s="39"/>
      <c r="C323" s="218" t="s">
        <v>470</v>
      </c>
      <c r="D323" s="218" t="s">
        <v>134</v>
      </c>
      <c r="E323" s="219" t="s">
        <v>766</v>
      </c>
      <c r="F323" s="220" t="s">
        <v>767</v>
      </c>
      <c r="G323" s="221" t="s">
        <v>516</v>
      </c>
      <c r="H323" s="222">
        <v>39.899999999999999</v>
      </c>
      <c r="I323" s="223"/>
      <c r="J323" s="224">
        <f>ROUND(I323*H323,2)</f>
        <v>0</v>
      </c>
      <c r="K323" s="220" t="s">
        <v>138</v>
      </c>
      <c r="L323" s="44"/>
      <c r="M323" s="225" t="s">
        <v>1</v>
      </c>
      <c r="N323" s="226" t="s">
        <v>44</v>
      </c>
      <c r="O323" s="91"/>
      <c r="P323" s="227">
        <f>O323*H323</f>
        <v>0</v>
      </c>
      <c r="Q323" s="227">
        <v>0.00029999999999999997</v>
      </c>
      <c r="R323" s="227">
        <f>Q323*H323</f>
        <v>0.011969999999999998</v>
      </c>
      <c r="S323" s="227">
        <v>0</v>
      </c>
      <c r="T323" s="228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9" t="s">
        <v>139</v>
      </c>
      <c r="AT323" s="229" t="s">
        <v>134</v>
      </c>
      <c r="AU323" s="229" t="s">
        <v>89</v>
      </c>
      <c r="AY323" s="17" t="s">
        <v>132</v>
      </c>
      <c r="BE323" s="230">
        <f>IF(N323="základní",J323,0)</f>
        <v>0</v>
      </c>
      <c r="BF323" s="230">
        <f>IF(N323="snížená",J323,0)</f>
        <v>0</v>
      </c>
      <c r="BG323" s="230">
        <f>IF(N323="zákl. přenesená",J323,0)</f>
        <v>0</v>
      </c>
      <c r="BH323" s="230">
        <f>IF(N323="sníž. přenesená",J323,0)</f>
        <v>0</v>
      </c>
      <c r="BI323" s="230">
        <f>IF(N323="nulová",J323,0)</f>
        <v>0</v>
      </c>
      <c r="BJ323" s="17" t="s">
        <v>87</v>
      </c>
      <c r="BK323" s="230">
        <f>ROUND(I323*H323,2)</f>
        <v>0</v>
      </c>
      <c r="BL323" s="17" t="s">
        <v>139</v>
      </c>
      <c r="BM323" s="229" t="s">
        <v>768</v>
      </c>
    </row>
    <row r="324" s="2" customFormat="1">
      <c r="A324" s="38"/>
      <c r="B324" s="39"/>
      <c r="C324" s="40"/>
      <c r="D324" s="231" t="s">
        <v>141</v>
      </c>
      <c r="E324" s="40"/>
      <c r="F324" s="232" t="s">
        <v>767</v>
      </c>
      <c r="G324" s="40"/>
      <c r="H324" s="40"/>
      <c r="I324" s="233"/>
      <c r="J324" s="40"/>
      <c r="K324" s="40"/>
      <c r="L324" s="44"/>
      <c r="M324" s="234"/>
      <c r="N324" s="235"/>
      <c r="O324" s="91"/>
      <c r="P324" s="91"/>
      <c r="Q324" s="91"/>
      <c r="R324" s="91"/>
      <c r="S324" s="91"/>
      <c r="T324" s="92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17" t="s">
        <v>141</v>
      </c>
      <c r="AU324" s="17" t="s">
        <v>89</v>
      </c>
    </row>
    <row r="325" s="2" customFormat="1">
      <c r="A325" s="38"/>
      <c r="B325" s="39"/>
      <c r="C325" s="40"/>
      <c r="D325" s="236" t="s">
        <v>143</v>
      </c>
      <c r="E325" s="40"/>
      <c r="F325" s="237" t="s">
        <v>769</v>
      </c>
      <c r="G325" s="40"/>
      <c r="H325" s="40"/>
      <c r="I325" s="233"/>
      <c r="J325" s="40"/>
      <c r="K325" s="40"/>
      <c r="L325" s="44"/>
      <c r="M325" s="234"/>
      <c r="N325" s="235"/>
      <c r="O325" s="91"/>
      <c r="P325" s="91"/>
      <c r="Q325" s="91"/>
      <c r="R325" s="91"/>
      <c r="S325" s="91"/>
      <c r="T325" s="92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7" t="s">
        <v>143</v>
      </c>
      <c r="AU325" s="17" t="s">
        <v>89</v>
      </c>
    </row>
    <row r="326" s="13" customFormat="1">
      <c r="A326" s="13"/>
      <c r="B326" s="238"/>
      <c r="C326" s="239"/>
      <c r="D326" s="231" t="s">
        <v>145</v>
      </c>
      <c r="E326" s="240" t="s">
        <v>1</v>
      </c>
      <c r="F326" s="241" t="s">
        <v>770</v>
      </c>
      <c r="G326" s="239"/>
      <c r="H326" s="242">
        <v>39.899999999999999</v>
      </c>
      <c r="I326" s="243"/>
      <c r="J326" s="239"/>
      <c r="K326" s="239"/>
      <c r="L326" s="244"/>
      <c r="M326" s="245"/>
      <c r="N326" s="246"/>
      <c r="O326" s="246"/>
      <c r="P326" s="246"/>
      <c r="Q326" s="246"/>
      <c r="R326" s="246"/>
      <c r="S326" s="246"/>
      <c r="T326" s="247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8" t="s">
        <v>145</v>
      </c>
      <c r="AU326" s="248" t="s">
        <v>89</v>
      </c>
      <c r="AV326" s="13" t="s">
        <v>89</v>
      </c>
      <c r="AW326" s="13" t="s">
        <v>35</v>
      </c>
      <c r="AX326" s="13" t="s">
        <v>87</v>
      </c>
      <c r="AY326" s="248" t="s">
        <v>132</v>
      </c>
    </row>
    <row r="327" s="2" customFormat="1" ht="24.15" customHeight="1">
      <c r="A327" s="38"/>
      <c r="B327" s="39"/>
      <c r="C327" s="218" t="s">
        <v>477</v>
      </c>
      <c r="D327" s="218" t="s">
        <v>134</v>
      </c>
      <c r="E327" s="219" t="s">
        <v>771</v>
      </c>
      <c r="F327" s="220" t="s">
        <v>772</v>
      </c>
      <c r="G327" s="221" t="s">
        <v>137</v>
      </c>
      <c r="H327" s="222">
        <v>26.004000000000001</v>
      </c>
      <c r="I327" s="223"/>
      <c r="J327" s="224">
        <f>ROUND(I327*H327,2)</f>
        <v>0</v>
      </c>
      <c r="K327" s="220" t="s">
        <v>138</v>
      </c>
      <c r="L327" s="44"/>
      <c r="M327" s="225" t="s">
        <v>1</v>
      </c>
      <c r="N327" s="226" t="s">
        <v>44</v>
      </c>
      <c r="O327" s="91"/>
      <c r="P327" s="227">
        <f>O327*H327</f>
        <v>0</v>
      </c>
      <c r="Q327" s="227">
        <v>0.00096000000000000002</v>
      </c>
      <c r="R327" s="227">
        <f>Q327*H327</f>
        <v>0.024963840000000001</v>
      </c>
      <c r="S327" s="227">
        <v>0</v>
      </c>
      <c r="T327" s="228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29" t="s">
        <v>245</v>
      </c>
      <c r="AT327" s="229" t="s">
        <v>134</v>
      </c>
      <c r="AU327" s="229" t="s">
        <v>89</v>
      </c>
      <c r="AY327" s="17" t="s">
        <v>132</v>
      </c>
      <c r="BE327" s="230">
        <f>IF(N327="základní",J327,0)</f>
        <v>0</v>
      </c>
      <c r="BF327" s="230">
        <f>IF(N327="snížená",J327,0)</f>
        <v>0</v>
      </c>
      <c r="BG327" s="230">
        <f>IF(N327="zákl. přenesená",J327,0)</f>
        <v>0</v>
      </c>
      <c r="BH327" s="230">
        <f>IF(N327="sníž. přenesená",J327,0)</f>
        <v>0</v>
      </c>
      <c r="BI327" s="230">
        <f>IF(N327="nulová",J327,0)</f>
        <v>0</v>
      </c>
      <c r="BJ327" s="17" t="s">
        <v>87</v>
      </c>
      <c r="BK327" s="230">
        <f>ROUND(I327*H327,2)</f>
        <v>0</v>
      </c>
      <c r="BL327" s="17" t="s">
        <v>245</v>
      </c>
      <c r="BM327" s="229" t="s">
        <v>773</v>
      </c>
    </row>
    <row r="328" s="2" customFormat="1">
      <c r="A328" s="38"/>
      <c r="B328" s="39"/>
      <c r="C328" s="40"/>
      <c r="D328" s="231" t="s">
        <v>141</v>
      </c>
      <c r="E328" s="40"/>
      <c r="F328" s="232" t="s">
        <v>774</v>
      </c>
      <c r="G328" s="40"/>
      <c r="H328" s="40"/>
      <c r="I328" s="233"/>
      <c r="J328" s="40"/>
      <c r="K328" s="40"/>
      <c r="L328" s="44"/>
      <c r="M328" s="234"/>
      <c r="N328" s="235"/>
      <c r="O328" s="91"/>
      <c r="P328" s="91"/>
      <c r="Q328" s="91"/>
      <c r="R328" s="91"/>
      <c r="S328" s="91"/>
      <c r="T328" s="92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T328" s="17" t="s">
        <v>141</v>
      </c>
      <c r="AU328" s="17" t="s">
        <v>89</v>
      </c>
    </row>
    <row r="329" s="2" customFormat="1">
      <c r="A329" s="38"/>
      <c r="B329" s="39"/>
      <c r="C329" s="40"/>
      <c r="D329" s="236" t="s">
        <v>143</v>
      </c>
      <c r="E329" s="40"/>
      <c r="F329" s="237" t="s">
        <v>775</v>
      </c>
      <c r="G329" s="40"/>
      <c r="H329" s="40"/>
      <c r="I329" s="233"/>
      <c r="J329" s="40"/>
      <c r="K329" s="40"/>
      <c r="L329" s="44"/>
      <c r="M329" s="234"/>
      <c r="N329" s="235"/>
      <c r="O329" s="91"/>
      <c r="P329" s="91"/>
      <c r="Q329" s="91"/>
      <c r="R329" s="91"/>
      <c r="S329" s="91"/>
      <c r="T329" s="92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T329" s="17" t="s">
        <v>143</v>
      </c>
      <c r="AU329" s="17" t="s">
        <v>89</v>
      </c>
    </row>
    <row r="330" s="13" customFormat="1">
      <c r="A330" s="13"/>
      <c r="B330" s="238"/>
      <c r="C330" s="239"/>
      <c r="D330" s="231" t="s">
        <v>145</v>
      </c>
      <c r="E330" s="240" t="s">
        <v>1</v>
      </c>
      <c r="F330" s="241" t="s">
        <v>776</v>
      </c>
      <c r="G330" s="239"/>
      <c r="H330" s="242">
        <v>26.004000000000001</v>
      </c>
      <c r="I330" s="243"/>
      <c r="J330" s="239"/>
      <c r="K330" s="239"/>
      <c r="L330" s="244"/>
      <c r="M330" s="245"/>
      <c r="N330" s="246"/>
      <c r="O330" s="246"/>
      <c r="P330" s="246"/>
      <c r="Q330" s="246"/>
      <c r="R330" s="246"/>
      <c r="S330" s="246"/>
      <c r="T330" s="247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8" t="s">
        <v>145</v>
      </c>
      <c r="AU330" s="248" t="s">
        <v>89</v>
      </c>
      <c r="AV330" s="13" t="s">
        <v>89</v>
      </c>
      <c r="AW330" s="13" t="s">
        <v>35</v>
      </c>
      <c r="AX330" s="13" t="s">
        <v>87</v>
      </c>
      <c r="AY330" s="248" t="s">
        <v>132</v>
      </c>
    </row>
    <row r="331" s="2" customFormat="1" ht="24.15" customHeight="1">
      <c r="A331" s="38"/>
      <c r="B331" s="39"/>
      <c r="C331" s="270" t="s">
        <v>482</v>
      </c>
      <c r="D331" s="270" t="s">
        <v>388</v>
      </c>
      <c r="E331" s="271" t="s">
        <v>777</v>
      </c>
      <c r="F331" s="272" t="s">
        <v>778</v>
      </c>
      <c r="G331" s="273" t="s">
        <v>516</v>
      </c>
      <c r="H331" s="274">
        <v>162.38</v>
      </c>
      <c r="I331" s="275"/>
      <c r="J331" s="276">
        <f>ROUND(I331*H331,2)</f>
        <v>0</v>
      </c>
      <c r="K331" s="272" t="s">
        <v>138</v>
      </c>
      <c r="L331" s="277"/>
      <c r="M331" s="278" t="s">
        <v>1</v>
      </c>
      <c r="N331" s="279" t="s">
        <v>44</v>
      </c>
      <c r="O331" s="91"/>
      <c r="P331" s="227">
        <f>O331*H331</f>
        <v>0</v>
      </c>
      <c r="Q331" s="227">
        <v>0.0027299999999999998</v>
      </c>
      <c r="R331" s="227">
        <f>Q331*H331</f>
        <v>0.44329739999999995</v>
      </c>
      <c r="S331" s="227">
        <v>0</v>
      </c>
      <c r="T331" s="228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29" t="s">
        <v>186</v>
      </c>
      <c r="AT331" s="229" t="s">
        <v>388</v>
      </c>
      <c r="AU331" s="229" t="s">
        <v>89</v>
      </c>
      <c r="AY331" s="17" t="s">
        <v>132</v>
      </c>
      <c r="BE331" s="230">
        <f>IF(N331="základní",J331,0)</f>
        <v>0</v>
      </c>
      <c r="BF331" s="230">
        <f>IF(N331="snížená",J331,0)</f>
        <v>0</v>
      </c>
      <c r="BG331" s="230">
        <f>IF(N331="zákl. přenesená",J331,0)</f>
        <v>0</v>
      </c>
      <c r="BH331" s="230">
        <f>IF(N331="sníž. přenesená",J331,0)</f>
        <v>0</v>
      </c>
      <c r="BI331" s="230">
        <f>IF(N331="nulová",J331,0)</f>
        <v>0</v>
      </c>
      <c r="BJ331" s="17" t="s">
        <v>87</v>
      </c>
      <c r="BK331" s="230">
        <f>ROUND(I331*H331,2)</f>
        <v>0</v>
      </c>
      <c r="BL331" s="17" t="s">
        <v>139</v>
      </c>
      <c r="BM331" s="229" t="s">
        <v>779</v>
      </c>
    </row>
    <row r="332" s="2" customFormat="1">
      <c r="A332" s="38"/>
      <c r="B332" s="39"/>
      <c r="C332" s="40"/>
      <c r="D332" s="231" t="s">
        <v>141</v>
      </c>
      <c r="E332" s="40"/>
      <c r="F332" s="232" t="s">
        <v>778</v>
      </c>
      <c r="G332" s="40"/>
      <c r="H332" s="40"/>
      <c r="I332" s="233"/>
      <c r="J332" s="40"/>
      <c r="K332" s="40"/>
      <c r="L332" s="44"/>
      <c r="M332" s="234"/>
      <c r="N332" s="235"/>
      <c r="O332" s="91"/>
      <c r="P332" s="91"/>
      <c r="Q332" s="91"/>
      <c r="R332" s="91"/>
      <c r="S332" s="91"/>
      <c r="T332" s="92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141</v>
      </c>
      <c r="AU332" s="17" t="s">
        <v>89</v>
      </c>
    </row>
    <row r="333" s="13" customFormat="1">
      <c r="A333" s="13"/>
      <c r="B333" s="238"/>
      <c r="C333" s="239"/>
      <c r="D333" s="231" t="s">
        <v>145</v>
      </c>
      <c r="E333" s="240" t="s">
        <v>1</v>
      </c>
      <c r="F333" s="241" t="s">
        <v>780</v>
      </c>
      <c r="G333" s="239"/>
      <c r="H333" s="242">
        <v>141.19999999999999</v>
      </c>
      <c r="I333" s="243"/>
      <c r="J333" s="239"/>
      <c r="K333" s="239"/>
      <c r="L333" s="244"/>
      <c r="M333" s="245"/>
      <c r="N333" s="246"/>
      <c r="O333" s="246"/>
      <c r="P333" s="246"/>
      <c r="Q333" s="246"/>
      <c r="R333" s="246"/>
      <c r="S333" s="246"/>
      <c r="T333" s="247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8" t="s">
        <v>145</v>
      </c>
      <c r="AU333" s="248" t="s">
        <v>89</v>
      </c>
      <c r="AV333" s="13" t="s">
        <v>89</v>
      </c>
      <c r="AW333" s="13" t="s">
        <v>35</v>
      </c>
      <c r="AX333" s="13" t="s">
        <v>87</v>
      </c>
      <c r="AY333" s="248" t="s">
        <v>132</v>
      </c>
    </row>
    <row r="334" s="13" customFormat="1">
      <c r="A334" s="13"/>
      <c r="B334" s="238"/>
      <c r="C334" s="239"/>
      <c r="D334" s="231" t="s">
        <v>145</v>
      </c>
      <c r="E334" s="239"/>
      <c r="F334" s="241" t="s">
        <v>781</v>
      </c>
      <c r="G334" s="239"/>
      <c r="H334" s="242">
        <v>162.38</v>
      </c>
      <c r="I334" s="243"/>
      <c r="J334" s="239"/>
      <c r="K334" s="239"/>
      <c r="L334" s="244"/>
      <c r="M334" s="284"/>
      <c r="N334" s="285"/>
      <c r="O334" s="285"/>
      <c r="P334" s="285"/>
      <c r="Q334" s="285"/>
      <c r="R334" s="285"/>
      <c r="S334" s="285"/>
      <c r="T334" s="286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8" t="s">
        <v>145</v>
      </c>
      <c r="AU334" s="248" t="s">
        <v>89</v>
      </c>
      <c r="AV334" s="13" t="s">
        <v>89</v>
      </c>
      <c r="AW334" s="13" t="s">
        <v>4</v>
      </c>
      <c r="AX334" s="13" t="s">
        <v>87</v>
      </c>
      <c r="AY334" s="248" t="s">
        <v>132</v>
      </c>
    </row>
    <row r="335" s="2" customFormat="1" ht="6.96" customHeight="1">
      <c r="A335" s="38"/>
      <c r="B335" s="66"/>
      <c r="C335" s="67"/>
      <c r="D335" s="67"/>
      <c r="E335" s="67"/>
      <c r="F335" s="67"/>
      <c r="G335" s="67"/>
      <c r="H335" s="67"/>
      <c r="I335" s="67"/>
      <c r="J335" s="67"/>
      <c r="K335" s="67"/>
      <c r="L335" s="44"/>
      <c r="M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</row>
  </sheetData>
  <sheetProtection sheet="1" autoFilter="0" formatColumns="0" formatRows="0" objects="1" scenarios="1" spinCount="100000" saltValue="S8pkrQ9mnDZqV9jzyQxX0JlEbe+SYtNM5D1YzA7d74KezbeSn3GXkDj/U8+Cped7cKgGIngkmkcd7Ud0dtauJw==" hashValue="jbo3JkgAfC8RPP/vgZwYrGWbKMFNzTZJ8Oo7+x48If6P+NkKMH/vrhaojbJQ6qzdjw6uP1//M8gr+B+IRwAbzw==" algorithmName="SHA-512" password="CC35"/>
  <autoFilter ref="C124:K334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hyperlinks>
    <hyperlink ref="F130" r:id="rId1" display="https://podminky.urs.cz/item/CS_URS_2024_02/113106023"/>
    <hyperlink ref="F134" r:id="rId2" display="https://podminky.urs.cz/item/CS_URS_2024_02/113201112"/>
    <hyperlink ref="F138" r:id="rId3" display="https://podminky.urs.cz/item/CS_URS_2024_02/132251102"/>
    <hyperlink ref="F142" r:id="rId4" display="https://podminky.urs.cz/item/CS_URS_2024_02/162751117"/>
    <hyperlink ref="F145" r:id="rId5" display="https://podminky.urs.cz/item/CS_URS_2024_02/162751119"/>
    <hyperlink ref="F150" r:id="rId6" display="https://podminky.urs.cz/item/CS_URS_2024_02/171201231"/>
    <hyperlink ref="F154" r:id="rId7" display="https://podminky.urs.cz/item/CS_URS_2024_02/181951112"/>
    <hyperlink ref="F161" r:id="rId8" display="https://podminky.urs.cz/item/CS_URS_2024_02/339921133"/>
    <hyperlink ref="F168" r:id="rId9" display="https://podminky.urs.cz/item/CS_URS_2024_02/339921134"/>
    <hyperlink ref="F176" r:id="rId10" display="https://podminky.urs.cz/item/CS_URS_2024_02/564851111"/>
    <hyperlink ref="F182" r:id="rId11" display="https://podminky.urs.cz/item/CS_URS_2024_02/564871111"/>
    <hyperlink ref="F186" r:id="rId12" display="https://podminky.urs.cz/item/CS_URS_2024_02/565155121"/>
    <hyperlink ref="F192" r:id="rId13" display="https://podminky.urs.cz/item/CS_URS_2024_02/573231106"/>
    <hyperlink ref="F195" r:id="rId14" display="https://podminky.urs.cz/item/CS_URS_2024_02/577134121"/>
    <hyperlink ref="F201" r:id="rId15" display="https://podminky.urs.cz/item/CS_URS_2024_02/596412212"/>
    <hyperlink ref="F219" r:id="rId16" display="https://podminky.urs.cz/item/CS_URS_2024_02/912113111"/>
    <hyperlink ref="F225" r:id="rId17" display="https://podminky.urs.cz/item/CS_URS_2024_02/914111111"/>
    <hyperlink ref="F230" r:id="rId18" display="https://podminky.urs.cz/item/CS_URS_2024_02/914511111"/>
    <hyperlink ref="F237" r:id="rId19" display="https://podminky.urs.cz/item/CS_URS_2024_02/915131111"/>
    <hyperlink ref="F241" r:id="rId20" display="https://podminky.urs.cz/item/CS_URS_2024_02/915621111"/>
    <hyperlink ref="F245" r:id="rId21" display="https://podminky.urs.cz/item/CS_URS_2024_02/916131213"/>
    <hyperlink ref="F266" r:id="rId22" display="https://podminky.urs.cz/item/CS_URS_2024_02/916231213"/>
    <hyperlink ref="F278" r:id="rId23" display="https://podminky.urs.cz/item/CS_URS_2024_02/919726123"/>
    <hyperlink ref="F282" r:id="rId24" display="https://podminky.urs.cz/item/CS_URS_2024_02/919731123"/>
    <hyperlink ref="F285" r:id="rId25" display="https://podminky.urs.cz/item/CS_URS_2024_02/919732211"/>
    <hyperlink ref="F288" r:id="rId26" display="https://podminky.urs.cz/item/CS_URS_2024_02/919735113"/>
    <hyperlink ref="F292" r:id="rId27" display="https://podminky.urs.cz/item/CS_URS_2024_02/966006132"/>
    <hyperlink ref="F296" r:id="rId28" display="https://podminky.urs.cz/item/CS_URS_2024_02/966006211"/>
    <hyperlink ref="F300" r:id="rId29" display="https://podminky.urs.cz/item/CS_URS_2024_02/997221551"/>
    <hyperlink ref="F303" r:id="rId30" display="https://podminky.urs.cz/item/CS_URS_2024_02/997221559"/>
    <hyperlink ref="F307" r:id="rId31" display="https://podminky.urs.cz/item/CS_URS_2024_02/997221861"/>
    <hyperlink ref="F311" r:id="rId32" display="https://podminky.urs.cz/item/CS_URS_2024_02/997221875"/>
    <hyperlink ref="F316" r:id="rId33" display="https://podminky.urs.cz/item/CS_URS_2024_02/998225111"/>
    <hyperlink ref="F321" r:id="rId34" display="https://podminky.urs.cz/item/CS_URS_2024_02/767995114"/>
    <hyperlink ref="F325" r:id="rId35" display="https://podminky.urs.cz/item/CS_URS_2024_02/911121111"/>
    <hyperlink ref="F329" r:id="rId36" display="https://podminky.urs.cz/item/CS_URS_2024_02/7894312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89</v>
      </c>
    </row>
    <row r="4" s="1" customFormat="1" ht="24.96" customHeight="1">
      <c r="B4" s="20"/>
      <c r="D4" s="138" t="s">
        <v>105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Záchytné parkoviště v ul. Mánesov, Sokolov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782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3. 1. 2025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29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31</v>
      </c>
      <c r="E20" s="38"/>
      <c r="F20" s="38"/>
      <c r="G20" s="38"/>
      <c r="H20" s="38"/>
      <c r="I20" s="140" t="s">
        <v>25</v>
      </c>
      <c r="J20" s="143" t="s">
        <v>32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33</v>
      </c>
      <c r="F21" s="38"/>
      <c r="G21" s="38"/>
      <c r="H21" s="38"/>
      <c r="I21" s="140" t="s">
        <v>28</v>
      </c>
      <c r="J21" s="143" t="s">
        <v>34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36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37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38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39</v>
      </c>
      <c r="E30" s="38"/>
      <c r="F30" s="38"/>
      <c r="G30" s="38"/>
      <c r="H30" s="38"/>
      <c r="I30" s="38"/>
      <c r="J30" s="15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41</v>
      </c>
      <c r="G32" s="38"/>
      <c r="H32" s="38"/>
      <c r="I32" s="152" t="s">
        <v>40</v>
      </c>
      <c r="J32" s="152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43</v>
      </c>
      <c r="E33" s="140" t="s">
        <v>44</v>
      </c>
      <c r="F33" s="154">
        <f>ROUND((SUM(BE121:BE167)),  2)</f>
        <v>0</v>
      </c>
      <c r="G33" s="38"/>
      <c r="H33" s="38"/>
      <c r="I33" s="155">
        <v>0.20999999999999999</v>
      </c>
      <c r="J33" s="154">
        <f>ROUND(((SUM(BE121:BE167))*I33),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45</v>
      </c>
      <c r="F34" s="154">
        <f>ROUND((SUM(BF121:BF167)),  2)</f>
        <v>0</v>
      </c>
      <c r="G34" s="38"/>
      <c r="H34" s="38"/>
      <c r="I34" s="155">
        <v>0.12</v>
      </c>
      <c r="J34" s="154">
        <f>ROUND(((SUM(BF121:BF167))*I34),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46</v>
      </c>
      <c r="F35" s="154">
        <f>ROUND((SUM(BG121:BG167)),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47</v>
      </c>
      <c r="F36" s="154">
        <f>ROUND((SUM(BH121:BH167)),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48</v>
      </c>
      <c r="F37" s="154">
        <f>ROUND((SUM(BI121:BI167)),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49</v>
      </c>
      <c r="E39" s="158"/>
      <c r="F39" s="158"/>
      <c r="G39" s="159" t="s">
        <v>50</v>
      </c>
      <c r="H39" s="160" t="s">
        <v>51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52</v>
      </c>
      <c r="E50" s="164"/>
      <c r="F50" s="164"/>
      <c r="G50" s="163" t="s">
        <v>53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54</v>
      </c>
      <c r="E61" s="166"/>
      <c r="F61" s="167" t="s">
        <v>55</v>
      </c>
      <c r="G61" s="165" t="s">
        <v>54</v>
      </c>
      <c r="H61" s="166"/>
      <c r="I61" s="166"/>
      <c r="J61" s="168" t="s">
        <v>55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56</v>
      </c>
      <c r="E65" s="169"/>
      <c r="F65" s="169"/>
      <c r="G65" s="163" t="s">
        <v>57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54</v>
      </c>
      <c r="E76" s="166"/>
      <c r="F76" s="167" t="s">
        <v>55</v>
      </c>
      <c r="G76" s="165" t="s">
        <v>54</v>
      </c>
      <c r="H76" s="166"/>
      <c r="I76" s="166"/>
      <c r="J76" s="168" t="s">
        <v>55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Záchytné parkoviště v ul. Mánesov, Sokolov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101 - Sanace pláně pod komunikací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Sokolov</v>
      </c>
      <c r="G89" s="40"/>
      <c r="H89" s="40"/>
      <c r="I89" s="32" t="s">
        <v>22</v>
      </c>
      <c r="J89" s="79" t="str">
        <f>IF(J12="","",J12)</f>
        <v>3. 1. 2025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Sokolov</v>
      </c>
      <c r="G91" s="40"/>
      <c r="H91" s="40"/>
      <c r="I91" s="32" t="s">
        <v>31</v>
      </c>
      <c r="J91" s="36" t="str">
        <f>E21</f>
        <v>MESSOR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36</v>
      </c>
      <c r="J92" s="36" t="str">
        <f>E24</f>
        <v>Ing. Ota Vettermann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109</v>
      </c>
      <c r="D94" s="176"/>
      <c r="E94" s="176"/>
      <c r="F94" s="176"/>
      <c r="G94" s="176"/>
      <c r="H94" s="176"/>
      <c r="I94" s="176"/>
      <c r="J94" s="177" t="s">
        <v>110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111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112</v>
      </c>
    </row>
    <row r="97" s="9" customFormat="1" ht="24.96" customHeight="1">
      <c r="A97" s="9"/>
      <c r="B97" s="179"/>
      <c r="C97" s="180"/>
      <c r="D97" s="181" t="s">
        <v>113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114</v>
      </c>
      <c r="E98" s="188"/>
      <c r="F98" s="188"/>
      <c r="G98" s="188"/>
      <c r="H98" s="188"/>
      <c r="I98" s="188"/>
      <c r="J98" s="189">
        <f>J123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115</v>
      </c>
      <c r="E99" s="188"/>
      <c r="F99" s="188"/>
      <c r="G99" s="188"/>
      <c r="H99" s="188"/>
      <c r="I99" s="188"/>
      <c r="J99" s="189">
        <f>J147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504</v>
      </c>
      <c r="E100" s="188"/>
      <c r="F100" s="188"/>
      <c r="G100" s="188"/>
      <c r="H100" s="188"/>
      <c r="I100" s="188"/>
      <c r="J100" s="189">
        <f>J156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116</v>
      </c>
      <c r="E101" s="188"/>
      <c r="F101" s="188"/>
      <c r="G101" s="188"/>
      <c r="H101" s="188"/>
      <c r="I101" s="188"/>
      <c r="J101" s="189">
        <f>J164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117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74" t="str">
        <f>E7</f>
        <v>Záchytné parkoviště v ul. Mánesov, Sokolov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106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SO 101 - Sanace pláně pod komunikací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>Sokolov</v>
      </c>
      <c r="G115" s="40"/>
      <c r="H115" s="40"/>
      <c r="I115" s="32" t="s">
        <v>22</v>
      </c>
      <c r="J115" s="79" t="str">
        <f>IF(J12="","",J12)</f>
        <v>3. 1. 2025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E15</f>
        <v>město Sokolov</v>
      </c>
      <c r="G117" s="40"/>
      <c r="H117" s="40"/>
      <c r="I117" s="32" t="s">
        <v>31</v>
      </c>
      <c r="J117" s="36" t="str">
        <f>E21</f>
        <v>MESSOR s.r.o.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29</v>
      </c>
      <c r="D118" s="40"/>
      <c r="E118" s="40"/>
      <c r="F118" s="27" t="str">
        <f>IF(E18="","",E18)</f>
        <v>Vyplň údaj</v>
      </c>
      <c r="G118" s="40"/>
      <c r="H118" s="40"/>
      <c r="I118" s="32" t="s">
        <v>36</v>
      </c>
      <c r="J118" s="36" t="str">
        <f>E24</f>
        <v>Ing. Ota Vettermann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1"/>
      <c r="B120" s="192"/>
      <c r="C120" s="193" t="s">
        <v>118</v>
      </c>
      <c r="D120" s="194" t="s">
        <v>64</v>
      </c>
      <c r="E120" s="194" t="s">
        <v>60</v>
      </c>
      <c r="F120" s="194" t="s">
        <v>61</v>
      </c>
      <c r="G120" s="194" t="s">
        <v>119</v>
      </c>
      <c r="H120" s="194" t="s">
        <v>120</v>
      </c>
      <c r="I120" s="194" t="s">
        <v>121</v>
      </c>
      <c r="J120" s="194" t="s">
        <v>110</v>
      </c>
      <c r="K120" s="195" t="s">
        <v>122</v>
      </c>
      <c r="L120" s="196"/>
      <c r="M120" s="100" t="s">
        <v>1</v>
      </c>
      <c r="N120" s="101" t="s">
        <v>43</v>
      </c>
      <c r="O120" s="101" t="s">
        <v>123</v>
      </c>
      <c r="P120" s="101" t="s">
        <v>124</v>
      </c>
      <c r="Q120" s="101" t="s">
        <v>125</v>
      </c>
      <c r="R120" s="101" t="s">
        <v>126</v>
      </c>
      <c r="S120" s="101" t="s">
        <v>127</v>
      </c>
      <c r="T120" s="102" t="s">
        <v>128</v>
      </c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</row>
    <row r="121" s="2" customFormat="1" ht="22.8" customHeight="1">
      <c r="A121" s="38"/>
      <c r="B121" s="39"/>
      <c r="C121" s="107" t="s">
        <v>129</v>
      </c>
      <c r="D121" s="40"/>
      <c r="E121" s="40"/>
      <c r="F121" s="40"/>
      <c r="G121" s="40"/>
      <c r="H121" s="40"/>
      <c r="I121" s="40"/>
      <c r="J121" s="197">
        <f>BK121</f>
        <v>0</v>
      </c>
      <c r="K121" s="40"/>
      <c r="L121" s="44"/>
      <c r="M121" s="103"/>
      <c r="N121" s="198"/>
      <c r="O121" s="104"/>
      <c r="P121" s="199">
        <f>P122</f>
        <v>0</v>
      </c>
      <c r="Q121" s="104"/>
      <c r="R121" s="199">
        <f>R122</f>
        <v>3571.8545385599996</v>
      </c>
      <c r="S121" s="104"/>
      <c r="T121" s="200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78</v>
      </c>
      <c r="AU121" s="17" t="s">
        <v>112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78</v>
      </c>
      <c r="E122" s="205" t="s">
        <v>130</v>
      </c>
      <c r="F122" s="205" t="s">
        <v>131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P123+P147+P156+P164</f>
        <v>0</v>
      </c>
      <c r="Q122" s="210"/>
      <c r="R122" s="211">
        <f>R123+R147+R156+R164</f>
        <v>3571.8545385599996</v>
      </c>
      <c r="S122" s="210"/>
      <c r="T122" s="212">
        <f>T123+T147+T156+T164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87</v>
      </c>
      <c r="AT122" s="214" t="s">
        <v>78</v>
      </c>
      <c r="AU122" s="214" t="s">
        <v>79</v>
      </c>
      <c r="AY122" s="213" t="s">
        <v>132</v>
      </c>
      <c r="BK122" s="215">
        <f>BK123+BK147+BK156+BK164</f>
        <v>0</v>
      </c>
    </row>
    <row r="123" s="12" customFormat="1" ht="22.8" customHeight="1">
      <c r="A123" s="12"/>
      <c r="B123" s="202"/>
      <c r="C123" s="203"/>
      <c r="D123" s="204" t="s">
        <v>78</v>
      </c>
      <c r="E123" s="216" t="s">
        <v>87</v>
      </c>
      <c r="F123" s="216" t="s">
        <v>133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SUM(P124:P146)</f>
        <v>0</v>
      </c>
      <c r="Q123" s="210"/>
      <c r="R123" s="211">
        <f>SUM(R124:R146)</f>
        <v>0</v>
      </c>
      <c r="S123" s="210"/>
      <c r="T123" s="212">
        <f>SUM(T124:T146)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87</v>
      </c>
      <c r="AT123" s="214" t="s">
        <v>78</v>
      </c>
      <c r="AU123" s="214" t="s">
        <v>87</v>
      </c>
      <c r="AY123" s="213" t="s">
        <v>132</v>
      </c>
      <c r="BK123" s="215">
        <f>SUM(BK124:BK146)</f>
        <v>0</v>
      </c>
    </row>
    <row r="124" s="2" customFormat="1" ht="33" customHeight="1">
      <c r="A124" s="38"/>
      <c r="B124" s="39"/>
      <c r="C124" s="218" t="s">
        <v>87</v>
      </c>
      <c r="D124" s="218" t="s">
        <v>134</v>
      </c>
      <c r="E124" s="219" t="s">
        <v>783</v>
      </c>
      <c r="F124" s="220" t="s">
        <v>784</v>
      </c>
      <c r="G124" s="221" t="s">
        <v>181</v>
      </c>
      <c r="H124" s="222">
        <v>1879.152</v>
      </c>
      <c r="I124" s="223"/>
      <c r="J124" s="224">
        <f>ROUND(I124*H124,2)</f>
        <v>0</v>
      </c>
      <c r="K124" s="220" t="s">
        <v>138</v>
      </c>
      <c r="L124" s="44"/>
      <c r="M124" s="225" t="s">
        <v>1</v>
      </c>
      <c r="N124" s="226" t="s">
        <v>44</v>
      </c>
      <c r="O124" s="91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9" t="s">
        <v>139</v>
      </c>
      <c r="AT124" s="229" t="s">
        <v>134</v>
      </c>
      <c r="AU124" s="229" t="s">
        <v>89</v>
      </c>
      <c r="AY124" s="17" t="s">
        <v>132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7" t="s">
        <v>87</v>
      </c>
      <c r="BK124" s="230">
        <f>ROUND(I124*H124,2)</f>
        <v>0</v>
      </c>
      <c r="BL124" s="17" t="s">
        <v>139</v>
      </c>
      <c r="BM124" s="229" t="s">
        <v>785</v>
      </c>
    </row>
    <row r="125" s="2" customFormat="1">
      <c r="A125" s="38"/>
      <c r="B125" s="39"/>
      <c r="C125" s="40"/>
      <c r="D125" s="231" t="s">
        <v>141</v>
      </c>
      <c r="E125" s="40"/>
      <c r="F125" s="232" t="s">
        <v>786</v>
      </c>
      <c r="G125" s="40"/>
      <c r="H125" s="40"/>
      <c r="I125" s="233"/>
      <c r="J125" s="40"/>
      <c r="K125" s="40"/>
      <c r="L125" s="44"/>
      <c r="M125" s="234"/>
      <c r="N125" s="235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141</v>
      </c>
      <c r="AU125" s="17" t="s">
        <v>89</v>
      </c>
    </row>
    <row r="126" s="2" customFormat="1">
      <c r="A126" s="38"/>
      <c r="B126" s="39"/>
      <c r="C126" s="40"/>
      <c r="D126" s="236" t="s">
        <v>143</v>
      </c>
      <c r="E126" s="40"/>
      <c r="F126" s="237" t="s">
        <v>787</v>
      </c>
      <c r="G126" s="40"/>
      <c r="H126" s="40"/>
      <c r="I126" s="233"/>
      <c r="J126" s="40"/>
      <c r="K126" s="40"/>
      <c r="L126" s="44"/>
      <c r="M126" s="234"/>
      <c r="N126" s="235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143</v>
      </c>
      <c r="AU126" s="17" t="s">
        <v>89</v>
      </c>
    </row>
    <row r="127" s="15" customFormat="1">
      <c r="A127" s="15"/>
      <c r="B127" s="260"/>
      <c r="C127" s="261"/>
      <c r="D127" s="231" t="s">
        <v>145</v>
      </c>
      <c r="E127" s="262" t="s">
        <v>1</v>
      </c>
      <c r="F127" s="263" t="s">
        <v>788</v>
      </c>
      <c r="G127" s="261"/>
      <c r="H127" s="262" t="s">
        <v>1</v>
      </c>
      <c r="I127" s="264"/>
      <c r="J127" s="261"/>
      <c r="K127" s="261"/>
      <c r="L127" s="265"/>
      <c r="M127" s="266"/>
      <c r="N127" s="267"/>
      <c r="O127" s="267"/>
      <c r="P127" s="267"/>
      <c r="Q127" s="267"/>
      <c r="R127" s="267"/>
      <c r="S127" s="267"/>
      <c r="T127" s="268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9" t="s">
        <v>145</v>
      </c>
      <c r="AU127" s="269" t="s">
        <v>89</v>
      </c>
      <c r="AV127" s="15" t="s">
        <v>87</v>
      </c>
      <c r="AW127" s="15" t="s">
        <v>35</v>
      </c>
      <c r="AX127" s="15" t="s">
        <v>79</v>
      </c>
      <c r="AY127" s="269" t="s">
        <v>132</v>
      </c>
    </row>
    <row r="128" s="13" customFormat="1">
      <c r="A128" s="13"/>
      <c r="B128" s="238"/>
      <c r="C128" s="239"/>
      <c r="D128" s="231" t="s">
        <v>145</v>
      </c>
      <c r="E128" s="240" t="s">
        <v>1</v>
      </c>
      <c r="F128" s="241" t="s">
        <v>789</v>
      </c>
      <c r="G128" s="239"/>
      <c r="H128" s="242">
        <v>1016.46</v>
      </c>
      <c r="I128" s="243"/>
      <c r="J128" s="239"/>
      <c r="K128" s="239"/>
      <c r="L128" s="244"/>
      <c r="M128" s="245"/>
      <c r="N128" s="246"/>
      <c r="O128" s="246"/>
      <c r="P128" s="246"/>
      <c r="Q128" s="246"/>
      <c r="R128" s="246"/>
      <c r="S128" s="246"/>
      <c r="T128" s="24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8" t="s">
        <v>145</v>
      </c>
      <c r="AU128" s="248" t="s">
        <v>89</v>
      </c>
      <c r="AV128" s="13" t="s">
        <v>89</v>
      </c>
      <c r="AW128" s="13" t="s">
        <v>35</v>
      </c>
      <c r="AX128" s="13" t="s">
        <v>79</v>
      </c>
      <c r="AY128" s="248" t="s">
        <v>132</v>
      </c>
    </row>
    <row r="129" s="13" customFormat="1">
      <c r="A129" s="13"/>
      <c r="B129" s="238"/>
      <c r="C129" s="239"/>
      <c r="D129" s="231" t="s">
        <v>145</v>
      </c>
      <c r="E129" s="240" t="s">
        <v>1</v>
      </c>
      <c r="F129" s="241" t="s">
        <v>790</v>
      </c>
      <c r="G129" s="239"/>
      <c r="H129" s="242">
        <v>862.69200000000001</v>
      </c>
      <c r="I129" s="243"/>
      <c r="J129" s="239"/>
      <c r="K129" s="239"/>
      <c r="L129" s="244"/>
      <c r="M129" s="245"/>
      <c r="N129" s="246"/>
      <c r="O129" s="246"/>
      <c r="P129" s="246"/>
      <c r="Q129" s="246"/>
      <c r="R129" s="246"/>
      <c r="S129" s="246"/>
      <c r="T129" s="247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8" t="s">
        <v>145</v>
      </c>
      <c r="AU129" s="248" t="s">
        <v>89</v>
      </c>
      <c r="AV129" s="13" t="s">
        <v>89</v>
      </c>
      <c r="AW129" s="13" t="s">
        <v>35</v>
      </c>
      <c r="AX129" s="13" t="s">
        <v>79</v>
      </c>
      <c r="AY129" s="248" t="s">
        <v>132</v>
      </c>
    </row>
    <row r="130" s="14" customFormat="1">
      <c r="A130" s="14"/>
      <c r="B130" s="249"/>
      <c r="C130" s="250"/>
      <c r="D130" s="231" t="s">
        <v>145</v>
      </c>
      <c r="E130" s="251" t="s">
        <v>1</v>
      </c>
      <c r="F130" s="252" t="s">
        <v>197</v>
      </c>
      <c r="G130" s="250"/>
      <c r="H130" s="253">
        <v>1879.152</v>
      </c>
      <c r="I130" s="254"/>
      <c r="J130" s="250"/>
      <c r="K130" s="250"/>
      <c r="L130" s="255"/>
      <c r="M130" s="256"/>
      <c r="N130" s="257"/>
      <c r="O130" s="257"/>
      <c r="P130" s="257"/>
      <c r="Q130" s="257"/>
      <c r="R130" s="257"/>
      <c r="S130" s="257"/>
      <c r="T130" s="258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9" t="s">
        <v>145</v>
      </c>
      <c r="AU130" s="259" t="s">
        <v>89</v>
      </c>
      <c r="AV130" s="14" t="s">
        <v>139</v>
      </c>
      <c r="AW130" s="14" t="s">
        <v>35</v>
      </c>
      <c r="AX130" s="14" t="s">
        <v>87</v>
      </c>
      <c r="AY130" s="259" t="s">
        <v>132</v>
      </c>
    </row>
    <row r="131" s="2" customFormat="1" ht="37.8" customHeight="1">
      <c r="A131" s="38"/>
      <c r="B131" s="39"/>
      <c r="C131" s="218" t="s">
        <v>89</v>
      </c>
      <c r="D131" s="218" t="s">
        <v>134</v>
      </c>
      <c r="E131" s="219" t="s">
        <v>297</v>
      </c>
      <c r="F131" s="220" t="s">
        <v>298</v>
      </c>
      <c r="G131" s="221" t="s">
        <v>181</v>
      </c>
      <c r="H131" s="222">
        <v>1879.152</v>
      </c>
      <c r="I131" s="223"/>
      <c r="J131" s="224">
        <f>ROUND(I131*H131,2)</f>
        <v>0</v>
      </c>
      <c r="K131" s="220" t="s">
        <v>138</v>
      </c>
      <c r="L131" s="44"/>
      <c r="M131" s="225" t="s">
        <v>1</v>
      </c>
      <c r="N131" s="226" t="s">
        <v>44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139</v>
      </c>
      <c r="AT131" s="229" t="s">
        <v>134</v>
      </c>
      <c r="AU131" s="229" t="s">
        <v>89</v>
      </c>
      <c r="AY131" s="17" t="s">
        <v>132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87</v>
      </c>
      <c r="BK131" s="230">
        <f>ROUND(I131*H131,2)</f>
        <v>0</v>
      </c>
      <c r="BL131" s="17" t="s">
        <v>139</v>
      </c>
      <c r="BM131" s="229" t="s">
        <v>791</v>
      </c>
    </row>
    <row r="132" s="2" customFormat="1">
      <c r="A132" s="38"/>
      <c r="B132" s="39"/>
      <c r="C132" s="40"/>
      <c r="D132" s="231" t="s">
        <v>141</v>
      </c>
      <c r="E132" s="40"/>
      <c r="F132" s="232" t="s">
        <v>300</v>
      </c>
      <c r="G132" s="40"/>
      <c r="H132" s="40"/>
      <c r="I132" s="233"/>
      <c r="J132" s="40"/>
      <c r="K132" s="40"/>
      <c r="L132" s="44"/>
      <c r="M132" s="234"/>
      <c r="N132" s="235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141</v>
      </c>
      <c r="AU132" s="17" t="s">
        <v>89</v>
      </c>
    </row>
    <row r="133" s="2" customFormat="1">
      <c r="A133" s="38"/>
      <c r="B133" s="39"/>
      <c r="C133" s="40"/>
      <c r="D133" s="236" t="s">
        <v>143</v>
      </c>
      <c r="E133" s="40"/>
      <c r="F133" s="237" t="s">
        <v>301</v>
      </c>
      <c r="G133" s="40"/>
      <c r="H133" s="40"/>
      <c r="I133" s="233"/>
      <c r="J133" s="40"/>
      <c r="K133" s="40"/>
      <c r="L133" s="44"/>
      <c r="M133" s="234"/>
      <c r="N133" s="235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143</v>
      </c>
      <c r="AU133" s="17" t="s">
        <v>89</v>
      </c>
    </row>
    <row r="134" s="15" customFormat="1">
      <c r="A134" s="15"/>
      <c r="B134" s="260"/>
      <c r="C134" s="261"/>
      <c r="D134" s="231" t="s">
        <v>145</v>
      </c>
      <c r="E134" s="262" t="s">
        <v>1</v>
      </c>
      <c r="F134" s="263" t="s">
        <v>788</v>
      </c>
      <c r="G134" s="261"/>
      <c r="H134" s="262" t="s">
        <v>1</v>
      </c>
      <c r="I134" s="264"/>
      <c r="J134" s="261"/>
      <c r="K134" s="261"/>
      <c r="L134" s="265"/>
      <c r="M134" s="266"/>
      <c r="N134" s="267"/>
      <c r="O134" s="267"/>
      <c r="P134" s="267"/>
      <c r="Q134" s="267"/>
      <c r="R134" s="267"/>
      <c r="S134" s="267"/>
      <c r="T134" s="268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9" t="s">
        <v>145</v>
      </c>
      <c r="AU134" s="269" t="s">
        <v>89</v>
      </c>
      <c r="AV134" s="15" t="s">
        <v>87</v>
      </c>
      <c r="AW134" s="15" t="s">
        <v>35</v>
      </c>
      <c r="AX134" s="15" t="s">
        <v>79</v>
      </c>
      <c r="AY134" s="269" t="s">
        <v>132</v>
      </c>
    </row>
    <row r="135" s="13" customFormat="1">
      <c r="A135" s="13"/>
      <c r="B135" s="238"/>
      <c r="C135" s="239"/>
      <c r="D135" s="231" t="s">
        <v>145</v>
      </c>
      <c r="E135" s="240" t="s">
        <v>1</v>
      </c>
      <c r="F135" s="241" t="s">
        <v>792</v>
      </c>
      <c r="G135" s="239"/>
      <c r="H135" s="242">
        <v>1879.152</v>
      </c>
      <c r="I135" s="243"/>
      <c r="J135" s="239"/>
      <c r="K135" s="239"/>
      <c r="L135" s="244"/>
      <c r="M135" s="245"/>
      <c r="N135" s="246"/>
      <c r="O135" s="246"/>
      <c r="P135" s="246"/>
      <c r="Q135" s="246"/>
      <c r="R135" s="246"/>
      <c r="S135" s="246"/>
      <c r="T135" s="24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8" t="s">
        <v>145</v>
      </c>
      <c r="AU135" s="248" t="s">
        <v>89</v>
      </c>
      <c r="AV135" s="13" t="s">
        <v>89</v>
      </c>
      <c r="AW135" s="13" t="s">
        <v>35</v>
      </c>
      <c r="AX135" s="13" t="s">
        <v>87</v>
      </c>
      <c r="AY135" s="248" t="s">
        <v>132</v>
      </c>
    </row>
    <row r="136" s="2" customFormat="1" ht="37.8" customHeight="1">
      <c r="A136" s="38"/>
      <c r="B136" s="39"/>
      <c r="C136" s="218" t="s">
        <v>154</v>
      </c>
      <c r="D136" s="218" t="s">
        <v>134</v>
      </c>
      <c r="E136" s="219" t="s">
        <v>304</v>
      </c>
      <c r="F136" s="220" t="s">
        <v>305</v>
      </c>
      <c r="G136" s="221" t="s">
        <v>181</v>
      </c>
      <c r="H136" s="222">
        <v>18791.52</v>
      </c>
      <c r="I136" s="223"/>
      <c r="J136" s="224">
        <f>ROUND(I136*H136,2)</f>
        <v>0</v>
      </c>
      <c r="K136" s="220" t="s">
        <v>138</v>
      </c>
      <c r="L136" s="44"/>
      <c r="M136" s="225" t="s">
        <v>1</v>
      </c>
      <c r="N136" s="226" t="s">
        <v>44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139</v>
      </c>
      <c r="AT136" s="229" t="s">
        <v>134</v>
      </c>
      <c r="AU136" s="229" t="s">
        <v>89</v>
      </c>
      <c r="AY136" s="17" t="s">
        <v>132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87</v>
      </c>
      <c r="BK136" s="230">
        <f>ROUND(I136*H136,2)</f>
        <v>0</v>
      </c>
      <c r="BL136" s="17" t="s">
        <v>139</v>
      </c>
      <c r="BM136" s="229" t="s">
        <v>793</v>
      </c>
    </row>
    <row r="137" s="2" customFormat="1">
      <c r="A137" s="38"/>
      <c r="B137" s="39"/>
      <c r="C137" s="40"/>
      <c r="D137" s="231" t="s">
        <v>141</v>
      </c>
      <c r="E137" s="40"/>
      <c r="F137" s="232" t="s">
        <v>307</v>
      </c>
      <c r="G137" s="40"/>
      <c r="H137" s="40"/>
      <c r="I137" s="233"/>
      <c r="J137" s="40"/>
      <c r="K137" s="40"/>
      <c r="L137" s="44"/>
      <c r="M137" s="234"/>
      <c r="N137" s="235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141</v>
      </c>
      <c r="AU137" s="17" t="s">
        <v>89</v>
      </c>
    </row>
    <row r="138" s="2" customFormat="1">
      <c r="A138" s="38"/>
      <c r="B138" s="39"/>
      <c r="C138" s="40"/>
      <c r="D138" s="236" t="s">
        <v>143</v>
      </c>
      <c r="E138" s="40"/>
      <c r="F138" s="237" t="s">
        <v>308</v>
      </c>
      <c r="G138" s="40"/>
      <c r="H138" s="40"/>
      <c r="I138" s="233"/>
      <c r="J138" s="40"/>
      <c r="K138" s="40"/>
      <c r="L138" s="44"/>
      <c r="M138" s="234"/>
      <c r="N138" s="235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143</v>
      </c>
      <c r="AU138" s="17" t="s">
        <v>89</v>
      </c>
    </row>
    <row r="139" s="15" customFormat="1">
      <c r="A139" s="15"/>
      <c r="B139" s="260"/>
      <c r="C139" s="261"/>
      <c r="D139" s="231" t="s">
        <v>145</v>
      </c>
      <c r="E139" s="262" t="s">
        <v>1</v>
      </c>
      <c r="F139" s="263" t="s">
        <v>788</v>
      </c>
      <c r="G139" s="261"/>
      <c r="H139" s="262" t="s">
        <v>1</v>
      </c>
      <c r="I139" s="264"/>
      <c r="J139" s="261"/>
      <c r="K139" s="261"/>
      <c r="L139" s="265"/>
      <c r="M139" s="266"/>
      <c r="N139" s="267"/>
      <c r="O139" s="267"/>
      <c r="P139" s="267"/>
      <c r="Q139" s="267"/>
      <c r="R139" s="267"/>
      <c r="S139" s="267"/>
      <c r="T139" s="268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9" t="s">
        <v>145</v>
      </c>
      <c r="AU139" s="269" t="s">
        <v>89</v>
      </c>
      <c r="AV139" s="15" t="s">
        <v>87</v>
      </c>
      <c r="AW139" s="15" t="s">
        <v>35</v>
      </c>
      <c r="AX139" s="15" t="s">
        <v>79</v>
      </c>
      <c r="AY139" s="269" t="s">
        <v>132</v>
      </c>
    </row>
    <row r="140" s="13" customFormat="1">
      <c r="A140" s="13"/>
      <c r="B140" s="238"/>
      <c r="C140" s="239"/>
      <c r="D140" s="231" t="s">
        <v>145</v>
      </c>
      <c r="E140" s="240" t="s">
        <v>1</v>
      </c>
      <c r="F140" s="241" t="s">
        <v>792</v>
      </c>
      <c r="G140" s="239"/>
      <c r="H140" s="242">
        <v>1879.152</v>
      </c>
      <c r="I140" s="243"/>
      <c r="J140" s="239"/>
      <c r="K140" s="239"/>
      <c r="L140" s="244"/>
      <c r="M140" s="245"/>
      <c r="N140" s="246"/>
      <c r="O140" s="246"/>
      <c r="P140" s="246"/>
      <c r="Q140" s="246"/>
      <c r="R140" s="246"/>
      <c r="S140" s="246"/>
      <c r="T140" s="24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8" t="s">
        <v>145</v>
      </c>
      <c r="AU140" s="248" t="s">
        <v>89</v>
      </c>
      <c r="AV140" s="13" t="s">
        <v>89</v>
      </c>
      <c r="AW140" s="13" t="s">
        <v>35</v>
      </c>
      <c r="AX140" s="13" t="s">
        <v>87</v>
      </c>
      <c r="AY140" s="248" t="s">
        <v>132</v>
      </c>
    </row>
    <row r="141" s="13" customFormat="1">
      <c r="A141" s="13"/>
      <c r="B141" s="238"/>
      <c r="C141" s="239"/>
      <c r="D141" s="231" t="s">
        <v>145</v>
      </c>
      <c r="E141" s="239"/>
      <c r="F141" s="241" t="s">
        <v>794</v>
      </c>
      <c r="G141" s="239"/>
      <c r="H141" s="242">
        <v>18791.52</v>
      </c>
      <c r="I141" s="243"/>
      <c r="J141" s="239"/>
      <c r="K141" s="239"/>
      <c r="L141" s="244"/>
      <c r="M141" s="245"/>
      <c r="N141" s="246"/>
      <c r="O141" s="246"/>
      <c r="P141" s="246"/>
      <c r="Q141" s="246"/>
      <c r="R141" s="246"/>
      <c r="S141" s="246"/>
      <c r="T141" s="24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8" t="s">
        <v>145</v>
      </c>
      <c r="AU141" s="248" t="s">
        <v>89</v>
      </c>
      <c r="AV141" s="13" t="s">
        <v>89</v>
      </c>
      <c r="AW141" s="13" t="s">
        <v>4</v>
      </c>
      <c r="AX141" s="13" t="s">
        <v>87</v>
      </c>
      <c r="AY141" s="248" t="s">
        <v>132</v>
      </c>
    </row>
    <row r="142" s="2" customFormat="1" ht="33" customHeight="1">
      <c r="A142" s="38"/>
      <c r="B142" s="39"/>
      <c r="C142" s="218" t="s">
        <v>139</v>
      </c>
      <c r="D142" s="218" t="s">
        <v>134</v>
      </c>
      <c r="E142" s="219" t="s">
        <v>354</v>
      </c>
      <c r="F142" s="220" t="s">
        <v>355</v>
      </c>
      <c r="G142" s="221" t="s">
        <v>356</v>
      </c>
      <c r="H142" s="222">
        <v>3382.4740000000002</v>
      </c>
      <c r="I142" s="223"/>
      <c r="J142" s="224">
        <f>ROUND(I142*H142,2)</f>
        <v>0</v>
      </c>
      <c r="K142" s="220" t="s">
        <v>138</v>
      </c>
      <c r="L142" s="44"/>
      <c r="M142" s="225" t="s">
        <v>1</v>
      </c>
      <c r="N142" s="226" t="s">
        <v>44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139</v>
      </c>
      <c r="AT142" s="229" t="s">
        <v>134</v>
      </c>
      <c r="AU142" s="229" t="s">
        <v>89</v>
      </c>
      <c r="AY142" s="17" t="s">
        <v>132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87</v>
      </c>
      <c r="BK142" s="230">
        <f>ROUND(I142*H142,2)</f>
        <v>0</v>
      </c>
      <c r="BL142" s="17" t="s">
        <v>139</v>
      </c>
      <c r="BM142" s="229" t="s">
        <v>795</v>
      </c>
    </row>
    <row r="143" s="2" customFormat="1">
      <c r="A143" s="38"/>
      <c r="B143" s="39"/>
      <c r="C143" s="40"/>
      <c r="D143" s="231" t="s">
        <v>141</v>
      </c>
      <c r="E143" s="40"/>
      <c r="F143" s="232" t="s">
        <v>358</v>
      </c>
      <c r="G143" s="40"/>
      <c r="H143" s="40"/>
      <c r="I143" s="233"/>
      <c r="J143" s="40"/>
      <c r="K143" s="40"/>
      <c r="L143" s="44"/>
      <c r="M143" s="234"/>
      <c r="N143" s="235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141</v>
      </c>
      <c r="AU143" s="17" t="s">
        <v>89</v>
      </c>
    </row>
    <row r="144" s="2" customFormat="1">
      <c r="A144" s="38"/>
      <c r="B144" s="39"/>
      <c r="C144" s="40"/>
      <c r="D144" s="236" t="s">
        <v>143</v>
      </c>
      <c r="E144" s="40"/>
      <c r="F144" s="237" t="s">
        <v>359</v>
      </c>
      <c r="G144" s="40"/>
      <c r="H144" s="40"/>
      <c r="I144" s="233"/>
      <c r="J144" s="40"/>
      <c r="K144" s="40"/>
      <c r="L144" s="44"/>
      <c r="M144" s="234"/>
      <c r="N144" s="235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143</v>
      </c>
      <c r="AU144" s="17" t="s">
        <v>89</v>
      </c>
    </row>
    <row r="145" s="15" customFormat="1">
      <c r="A145" s="15"/>
      <c r="B145" s="260"/>
      <c r="C145" s="261"/>
      <c r="D145" s="231" t="s">
        <v>145</v>
      </c>
      <c r="E145" s="262" t="s">
        <v>1</v>
      </c>
      <c r="F145" s="263" t="s">
        <v>788</v>
      </c>
      <c r="G145" s="261"/>
      <c r="H145" s="262" t="s">
        <v>1</v>
      </c>
      <c r="I145" s="264"/>
      <c r="J145" s="261"/>
      <c r="K145" s="261"/>
      <c r="L145" s="265"/>
      <c r="M145" s="266"/>
      <c r="N145" s="267"/>
      <c r="O145" s="267"/>
      <c r="P145" s="267"/>
      <c r="Q145" s="267"/>
      <c r="R145" s="267"/>
      <c r="S145" s="267"/>
      <c r="T145" s="268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9" t="s">
        <v>145</v>
      </c>
      <c r="AU145" s="269" t="s">
        <v>89</v>
      </c>
      <c r="AV145" s="15" t="s">
        <v>87</v>
      </c>
      <c r="AW145" s="15" t="s">
        <v>35</v>
      </c>
      <c r="AX145" s="15" t="s">
        <v>79</v>
      </c>
      <c r="AY145" s="269" t="s">
        <v>132</v>
      </c>
    </row>
    <row r="146" s="13" customFormat="1">
      <c r="A146" s="13"/>
      <c r="B146" s="238"/>
      <c r="C146" s="239"/>
      <c r="D146" s="231" t="s">
        <v>145</v>
      </c>
      <c r="E146" s="240" t="s">
        <v>1</v>
      </c>
      <c r="F146" s="241" t="s">
        <v>796</v>
      </c>
      <c r="G146" s="239"/>
      <c r="H146" s="242">
        <v>3382.4740000000002</v>
      </c>
      <c r="I146" s="243"/>
      <c r="J146" s="239"/>
      <c r="K146" s="239"/>
      <c r="L146" s="244"/>
      <c r="M146" s="245"/>
      <c r="N146" s="246"/>
      <c r="O146" s="246"/>
      <c r="P146" s="246"/>
      <c r="Q146" s="246"/>
      <c r="R146" s="246"/>
      <c r="S146" s="246"/>
      <c r="T146" s="24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8" t="s">
        <v>145</v>
      </c>
      <c r="AU146" s="248" t="s">
        <v>89</v>
      </c>
      <c r="AV146" s="13" t="s">
        <v>89</v>
      </c>
      <c r="AW146" s="13" t="s">
        <v>35</v>
      </c>
      <c r="AX146" s="13" t="s">
        <v>87</v>
      </c>
      <c r="AY146" s="248" t="s">
        <v>132</v>
      </c>
    </row>
    <row r="147" s="12" customFormat="1" ht="22.8" customHeight="1">
      <c r="A147" s="12"/>
      <c r="B147" s="202"/>
      <c r="C147" s="203"/>
      <c r="D147" s="204" t="s">
        <v>78</v>
      </c>
      <c r="E147" s="216" t="s">
        <v>165</v>
      </c>
      <c r="F147" s="216" t="s">
        <v>481</v>
      </c>
      <c r="G147" s="203"/>
      <c r="H147" s="203"/>
      <c r="I147" s="206"/>
      <c r="J147" s="217">
        <f>BK147</f>
        <v>0</v>
      </c>
      <c r="K147" s="203"/>
      <c r="L147" s="208"/>
      <c r="M147" s="209"/>
      <c r="N147" s="210"/>
      <c r="O147" s="210"/>
      <c r="P147" s="211">
        <f>SUM(P148:P155)</f>
        <v>0</v>
      </c>
      <c r="Q147" s="210"/>
      <c r="R147" s="211">
        <f>SUM(R148:R155)</f>
        <v>3570.3887999999997</v>
      </c>
      <c r="S147" s="210"/>
      <c r="T147" s="212">
        <f>SUM(T148:T155)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3" t="s">
        <v>87</v>
      </c>
      <c r="AT147" s="214" t="s">
        <v>78</v>
      </c>
      <c r="AU147" s="214" t="s">
        <v>87</v>
      </c>
      <c r="AY147" s="213" t="s">
        <v>132</v>
      </c>
      <c r="BK147" s="215">
        <f>SUM(BK148:BK155)</f>
        <v>0</v>
      </c>
    </row>
    <row r="148" s="2" customFormat="1" ht="24.15" customHeight="1">
      <c r="A148" s="38"/>
      <c r="B148" s="39"/>
      <c r="C148" s="218" t="s">
        <v>165</v>
      </c>
      <c r="D148" s="218" t="s">
        <v>134</v>
      </c>
      <c r="E148" s="219" t="s">
        <v>797</v>
      </c>
      <c r="F148" s="220" t="s">
        <v>798</v>
      </c>
      <c r="G148" s="221" t="s">
        <v>137</v>
      </c>
      <c r="H148" s="222">
        <v>7516.6080000000002</v>
      </c>
      <c r="I148" s="223"/>
      <c r="J148" s="224">
        <f>ROUND(I148*H148,2)</f>
        <v>0</v>
      </c>
      <c r="K148" s="220" t="s">
        <v>138</v>
      </c>
      <c r="L148" s="44"/>
      <c r="M148" s="225" t="s">
        <v>1</v>
      </c>
      <c r="N148" s="226" t="s">
        <v>44</v>
      </c>
      <c r="O148" s="91"/>
      <c r="P148" s="227">
        <f>O148*H148</f>
        <v>0</v>
      </c>
      <c r="Q148" s="227">
        <v>0.47499999999999998</v>
      </c>
      <c r="R148" s="227">
        <f>Q148*H148</f>
        <v>3570.3887999999997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139</v>
      </c>
      <c r="AT148" s="229" t="s">
        <v>134</v>
      </c>
      <c r="AU148" s="229" t="s">
        <v>89</v>
      </c>
      <c r="AY148" s="17" t="s">
        <v>132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87</v>
      </c>
      <c r="BK148" s="230">
        <f>ROUND(I148*H148,2)</f>
        <v>0</v>
      </c>
      <c r="BL148" s="17" t="s">
        <v>139</v>
      </c>
      <c r="BM148" s="229" t="s">
        <v>799</v>
      </c>
    </row>
    <row r="149" s="2" customFormat="1">
      <c r="A149" s="38"/>
      <c r="B149" s="39"/>
      <c r="C149" s="40"/>
      <c r="D149" s="231" t="s">
        <v>141</v>
      </c>
      <c r="E149" s="40"/>
      <c r="F149" s="232" t="s">
        <v>800</v>
      </c>
      <c r="G149" s="40"/>
      <c r="H149" s="40"/>
      <c r="I149" s="233"/>
      <c r="J149" s="40"/>
      <c r="K149" s="40"/>
      <c r="L149" s="44"/>
      <c r="M149" s="234"/>
      <c r="N149" s="235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141</v>
      </c>
      <c r="AU149" s="17" t="s">
        <v>89</v>
      </c>
    </row>
    <row r="150" s="2" customFormat="1">
      <c r="A150" s="38"/>
      <c r="B150" s="39"/>
      <c r="C150" s="40"/>
      <c r="D150" s="236" t="s">
        <v>143</v>
      </c>
      <c r="E150" s="40"/>
      <c r="F150" s="237" t="s">
        <v>801</v>
      </c>
      <c r="G150" s="40"/>
      <c r="H150" s="40"/>
      <c r="I150" s="233"/>
      <c r="J150" s="40"/>
      <c r="K150" s="40"/>
      <c r="L150" s="44"/>
      <c r="M150" s="234"/>
      <c r="N150" s="23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143</v>
      </c>
      <c r="AU150" s="17" t="s">
        <v>89</v>
      </c>
    </row>
    <row r="151" s="15" customFormat="1">
      <c r="A151" s="15"/>
      <c r="B151" s="260"/>
      <c r="C151" s="261"/>
      <c r="D151" s="231" t="s">
        <v>145</v>
      </c>
      <c r="E151" s="262" t="s">
        <v>1</v>
      </c>
      <c r="F151" s="263" t="s">
        <v>788</v>
      </c>
      <c r="G151" s="261"/>
      <c r="H151" s="262" t="s">
        <v>1</v>
      </c>
      <c r="I151" s="264"/>
      <c r="J151" s="261"/>
      <c r="K151" s="261"/>
      <c r="L151" s="265"/>
      <c r="M151" s="266"/>
      <c r="N151" s="267"/>
      <c r="O151" s="267"/>
      <c r="P151" s="267"/>
      <c r="Q151" s="267"/>
      <c r="R151" s="267"/>
      <c r="S151" s="267"/>
      <c r="T151" s="268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9" t="s">
        <v>145</v>
      </c>
      <c r="AU151" s="269" t="s">
        <v>89</v>
      </c>
      <c r="AV151" s="15" t="s">
        <v>87</v>
      </c>
      <c r="AW151" s="15" t="s">
        <v>35</v>
      </c>
      <c r="AX151" s="15" t="s">
        <v>79</v>
      </c>
      <c r="AY151" s="269" t="s">
        <v>132</v>
      </c>
    </row>
    <row r="152" s="15" customFormat="1">
      <c r="A152" s="15"/>
      <c r="B152" s="260"/>
      <c r="C152" s="261"/>
      <c r="D152" s="231" t="s">
        <v>145</v>
      </c>
      <c r="E152" s="262" t="s">
        <v>1</v>
      </c>
      <c r="F152" s="263" t="s">
        <v>802</v>
      </c>
      <c r="G152" s="261"/>
      <c r="H152" s="262" t="s">
        <v>1</v>
      </c>
      <c r="I152" s="264"/>
      <c r="J152" s="261"/>
      <c r="K152" s="261"/>
      <c r="L152" s="265"/>
      <c r="M152" s="266"/>
      <c r="N152" s="267"/>
      <c r="O152" s="267"/>
      <c r="P152" s="267"/>
      <c r="Q152" s="267"/>
      <c r="R152" s="267"/>
      <c r="S152" s="267"/>
      <c r="T152" s="268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9" t="s">
        <v>145</v>
      </c>
      <c r="AU152" s="269" t="s">
        <v>89</v>
      </c>
      <c r="AV152" s="15" t="s">
        <v>87</v>
      </c>
      <c r="AW152" s="15" t="s">
        <v>35</v>
      </c>
      <c r="AX152" s="15" t="s">
        <v>79</v>
      </c>
      <c r="AY152" s="269" t="s">
        <v>132</v>
      </c>
    </row>
    <row r="153" s="13" customFormat="1">
      <c r="A153" s="13"/>
      <c r="B153" s="238"/>
      <c r="C153" s="239"/>
      <c r="D153" s="231" t="s">
        <v>145</v>
      </c>
      <c r="E153" s="240" t="s">
        <v>1</v>
      </c>
      <c r="F153" s="241" t="s">
        <v>803</v>
      </c>
      <c r="G153" s="239"/>
      <c r="H153" s="242">
        <v>4065.8400000000001</v>
      </c>
      <c r="I153" s="243"/>
      <c r="J153" s="239"/>
      <c r="K153" s="239"/>
      <c r="L153" s="244"/>
      <c r="M153" s="245"/>
      <c r="N153" s="246"/>
      <c r="O153" s="246"/>
      <c r="P153" s="246"/>
      <c r="Q153" s="246"/>
      <c r="R153" s="246"/>
      <c r="S153" s="246"/>
      <c r="T153" s="24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8" t="s">
        <v>145</v>
      </c>
      <c r="AU153" s="248" t="s">
        <v>89</v>
      </c>
      <c r="AV153" s="13" t="s">
        <v>89</v>
      </c>
      <c r="AW153" s="13" t="s">
        <v>35</v>
      </c>
      <c r="AX153" s="13" t="s">
        <v>79</v>
      </c>
      <c r="AY153" s="248" t="s">
        <v>132</v>
      </c>
    </row>
    <row r="154" s="13" customFormat="1">
      <c r="A154" s="13"/>
      <c r="B154" s="238"/>
      <c r="C154" s="239"/>
      <c r="D154" s="231" t="s">
        <v>145</v>
      </c>
      <c r="E154" s="240" t="s">
        <v>1</v>
      </c>
      <c r="F154" s="241" t="s">
        <v>804</v>
      </c>
      <c r="G154" s="239"/>
      <c r="H154" s="242">
        <v>3450.768</v>
      </c>
      <c r="I154" s="243"/>
      <c r="J154" s="239"/>
      <c r="K154" s="239"/>
      <c r="L154" s="244"/>
      <c r="M154" s="245"/>
      <c r="N154" s="246"/>
      <c r="O154" s="246"/>
      <c r="P154" s="246"/>
      <c r="Q154" s="246"/>
      <c r="R154" s="246"/>
      <c r="S154" s="246"/>
      <c r="T154" s="24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8" t="s">
        <v>145</v>
      </c>
      <c r="AU154" s="248" t="s">
        <v>89</v>
      </c>
      <c r="AV154" s="13" t="s">
        <v>89</v>
      </c>
      <c r="AW154" s="13" t="s">
        <v>35</v>
      </c>
      <c r="AX154" s="13" t="s">
        <v>79</v>
      </c>
      <c r="AY154" s="248" t="s">
        <v>132</v>
      </c>
    </row>
    <row r="155" s="14" customFormat="1">
      <c r="A155" s="14"/>
      <c r="B155" s="249"/>
      <c r="C155" s="250"/>
      <c r="D155" s="231" t="s">
        <v>145</v>
      </c>
      <c r="E155" s="251" t="s">
        <v>1</v>
      </c>
      <c r="F155" s="252" t="s">
        <v>197</v>
      </c>
      <c r="G155" s="250"/>
      <c r="H155" s="253">
        <v>7516.6080000000002</v>
      </c>
      <c r="I155" s="254"/>
      <c r="J155" s="250"/>
      <c r="K155" s="250"/>
      <c r="L155" s="255"/>
      <c r="M155" s="256"/>
      <c r="N155" s="257"/>
      <c r="O155" s="257"/>
      <c r="P155" s="257"/>
      <c r="Q155" s="257"/>
      <c r="R155" s="257"/>
      <c r="S155" s="257"/>
      <c r="T155" s="25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9" t="s">
        <v>145</v>
      </c>
      <c r="AU155" s="259" t="s">
        <v>89</v>
      </c>
      <c r="AV155" s="14" t="s">
        <v>139</v>
      </c>
      <c r="AW155" s="14" t="s">
        <v>35</v>
      </c>
      <c r="AX155" s="14" t="s">
        <v>87</v>
      </c>
      <c r="AY155" s="259" t="s">
        <v>132</v>
      </c>
    </row>
    <row r="156" s="12" customFormat="1" ht="22.8" customHeight="1">
      <c r="A156" s="12"/>
      <c r="B156" s="202"/>
      <c r="C156" s="203"/>
      <c r="D156" s="204" t="s">
        <v>78</v>
      </c>
      <c r="E156" s="216" t="s">
        <v>198</v>
      </c>
      <c r="F156" s="216" t="s">
        <v>613</v>
      </c>
      <c r="G156" s="203"/>
      <c r="H156" s="203"/>
      <c r="I156" s="206"/>
      <c r="J156" s="217">
        <f>BK156</f>
        <v>0</v>
      </c>
      <c r="K156" s="203"/>
      <c r="L156" s="208"/>
      <c r="M156" s="209"/>
      <c r="N156" s="210"/>
      <c r="O156" s="210"/>
      <c r="P156" s="211">
        <f>SUM(P157:P163)</f>
        <v>0</v>
      </c>
      <c r="Q156" s="210"/>
      <c r="R156" s="211">
        <f>SUM(R157:R163)</f>
        <v>1.4657385600000001</v>
      </c>
      <c r="S156" s="210"/>
      <c r="T156" s="212">
        <f>SUM(T157:T163)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3" t="s">
        <v>87</v>
      </c>
      <c r="AT156" s="214" t="s">
        <v>78</v>
      </c>
      <c r="AU156" s="214" t="s">
        <v>87</v>
      </c>
      <c r="AY156" s="213" t="s">
        <v>132</v>
      </c>
      <c r="BK156" s="215">
        <f>SUM(BK157:BK163)</f>
        <v>0</v>
      </c>
    </row>
    <row r="157" s="2" customFormat="1" ht="24.15" customHeight="1">
      <c r="A157" s="38"/>
      <c r="B157" s="39"/>
      <c r="C157" s="218" t="s">
        <v>171</v>
      </c>
      <c r="D157" s="218" t="s">
        <v>134</v>
      </c>
      <c r="E157" s="219" t="s">
        <v>805</v>
      </c>
      <c r="F157" s="220" t="s">
        <v>806</v>
      </c>
      <c r="G157" s="221" t="s">
        <v>137</v>
      </c>
      <c r="H157" s="222">
        <v>4071.4960000000001</v>
      </c>
      <c r="I157" s="223"/>
      <c r="J157" s="224">
        <f>ROUND(I157*H157,2)</f>
        <v>0</v>
      </c>
      <c r="K157" s="220" t="s">
        <v>138</v>
      </c>
      <c r="L157" s="44"/>
      <c r="M157" s="225" t="s">
        <v>1</v>
      </c>
      <c r="N157" s="226" t="s">
        <v>44</v>
      </c>
      <c r="O157" s="91"/>
      <c r="P157" s="227">
        <f>O157*H157</f>
        <v>0</v>
      </c>
      <c r="Q157" s="227">
        <v>0.00036000000000000002</v>
      </c>
      <c r="R157" s="227">
        <f>Q157*H157</f>
        <v>1.4657385600000001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139</v>
      </c>
      <c r="AT157" s="229" t="s">
        <v>134</v>
      </c>
      <c r="AU157" s="229" t="s">
        <v>89</v>
      </c>
      <c r="AY157" s="17" t="s">
        <v>132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87</v>
      </c>
      <c r="BK157" s="230">
        <f>ROUND(I157*H157,2)</f>
        <v>0</v>
      </c>
      <c r="BL157" s="17" t="s">
        <v>139</v>
      </c>
      <c r="BM157" s="229" t="s">
        <v>807</v>
      </c>
    </row>
    <row r="158" s="2" customFormat="1">
      <c r="A158" s="38"/>
      <c r="B158" s="39"/>
      <c r="C158" s="40"/>
      <c r="D158" s="231" t="s">
        <v>141</v>
      </c>
      <c r="E158" s="40"/>
      <c r="F158" s="232" t="s">
        <v>808</v>
      </c>
      <c r="G158" s="40"/>
      <c r="H158" s="40"/>
      <c r="I158" s="233"/>
      <c r="J158" s="40"/>
      <c r="K158" s="40"/>
      <c r="L158" s="44"/>
      <c r="M158" s="234"/>
      <c r="N158" s="235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141</v>
      </c>
      <c r="AU158" s="17" t="s">
        <v>89</v>
      </c>
    </row>
    <row r="159" s="2" customFormat="1">
      <c r="A159" s="38"/>
      <c r="B159" s="39"/>
      <c r="C159" s="40"/>
      <c r="D159" s="236" t="s">
        <v>143</v>
      </c>
      <c r="E159" s="40"/>
      <c r="F159" s="237" t="s">
        <v>809</v>
      </c>
      <c r="G159" s="40"/>
      <c r="H159" s="40"/>
      <c r="I159" s="233"/>
      <c r="J159" s="40"/>
      <c r="K159" s="40"/>
      <c r="L159" s="44"/>
      <c r="M159" s="234"/>
      <c r="N159" s="235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143</v>
      </c>
      <c r="AU159" s="17" t="s">
        <v>89</v>
      </c>
    </row>
    <row r="160" s="15" customFormat="1">
      <c r="A160" s="15"/>
      <c r="B160" s="260"/>
      <c r="C160" s="261"/>
      <c r="D160" s="231" t="s">
        <v>145</v>
      </c>
      <c r="E160" s="262" t="s">
        <v>1</v>
      </c>
      <c r="F160" s="263" t="s">
        <v>788</v>
      </c>
      <c r="G160" s="261"/>
      <c r="H160" s="262" t="s">
        <v>1</v>
      </c>
      <c r="I160" s="264"/>
      <c r="J160" s="261"/>
      <c r="K160" s="261"/>
      <c r="L160" s="265"/>
      <c r="M160" s="266"/>
      <c r="N160" s="267"/>
      <c r="O160" s="267"/>
      <c r="P160" s="267"/>
      <c r="Q160" s="267"/>
      <c r="R160" s="267"/>
      <c r="S160" s="267"/>
      <c r="T160" s="268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9" t="s">
        <v>145</v>
      </c>
      <c r="AU160" s="269" t="s">
        <v>89</v>
      </c>
      <c r="AV160" s="15" t="s">
        <v>87</v>
      </c>
      <c r="AW160" s="15" t="s">
        <v>35</v>
      </c>
      <c r="AX160" s="15" t="s">
        <v>79</v>
      </c>
      <c r="AY160" s="269" t="s">
        <v>132</v>
      </c>
    </row>
    <row r="161" s="13" customFormat="1">
      <c r="A161" s="13"/>
      <c r="B161" s="238"/>
      <c r="C161" s="239"/>
      <c r="D161" s="231" t="s">
        <v>145</v>
      </c>
      <c r="E161" s="240" t="s">
        <v>1</v>
      </c>
      <c r="F161" s="241" t="s">
        <v>810</v>
      </c>
      <c r="G161" s="239"/>
      <c r="H161" s="242">
        <v>2202.3299999999999</v>
      </c>
      <c r="I161" s="243"/>
      <c r="J161" s="239"/>
      <c r="K161" s="239"/>
      <c r="L161" s="244"/>
      <c r="M161" s="245"/>
      <c r="N161" s="246"/>
      <c r="O161" s="246"/>
      <c r="P161" s="246"/>
      <c r="Q161" s="246"/>
      <c r="R161" s="246"/>
      <c r="S161" s="246"/>
      <c r="T161" s="24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8" t="s">
        <v>145</v>
      </c>
      <c r="AU161" s="248" t="s">
        <v>89</v>
      </c>
      <c r="AV161" s="13" t="s">
        <v>89</v>
      </c>
      <c r="AW161" s="13" t="s">
        <v>35</v>
      </c>
      <c r="AX161" s="13" t="s">
        <v>79</v>
      </c>
      <c r="AY161" s="248" t="s">
        <v>132</v>
      </c>
    </row>
    <row r="162" s="13" customFormat="1">
      <c r="A162" s="13"/>
      <c r="B162" s="238"/>
      <c r="C162" s="239"/>
      <c r="D162" s="231" t="s">
        <v>145</v>
      </c>
      <c r="E162" s="240" t="s">
        <v>1</v>
      </c>
      <c r="F162" s="241" t="s">
        <v>811</v>
      </c>
      <c r="G162" s="239"/>
      <c r="H162" s="242">
        <v>1869.1659999999999</v>
      </c>
      <c r="I162" s="243"/>
      <c r="J162" s="239"/>
      <c r="K162" s="239"/>
      <c r="L162" s="244"/>
      <c r="M162" s="245"/>
      <c r="N162" s="246"/>
      <c r="O162" s="246"/>
      <c r="P162" s="246"/>
      <c r="Q162" s="246"/>
      <c r="R162" s="246"/>
      <c r="S162" s="246"/>
      <c r="T162" s="24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8" t="s">
        <v>145</v>
      </c>
      <c r="AU162" s="248" t="s">
        <v>89</v>
      </c>
      <c r="AV162" s="13" t="s">
        <v>89</v>
      </c>
      <c r="AW162" s="13" t="s">
        <v>35</v>
      </c>
      <c r="AX162" s="13" t="s">
        <v>79</v>
      </c>
      <c r="AY162" s="248" t="s">
        <v>132</v>
      </c>
    </row>
    <row r="163" s="14" customFormat="1">
      <c r="A163" s="14"/>
      <c r="B163" s="249"/>
      <c r="C163" s="250"/>
      <c r="D163" s="231" t="s">
        <v>145</v>
      </c>
      <c r="E163" s="251" t="s">
        <v>1</v>
      </c>
      <c r="F163" s="252" t="s">
        <v>197</v>
      </c>
      <c r="G163" s="250"/>
      <c r="H163" s="253">
        <v>4071.4960000000001</v>
      </c>
      <c r="I163" s="254"/>
      <c r="J163" s="250"/>
      <c r="K163" s="250"/>
      <c r="L163" s="255"/>
      <c r="M163" s="256"/>
      <c r="N163" s="257"/>
      <c r="O163" s="257"/>
      <c r="P163" s="257"/>
      <c r="Q163" s="257"/>
      <c r="R163" s="257"/>
      <c r="S163" s="257"/>
      <c r="T163" s="258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9" t="s">
        <v>145</v>
      </c>
      <c r="AU163" s="259" t="s">
        <v>89</v>
      </c>
      <c r="AV163" s="14" t="s">
        <v>139</v>
      </c>
      <c r="AW163" s="14" t="s">
        <v>35</v>
      </c>
      <c r="AX163" s="14" t="s">
        <v>87</v>
      </c>
      <c r="AY163" s="259" t="s">
        <v>132</v>
      </c>
    </row>
    <row r="164" s="12" customFormat="1" ht="22.8" customHeight="1">
      <c r="A164" s="12"/>
      <c r="B164" s="202"/>
      <c r="C164" s="203"/>
      <c r="D164" s="204" t="s">
        <v>78</v>
      </c>
      <c r="E164" s="216" t="s">
        <v>494</v>
      </c>
      <c r="F164" s="216" t="s">
        <v>495</v>
      </c>
      <c r="G164" s="203"/>
      <c r="H164" s="203"/>
      <c r="I164" s="206"/>
      <c r="J164" s="217">
        <f>BK164</f>
        <v>0</v>
      </c>
      <c r="K164" s="203"/>
      <c r="L164" s="208"/>
      <c r="M164" s="209"/>
      <c r="N164" s="210"/>
      <c r="O164" s="210"/>
      <c r="P164" s="211">
        <f>SUM(P165:P167)</f>
        <v>0</v>
      </c>
      <c r="Q164" s="210"/>
      <c r="R164" s="211">
        <f>SUM(R165:R167)</f>
        <v>0</v>
      </c>
      <c r="S164" s="210"/>
      <c r="T164" s="212">
        <f>SUM(T165:T167)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3" t="s">
        <v>87</v>
      </c>
      <c r="AT164" s="214" t="s">
        <v>78</v>
      </c>
      <c r="AU164" s="214" t="s">
        <v>87</v>
      </c>
      <c r="AY164" s="213" t="s">
        <v>132</v>
      </c>
      <c r="BK164" s="215">
        <f>SUM(BK165:BK167)</f>
        <v>0</v>
      </c>
    </row>
    <row r="165" s="2" customFormat="1" ht="33" customHeight="1">
      <c r="A165" s="38"/>
      <c r="B165" s="39"/>
      <c r="C165" s="218" t="s">
        <v>178</v>
      </c>
      <c r="D165" s="218" t="s">
        <v>134</v>
      </c>
      <c r="E165" s="219" t="s">
        <v>751</v>
      </c>
      <c r="F165" s="220" t="s">
        <v>752</v>
      </c>
      <c r="G165" s="221" t="s">
        <v>356</v>
      </c>
      <c r="H165" s="222">
        <v>3571.855</v>
      </c>
      <c r="I165" s="223"/>
      <c r="J165" s="224">
        <f>ROUND(I165*H165,2)</f>
        <v>0</v>
      </c>
      <c r="K165" s="220" t="s">
        <v>138</v>
      </c>
      <c r="L165" s="44"/>
      <c r="M165" s="225" t="s">
        <v>1</v>
      </c>
      <c r="N165" s="226" t="s">
        <v>44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139</v>
      </c>
      <c r="AT165" s="229" t="s">
        <v>134</v>
      </c>
      <c r="AU165" s="229" t="s">
        <v>89</v>
      </c>
      <c r="AY165" s="17" t="s">
        <v>132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87</v>
      </c>
      <c r="BK165" s="230">
        <f>ROUND(I165*H165,2)</f>
        <v>0</v>
      </c>
      <c r="BL165" s="17" t="s">
        <v>139</v>
      </c>
      <c r="BM165" s="229" t="s">
        <v>812</v>
      </c>
    </row>
    <row r="166" s="2" customFormat="1">
      <c r="A166" s="38"/>
      <c r="B166" s="39"/>
      <c r="C166" s="40"/>
      <c r="D166" s="231" t="s">
        <v>141</v>
      </c>
      <c r="E166" s="40"/>
      <c r="F166" s="232" t="s">
        <v>754</v>
      </c>
      <c r="G166" s="40"/>
      <c r="H166" s="40"/>
      <c r="I166" s="233"/>
      <c r="J166" s="40"/>
      <c r="K166" s="40"/>
      <c r="L166" s="44"/>
      <c r="M166" s="234"/>
      <c r="N166" s="235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141</v>
      </c>
      <c r="AU166" s="17" t="s">
        <v>89</v>
      </c>
    </row>
    <row r="167" s="2" customFormat="1">
      <c r="A167" s="38"/>
      <c r="B167" s="39"/>
      <c r="C167" s="40"/>
      <c r="D167" s="236" t="s">
        <v>143</v>
      </c>
      <c r="E167" s="40"/>
      <c r="F167" s="237" t="s">
        <v>755</v>
      </c>
      <c r="G167" s="40"/>
      <c r="H167" s="40"/>
      <c r="I167" s="233"/>
      <c r="J167" s="40"/>
      <c r="K167" s="40"/>
      <c r="L167" s="44"/>
      <c r="M167" s="280"/>
      <c r="N167" s="281"/>
      <c r="O167" s="282"/>
      <c r="P167" s="282"/>
      <c r="Q167" s="282"/>
      <c r="R167" s="282"/>
      <c r="S167" s="282"/>
      <c r="T167" s="283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143</v>
      </c>
      <c r="AU167" s="17" t="s">
        <v>89</v>
      </c>
    </row>
    <row r="168" s="2" customFormat="1" ht="6.96" customHeight="1">
      <c r="A168" s="38"/>
      <c r="B168" s="66"/>
      <c r="C168" s="67"/>
      <c r="D168" s="67"/>
      <c r="E168" s="67"/>
      <c r="F168" s="67"/>
      <c r="G168" s="67"/>
      <c r="H168" s="67"/>
      <c r="I168" s="67"/>
      <c r="J168" s="67"/>
      <c r="K168" s="67"/>
      <c r="L168" s="44"/>
      <c r="M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</row>
  </sheetData>
  <sheetProtection sheet="1" autoFilter="0" formatColumns="0" formatRows="0" objects="1" scenarios="1" spinCount="100000" saltValue="SPip6/A4dIeTBt0yOyhRpbjLxcjb3QHkIZXFD+T4DUv53ANGKO0rugOwd2If9m63wzi2N3ci1Noh6Wr7jrkMEA==" hashValue="hyu0nyf5EZ0fR781lMyl77BtE9yGFb27xAp6jr2v3x/4SkLHzaoCeKnsDJfdXdwyiHu+EsJCbxiCLtTPUl+GTg==" algorithmName="SHA-512" password="CC35"/>
  <autoFilter ref="C120:K167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hyperlinks>
    <hyperlink ref="F126" r:id="rId1" display="https://podminky.urs.cz/item/CS_URS_2024_02/122251106"/>
    <hyperlink ref="F133" r:id="rId2" display="https://podminky.urs.cz/item/CS_URS_2024_02/162751117"/>
    <hyperlink ref="F138" r:id="rId3" display="https://podminky.urs.cz/item/CS_URS_2024_02/162751119"/>
    <hyperlink ref="F144" r:id="rId4" display="https://podminky.urs.cz/item/CS_URS_2024_02/171201231"/>
    <hyperlink ref="F150" r:id="rId5" display="https://podminky.urs.cz/item/CS_URS_2024_02/564971315"/>
    <hyperlink ref="F159" r:id="rId6" display="https://podminky.urs.cz/item/CS_URS_2024_02/919726121"/>
    <hyperlink ref="F167" r:id="rId7" display="https://podminky.urs.cz/item/CS_URS_2024_02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89</v>
      </c>
    </row>
    <row r="4" s="1" customFormat="1" ht="24.96" customHeight="1">
      <c r="B4" s="20"/>
      <c r="D4" s="138" t="s">
        <v>105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Záchytné parkoviště v ul. Mánesov, Sokolov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813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3. 1. 2025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29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31</v>
      </c>
      <c r="E20" s="38"/>
      <c r="F20" s="38"/>
      <c r="G20" s="38"/>
      <c r="H20" s="38"/>
      <c r="I20" s="140" t="s">
        <v>25</v>
      </c>
      <c r="J20" s="143" t="s">
        <v>32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33</v>
      </c>
      <c r="F21" s="38"/>
      <c r="G21" s="38"/>
      <c r="H21" s="38"/>
      <c r="I21" s="140" t="s">
        <v>28</v>
      </c>
      <c r="J21" s="143" t="s">
        <v>34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36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37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38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39</v>
      </c>
      <c r="E30" s="38"/>
      <c r="F30" s="38"/>
      <c r="G30" s="38"/>
      <c r="H30" s="38"/>
      <c r="I30" s="38"/>
      <c r="J30" s="151">
        <f>ROUND(J125,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41</v>
      </c>
      <c r="G32" s="38"/>
      <c r="H32" s="38"/>
      <c r="I32" s="152" t="s">
        <v>40</v>
      </c>
      <c r="J32" s="152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43</v>
      </c>
      <c r="E33" s="140" t="s">
        <v>44</v>
      </c>
      <c r="F33" s="154">
        <f>ROUND((SUM(BE125:BE279)),  2)</f>
        <v>0</v>
      </c>
      <c r="G33" s="38"/>
      <c r="H33" s="38"/>
      <c r="I33" s="155">
        <v>0.20999999999999999</v>
      </c>
      <c r="J33" s="154">
        <f>ROUND(((SUM(BE125:BE279))*I33),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45</v>
      </c>
      <c r="F34" s="154">
        <f>ROUND((SUM(BF125:BF279)),  2)</f>
        <v>0</v>
      </c>
      <c r="G34" s="38"/>
      <c r="H34" s="38"/>
      <c r="I34" s="155">
        <v>0.12</v>
      </c>
      <c r="J34" s="154">
        <f>ROUND(((SUM(BF125:BF279))*I34),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46</v>
      </c>
      <c r="F35" s="154">
        <f>ROUND((SUM(BG125:BG279)),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47</v>
      </c>
      <c r="F36" s="154">
        <f>ROUND((SUM(BH125:BH279)),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48</v>
      </c>
      <c r="F37" s="154">
        <f>ROUND((SUM(BI125:BI279)),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49</v>
      </c>
      <c r="E39" s="158"/>
      <c r="F39" s="158"/>
      <c r="G39" s="159" t="s">
        <v>50</v>
      </c>
      <c r="H39" s="160" t="s">
        <v>51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52</v>
      </c>
      <c r="E50" s="164"/>
      <c r="F50" s="164"/>
      <c r="G50" s="163" t="s">
        <v>53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54</v>
      </c>
      <c r="E61" s="166"/>
      <c r="F61" s="167" t="s">
        <v>55</v>
      </c>
      <c r="G61" s="165" t="s">
        <v>54</v>
      </c>
      <c r="H61" s="166"/>
      <c r="I61" s="166"/>
      <c r="J61" s="168" t="s">
        <v>55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56</v>
      </c>
      <c r="E65" s="169"/>
      <c r="F65" s="169"/>
      <c r="G65" s="163" t="s">
        <v>57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54</v>
      </c>
      <c r="E76" s="166"/>
      <c r="F76" s="167" t="s">
        <v>55</v>
      </c>
      <c r="G76" s="165" t="s">
        <v>54</v>
      </c>
      <c r="H76" s="166"/>
      <c r="I76" s="166"/>
      <c r="J76" s="168" t="s">
        <v>55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Záchytné parkoviště v ul. Mánesov, Sokolov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300 - Odvodnění + vsak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Sokolov</v>
      </c>
      <c r="G89" s="40"/>
      <c r="H89" s="40"/>
      <c r="I89" s="32" t="s">
        <v>22</v>
      </c>
      <c r="J89" s="79" t="str">
        <f>IF(J12="","",J12)</f>
        <v>3. 1. 2025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Sokolov</v>
      </c>
      <c r="G91" s="40"/>
      <c r="H91" s="40"/>
      <c r="I91" s="32" t="s">
        <v>31</v>
      </c>
      <c r="J91" s="36" t="str">
        <f>E21</f>
        <v>MESSOR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36</v>
      </c>
      <c r="J92" s="36" t="str">
        <f>E24</f>
        <v>Ing. Ota Vettermann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109</v>
      </c>
      <c r="D94" s="176"/>
      <c r="E94" s="176"/>
      <c r="F94" s="176"/>
      <c r="G94" s="176"/>
      <c r="H94" s="176"/>
      <c r="I94" s="176"/>
      <c r="J94" s="177" t="s">
        <v>110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111</v>
      </c>
      <c r="D96" s="40"/>
      <c r="E96" s="40"/>
      <c r="F96" s="40"/>
      <c r="G96" s="40"/>
      <c r="H96" s="40"/>
      <c r="I96" s="40"/>
      <c r="J96" s="110">
        <f>J125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112</v>
      </c>
    </row>
    <row r="97" s="9" customFormat="1" ht="24.96" customHeight="1">
      <c r="A97" s="9"/>
      <c r="B97" s="179"/>
      <c r="C97" s="180"/>
      <c r="D97" s="181" t="s">
        <v>113</v>
      </c>
      <c r="E97" s="182"/>
      <c r="F97" s="182"/>
      <c r="G97" s="182"/>
      <c r="H97" s="182"/>
      <c r="I97" s="182"/>
      <c r="J97" s="183">
        <f>J126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114</v>
      </c>
      <c r="E98" s="188"/>
      <c r="F98" s="188"/>
      <c r="G98" s="188"/>
      <c r="H98" s="188"/>
      <c r="I98" s="188"/>
      <c r="J98" s="189">
        <f>J127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814</v>
      </c>
      <c r="E99" s="188"/>
      <c r="F99" s="188"/>
      <c r="G99" s="188"/>
      <c r="H99" s="188"/>
      <c r="I99" s="188"/>
      <c r="J99" s="189">
        <f>J186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503</v>
      </c>
      <c r="E100" s="188"/>
      <c r="F100" s="188"/>
      <c r="G100" s="188"/>
      <c r="H100" s="188"/>
      <c r="I100" s="188"/>
      <c r="J100" s="189">
        <f>J191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815</v>
      </c>
      <c r="E101" s="188"/>
      <c r="F101" s="188"/>
      <c r="G101" s="188"/>
      <c r="H101" s="188"/>
      <c r="I101" s="188"/>
      <c r="J101" s="189">
        <f>J196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816</v>
      </c>
      <c r="E102" s="188"/>
      <c r="F102" s="188"/>
      <c r="G102" s="188"/>
      <c r="H102" s="188"/>
      <c r="I102" s="188"/>
      <c r="J102" s="189">
        <f>J209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504</v>
      </c>
      <c r="E103" s="188"/>
      <c r="F103" s="188"/>
      <c r="G103" s="188"/>
      <c r="H103" s="188"/>
      <c r="I103" s="188"/>
      <c r="J103" s="189">
        <f>J249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505</v>
      </c>
      <c r="E104" s="188"/>
      <c r="F104" s="188"/>
      <c r="G104" s="188"/>
      <c r="H104" s="188"/>
      <c r="I104" s="188"/>
      <c r="J104" s="189">
        <f>J265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116</v>
      </c>
      <c r="E105" s="188"/>
      <c r="F105" s="188"/>
      <c r="G105" s="188"/>
      <c r="H105" s="188"/>
      <c r="I105" s="188"/>
      <c r="J105" s="189">
        <f>J276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117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174" t="str">
        <f>E7</f>
        <v>Záchytné parkoviště v ul. Mánesov, Sokolov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106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E9</f>
        <v>SO 300 - Odvodnění + vsak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F12</f>
        <v>Sokolov</v>
      </c>
      <c r="G119" s="40"/>
      <c r="H119" s="40"/>
      <c r="I119" s="32" t="s">
        <v>22</v>
      </c>
      <c r="J119" s="79" t="str">
        <f>IF(J12="","",J12)</f>
        <v>3. 1. 2025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40"/>
      <c r="E121" s="40"/>
      <c r="F121" s="27" t="str">
        <f>E15</f>
        <v>město Sokolov</v>
      </c>
      <c r="G121" s="40"/>
      <c r="H121" s="40"/>
      <c r="I121" s="32" t="s">
        <v>31</v>
      </c>
      <c r="J121" s="36" t="str">
        <f>E21</f>
        <v>MESSOR s.r.o.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29</v>
      </c>
      <c r="D122" s="40"/>
      <c r="E122" s="40"/>
      <c r="F122" s="27" t="str">
        <f>IF(E18="","",E18)</f>
        <v>Vyplň údaj</v>
      </c>
      <c r="G122" s="40"/>
      <c r="H122" s="40"/>
      <c r="I122" s="32" t="s">
        <v>36</v>
      </c>
      <c r="J122" s="36" t="str">
        <f>E24</f>
        <v>Ing. Ota Vettermann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1"/>
      <c r="B124" s="192"/>
      <c r="C124" s="193" t="s">
        <v>118</v>
      </c>
      <c r="D124" s="194" t="s">
        <v>64</v>
      </c>
      <c r="E124" s="194" t="s">
        <v>60</v>
      </c>
      <c r="F124" s="194" t="s">
        <v>61</v>
      </c>
      <c r="G124" s="194" t="s">
        <v>119</v>
      </c>
      <c r="H124" s="194" t="s">
        <v>120</v>
      </c>
      <c r="I124" s="194" t="s">
        <v>121</v>
      </c>
      <c r="J124" s="194" t="s">
        <v>110</v>
      </c>
      <c r="K124" s="195" t="s">
        <v>122</v>
      </c>
      <c r="L124" s="196"/>
      <c r="M124" s="100" t="s">
        <v>1</v>
      </c>
      <c r="N124" s="101" t="s">
        <v>43</v>
      </c>
      <c r="O124" s="101" t="s">
        <v>123</v>
      </c>
      <c r="P124" s="101" t="s">
        <v>124</v>
      </c>
      <c r="Q124" s="101" t="s">
        <v>125</v>
      </c>
      <c r="R124" s="101" t="s">
        <v>126</v>
      </c>
      <c r="S124" s="101" t="s">
        <v>127</v>
      </c>
      <c r="T124" s="102" t="s">
        <v>128</v>
      </c>
      <c r="U124" s="191"/>
      <c r="V124" s="191"/>
      <c r="W124" s="191"/>
      <c r="X124" s="191"/>
      <c r="Y124" s="191"/>
      <c r="Z124" s="191"/>
      <c r="AA124" s="191"/>
      <c r="AB124" s="191"/>
      <c r="AC124" s="191"/>
      <c r="AD124" s="191"/>
      <c r="AE124" s="191"/>
    </row>
    <row r="125" s="2" customFormat="1" ht="22.8" customHeight="1">
      <c r="A125" s="38"/>
      <c r="B125" s="39"/>
      <c r="C125" s="107" t="s">
        <v>129</v>
      </c>
      <c r="D125" s="40"/>
      <c r="E125" s="40"/>
      <c r="F125" s="40"/>
      <c r="G125" s="40"/>
      <c r="H125" s="40"/>
      <c r="I125" s="40"/>
      <c r="J125" s="197">
        <f>BK125</f>
        <v>0</v>
      </c>
      <c r="K125" s="40"/>
      <c r="L125" s="44"/>
      <c r="M125" s="103"/>
      <c r="N125" s="198"/>
      <c r="O125" s="104"/>
      <c r="P125" s="199">
        <f>P126</f>
        <v>0</v>
      </c>
      <c r="Q125" s="104"/>
      <c r="R125" s="199">
        <f>R126</f>
        <v>184.51362161000003</v>
      </c>
      <c r="S125" s="104"/>
      <c r="T125" s="200">
        <f>T126</f>
        <v>6.5099999999999998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78</v>
      </c>
      <c r="AU125" s="17" t="s">
        <v>112</v>
      </c>
      <c r="BK125" s="201">
        <f>BK126</f>
        <v>0</v>
      </c>
    </row>
    <row r="126" s="12" customFormat="1" ht="25.92" customHeight="1">
      <c r="A126" s="12"/>
      <c r="B126" s="202"/>
      <c r="C126" s="203"/>
      <c r="D126" s="204" t="s">
        <v>78</v>
      </c>
      <c r="E126" s="205" t="s">
        <v>130</v>
      </c>
      <c r="F126" s="205" t="s">
        <v>131</v>
      </c>
      <c r="G126" s="203"/>
      <c r="H126" s="203"/>
      <c r="I126" s="206"/>
      <c r="J126" s="207">
        <f>BK126</f>
        <v>0</v>
      </c>
      <c r="K126" s="203"/>
      <c r="L126" s="208"/>
      <c r="M126" s="209"/>
      <c r="N126" s="210"/>
      <c r="O126" s="210"/>
      <c r="P126" s="211">
        <f>P127+P186+P191+P196+P209+P249+P265+P276</f>
        <v>0</v>
      </c>
      <c r="Q126" s="210"/>
      <c r="R126" s="211">
        <f>R127+R186+R191+R196+R209+R249+R265+R276</f>
        <v>184.51362161000003</v>
      </c>
      <c r="S126" s="210"/>
      <c r="T126" s="212">
        <f>T127+T186+T191+T196+T209+T249+T265+T276</f>
        <v>6.5099999999999998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87</v>
      </c>
      <c r="AT126" s="214" t="s">
        <v>78</v>
      </c>
      <c r="AU126" s="214" t="s">
        <v>79</v>
      </c>
      <c r="AY126" s="213" t="s">
        <v>132</v>
      </c>
      <c r="BK126" s="215">
        <f>BK127+BK186+BK191+BK196+BK209+BK249+BK265+BK276</f>
        <v>0</v>
      </c>
    </row>
    <row r="127" s="12" customFormat="1" ht="22.8" customHeight="1">
      <c r="A127" s="12"/>
      <c r="B127" s="202"/>
      <c r="C127" s="203"/>
      <c r="D127" s="204" t="s">
        <v>78</v>
      </c>
      <c r="E127" s="216" t="s">
        <v>87</v>
      </c>
      <c r="F127" s="216" t="s">
        <v>133</v>
      </c>
      <c r="G127" s="203"/>
      <c r="H127" s="203"/>
      <c r="I127" s="206"/>
      <c r="J127" s="217">
        <f>BK127</f>
        <v>0</v>
      </c>
      <c r="K127" s="203"/>
      <c r="L127" s="208"/>
      <c r="M127" s="209"/>
      <c r="N127" s="210"/>
      <c r="O127" s="210"/>
      <c r="P127" s="211">
        <f>SUM(P128:P185)</f>
        <v>0</v>
      </c>
      <c r="Q127" s="210"/>
      <c r="R127" s="211">
        <f>SUM(R128:R185)</f>
        <v>173.16048000000001</v>
      </c>
      <c r="S127" s="210"/>
      <c r="T127" s="212">
        <f>SUM(T128:T185)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87</v>
      </c>
      <c r="AT127" s="214" t="s">
        <v>78</v>
      </c>
      <c r="AU127" s="214" t="s">
        <v>87</v>
      </c>
      <c r="AY127" s="213" t="s">
        <v>132</v>
      </c>
      <c r="BK127" s="215">
        <f>SUM(BK128:BK185)</f>
        <v>0</v>
      </c>
    </row>
    <row r="128" s="2" customFormat="1" ht="24.15" customHeight="1">
      <c r="A128" s="38"/>
      <c r="B128" s="39"/>
      <c r="C128" s="218" t="s">
        <v>87</v>
      </c>
      <c r="D128" s="218" t="s">
        <v>134</v>
      </c>
      <c r="E128" s="219" t="s">
        <v>817</v>
      </c>
      <c r="F128" s="220" t="s">
        <v>818</v>
      </c>
      <c r="G128" s="221" t="s">
        <v>819</v>
      </c>
      <c r="H128" s="222">
        <v>16</v>
      </c>
      <c r="I128" s="223"/>
      <c r="J128" s="224">
        <f>ROUND(I128*H128,2)</f>
        <v>0</v>
      </c>
      <c r="K128" s="220" t="s">
        <v>138</v>
      </c>
      <c r="L128" s="44"/>
      <c r="M128" s="225" t="s">
        <v>1</v>
      </c>
      <c r="N128" s="226" t="s">
        <v>44</v>
      </c>
      <c r="O128" s="91"/>
      <c r="P128" s="227">
        <f>O128*H128</f>
        <v>0</v>
      </c>
      <c r="Q128" s="227">
        <v>3.0000000000000001E-05</v>
      </c>
      <c r="R128" s="227">
        <f>Q128*H128</f>
        <v>0.00048000000000000001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139</v>
      </c>
      <c r="AT128" s="229" t="s">
        <v>134</v>
      </c>
      <c r="AU128" s="229" t="s">
        <v>89</v>
      </c>
      <c r="AY128" s="17" t="s">
        <v>132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87</v>
      </c>
      <c r="BK128" s="230">
        <f>ROUND(I128*H128,2)</f>
        <v>0</v>
      </c>
      <c r="BL128" s="17" t="s">
        <v>139</v>
      </c>
      <c r="BM128" s="229" t="s">
        <v>820</v>
      </c>
    </row>
    <row r="129" s="2" customFormat="1">
      <c r="A129" s="38"/>
      <c r="B129" s="39"/>
      <c r="C129" s="40"/>
      <c r="D129" s="231" t="s">
        <v>141</v>
      </c>
      <c r="E129" s="40"/>
      <c r="F129" s="232" t="s">
        <v>821</v>
      </c>
      <c r="G129" s="40"/>
      <c r="H129" s="40"/>
      <c r="I129" s="233"/>
      <c r="J129" s="40"/>
      <c r="K129" s="40"/>
      <c r="L129" s="44"/>
      <c r="M129" s="234"/>
      <c r="N129" s="235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141</v>
      </c>
      <c r="AU129" s="17" t="s">
        <v>89</v>
      </c>
    </row>
    <row r="130" s="2" customFormat="1">
      <c r="A130" s="38"/>
      <c r="B130" s="39"/>
      <c r="C130" s="40"/>
      <c r="D130" s="236" t="s">
        <v>143</v>
      </c>
      <c r="E130" s="40"/>
      <c r="F130" s="237" t="s">
        <v>822</v>
      </c>
      <c r="G130" s="40"/>
      <c r="H130" s="40"/>
      <c r="I130" s="233"/>
      <c r="J130" s="40"/>
      <c r="K130" s="40"/>
      <c r="L130" s="44"/>
      <c r="M130" s="234"/>
      <c r="N130" s="235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143</v>
      </c>
      <c r="AU130" s="17" t="s">
        <v>89</v>
      </c>
    </row>
    <row r="131" s="13" customFormat="1">
      <c r="A131" s="13"/>
      <c r="B131" s="238"/>
      <c r="C131" s="239"/>
      <c r="D131" s="231" t="s">
        <v>145</v>
      </c>
      <c r="E131" s="240" t="s">
        <v>1</v>
      </c>
      <c r="F131" s="241" t="s">
        <v>823</v>
      </c>
      <c r="G131" s="239"/>
      <c r="H131" s="242">
        <v>16</v>
      </c>
      <c r="I131" s="243"/>
      <c r="J131" s="239"/>
      <c r="K131" s="239"/>
      <c r="L131" s="244"/>
      <c r="M131" s="245"/>
      <c r="N131" s="246"/>
      <c r="O131" s="246"/>
      <c r="P131" s="246"/>
      <c r="Q131" s="246"/>
      <c r="R131" s="246"/>
      <c r="S131" s="246"/>
      <c r="T131" s="24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8" t="s">
        <v>145</v>
      </c>
      <c r="AU131" s="248" t="s">
        <v>89</v>
      </c>
      <c r="AV131" s="13" t="s">
        <v>89</v>
      </c>
      <c r="AW131" s="13" t="s">
        <v>35</v>
      </c>
      <c r="AX131" s="13" t="s">
        <v>87</v>
      </c>
      <c r="AY131" s="248" t="s">
        <v>132</v>
      </c>
    </row>
    <row r="132" s="2" customFormat="1" ht="24.15" customHeight="1">
      <c r="A132" s="38"/>
      <c r="B132" s="39"/>
      <c r="C132" s="218" t="s">
        <v>89</v>
      </c>
      <c r="D132" s="218" t="s">
        <v>134</v>
      </c>
      <c r="E132" s="219" t="s">
        <v>824</v>
      </c>
      <c r="F132" s="220" t="s">
        <v>825</v>
      </c>
      <c r="G132" s="221" t="s">
        <v>826</v>
      </c>
      <c r="H132" s="222">
        <v>10</v>
      </c>
      <c r="I132" s="223"/>
      <c r="J132" s="224">
        <f>ROUND(I132*H132,2)</f>
        <v>0</v>
      </c>
      <c r="K132" s="220" t="s">
        <v>138</v>
      </c>
      <c r="L132" s="44"/>
      <c r="M132" s="225" t="s">
        <v>1</v>
      </c>
      <c r="N132" s="226" t="s">
        <v>44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139</v>
      </c>
      <c r="AT132" s="229" t="s">
        <v>134</v>
      </c>
      <c r="AU132" s="229" t="s">
        <v>89</v>
      </c>
      <c r="AY132" s="17" t="s">
        <v>132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87</v>
      </c>
      <c r="BK132" s="230">
        <f>ROUND(I132*H132,2)</f>
        <v>0</v>
      </c>
      <c r="BL132" s="17" t="s">
        <v>139</v>
      </c>
      <c r="BM132" s="229" t="s">
        <v>827</v>
      </c>
    </row>
    <row r="133" s="2" customFormat="1">
      <c r="A133" s="38"/>
      <c r="B133" s="39"/>
      <c r="C133" s="40"/>
      <c r="D133" s="231" t="s">
        <v>141</v>
      </c>
      <c r="E133" s="40"/>
      <c r="F133" s="232" t="s">
        <v>828</v>
      </c>
      <c r="G133" s="40"/>
      <c r="H133" s="40"/>
      <c r="I133" s="233"/>
      <c r="J133" s="40"/>
      <c r="K133" s="40"/>
      <c r="L133" s="44"/>
      <c r="M133" s="234"/>
      <c r="N133" s="235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141</v>
      </c>
      <c r="AU133" s="17" t="s">
        <v>89</v>
      </c>
    </row>
    <row r="134" s="2" customFormat="1">
      <c r="A134" s="38"/>
      <c r="B134" s="39"/>
      <c r="C134" s="40"/>
      <c r="D134" s="236" t="s">
        <v>143</v>
      </c>
      <c r="E134" s="40"/>
      <c r="F134" s="237" t="s">
        <v>829</v>
      </c>
      <c r="G134" s="40"/>
      <c r="H134" s="40"/>
      <c r="I134" s="233"/>
      <c r="J134" s="40"/>
      <c r="K134" s="40"/>
      <c r="L134" s="44"/>
      <c r="M134" s="234"/>
      <c r="N134" s="235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143</v>
      </c>
      <c r="AU134" s="17" t="s">
        <v>89</v>
      </c>
    </row>
    <row r="135" s="13" customFormat="1">
      <c r="A135" s="13"/>
      <c r="B135" s="238"/>
      <c r="C135" s="239"/>
      <c r="D135" s="231" t="s">
        <v>145</v>
      </c>
      <c r="E135" s="240" t="s">
        <v>1</v>
      </c>
      <c r="F135" s="241" t="s">
        <v>830</v>
      </c>
      <c r="G135" s="239"/>
      <c r="H135" s="242">
        <v>10</v>
      </c>
      <c r="I135" s="243"/>
      <c r="J135" s="239"/>
      <c r="K135" s="239"/>
      <c r="L135" s="244"/>
      <c r="M135" s="245"/>
      <c r="N135" s="246"/>
      <c r="O135" s="246"/>
      <c r="P135" s="246"/>
      <c r="Q135" s="246"/>
      <c r="R135" s="246"/>
      <c r="S135" s="246"/>
      <c r="T135" s="24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8" t="s">
        <v>145</v>
      </c>
      <c r="AU135" s="248" t="s">
        <v>89</v>
      </c>
      <c r="AV135" s="13" t="s">
        <v>89</v>
      </c>
      <c r="AW135" s="13" t="s">
        <v>35</v>
      </c>
      <c r="AX135" s="13" t="s">
        <v>87</v>
      </c>
      <c r="AY135" s="248" t="s">
        <v>132</v>
      </c>
    </row>
    <row r="136" s="2" customFormat="1" ht="24.15" customHeight="1">
      <c r="A136" s="38"/>
      <c r="B136" s="39"/>
      <c r="C136" s="218" t="s">
        <v>154</v>
      </c>
      <c r="D136" s="218" t="s">
        <v>134</v>
      </c>
      <c r="E136" s="219" t="s">
        <v>831</v>
      </c>
      <c r="F136" s="220" t="s">
        <v>832</v>
      </c>
      <c r="G136" s="221" t="s">
        <v>181</v>
      </c>
      <c r="H136" s="222">
        <v>0.64000000000000001</v>
      </c>
      <c r="I136" s="223"/>
      <c r="J136" s="224">
        <f>ROUND(I136*H136,2)</f>
        <v>0</v>
      </c>
      <c r="K136" s="220" t="s">
        <v>138</v>
      </c>
      <c r="L136" s="44"/>
      <c r="M136" s="225" t="s">
        <v>1</v>
      </c>
      <c r="N136" s="226" t="s">
        <v>44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139</v>
      </c>
      <c r="AT136" s="229" t="s">
        <v>134</v>
      </c>
      <c r="AU136" s="229" t="s">
        <v>89</v>
      </c>
      <c r="AY136" s="17" t="s">
        <v>132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87</v>
      </c>
      <c r="BK136" s="230">
        <f>ROUND(I136*H136,2)</f>
        <v>0</v>
      </c>
      <c r="BL136" s="17" t="s">
        <v>139</v>
      </c>
      <c r="BM136" s="229" t="s">
        <v>833</v>
      </c>
    </row>
    <row r="137" s="2" customFormat="1">
      <c r="A137" s="38"/>
      <c r="B137" s="39"/>
      <c r="C137" s="40"/>
      <c r="D137" s="231" t="s">
        <v>141</v>
      </c>
      <c r="E137" s="40"/>
      <c r="F137" s="232" t="s">
        <v>834</v>
      </c>
      <c r="G137" s="40"/>
      <c r="H137" s="40"/>
      <c r="I137" s="233"/>
      <c r="J137" s="40"/>
      <c r="K137" s="40"/>
      <c r="L137" s="44"/>
      <c r="M137" s="234"/>
      <c r="N137" s="235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141</v>
      </c>
      <c r="AU137" s="17" t="s">
        <v>89</v>
      </c>
    </row>
    <row r="138" s="2" customFormat="1">
      <c r="A138" s="38"/>
      <c r="B138" s="39"/>
      <c r="C138" s="40"/>
      <c r="D138" s="236" t="s">
        <v>143</v>
      </c>
      <c r="E138" s="40"/>
      <c r="F138" s="237" t="s">
        <v>835</v>
      </c>
      <c r="G138" s="40"/>
      <c r="H138" s="40"/>
      <c r="I138" s="233"/>
      <c r="J138" s="40"/>
      <c r="K138" s="40"/>
      <c r="L138" s="44"/>
      <c r="M138" s="234"/>
      <c r="N138" s="235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143</v>
      </c>
      <c r="AU138" s="17" t="s">
        <v>89</v>
      </c>
    </row>
    <row r="139" s="13" customFormat="1">
      <c r="A139" s="13"/>
      <c r="B139" s="238"/>
      <c r="C139" s="239"/>
      <c r="D139" s="231" t="s">
        <v>145</v>
      </c>
      <c r="E139" s="240" t="s">
        <v>1</v>
      </c>
      <c r="F139" s="241" t="s">
        <v>836</v>
      </c>
      <c r="G139" s="239"/>
      <c r="H139" s="242">
        <v>0.64000000000000001</v>
      </c>
      <c r="I139" s="243"/>
      <c r="J139" s="239"/>
      <c r="K139" s="239"/>
      <c r="L139" s="244"/>
      <c r="M139" s="245"/>
      <c r="N139" s="246"/>
      <c r="O139" s="246"/>
      <c r="P139" s="246"/>
      <c r="Q139" s="246"/>
      <c r="R139" s="246"/>
      <c r="S139" s="246"/>
      <c r="T139" s="24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8" t="s">
        <v>145</v>
      </c>
      <c r="AU139" s="248" t="s">
        <v>89</v>
      </c>
      <c r="AV139" s="13" t="s">
        <v>89</v>
      </c>
      <c r="AW139" s="13" t="s">
        <v>35</v>
      </c>
      <c r="AX139" s="13" t="s">
        <v>87</v>
      </c>
      <c r="AY139" s="248" t="s">
        <v>132</v>
      </c>
    </row>
    <row r="140" s="2" customFormat="1" ht="33" customHeight="1">
      <c r="A140" s="38"/>
      <c r="B140" s="39"/>
      <c r="C140" s="218" t="s">
        <v>139</v>
      </c>
      <c r="D140" s="218" t="s">
        <v>134</v>
      </c>
      <c r="E140" s="219" t="s">
        <v>837</v>
      </c>
      <c r="F140" s="220" t="s">
        <v>838</v>
      </c>
      <c r="G140" s="221" t="s">
        <v>181</v>
      </c>
      <c r="H140" s="222">
        <v>2.96</v>
      </c>
      <c r="I140" s="223"/>
      <c r="J140" s="224">
        <f>ROUND(I140*H140,2)</f>
        <v>0</v>
      </c>
      <c r="K140" s="220" t="s">
        <v>138</v>
      </c>
      <c r="L140" s="44"/>
      <c r="M140" s="225" t="s">
        <v>1</v>
      </c>
      <c r="N140" s="226" t="s">
        <v>44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139</v>
      </c>
      <c r="AT140" s="229" t="s">
        <v>134</v>
      </c>
      <c r="AU140" s="229" t="s">
        <v>89</v>
      </c>
      <c r="AY140" s="17" t="s">
        <v>132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87</v>
      </c>
      <c r="BK140" s="230">
        <f>ROUND(I140*H140,2)</f>
        <v>0</v>
      </c>
      <c r="BL140" s="17" t="s">
        <v>139</v>
      </c>
      <c r="BM140" s="229" t="s">
        <v>839</v>
      </c>
    </row>
    <row r="141" s="2" customFormat="1">
      <c r="A141" s="38"/>
      <c r="B141" s="39"/>
      <c r="C141" s="40"/>
      <c r="D141" s="231" t="s">
        <v>141</v>
      </c>
      <c r="E141" s="40"/>
      <c r="F141" s="232" t="s">
        <v>840</v>
      </c>
      <c r="G141" s="40"/>
      <c r="H141" s="40"/>
      <c r="I141" s="233"/>
      <c r="J141" s="40"/>
      <c r="K141" s="40"/>
      <c r="L141" s="44"/>
      <c r="M141" s="234"/>
      <c r="N141" s="235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141</v>
      </c>
      <c r="AU141" s="17" t="s">
        <v>89</v>
      </c>
    </row>
    <row r="142" s="2" customFormat="1">
      <c r="A142" s="38"/>
      <c r="B142" s="39"/>
      <c r="C142" s="40"/>
      <c r="D142" s="236" t="s">
        <v>143</v>
      </c>
      <c r="E142" s="40"/>
      <c r="F142" s="237" t="s">
        <v>841</v>
      </c>
      <c r="G142" s="40"/>
      <c r="H142" s="40"/>
      <c r="I142" s="233"/>
      <c r="J142" s="40"/>
      <c r="K142" s="40"/>
      <c r="L142" s="44"/>
      <c r="M142" s="234"/>
      <c r="N142" s="235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143</v>
      </c>
      <c r="AU142" s="17" t="s">
        <v>89</v>
      </c>
    </row>
    <row r="143" s="13" customFormat="1">
      <c r="A143" s="13"/>
      <c r="B143" s="238"/>
      <c r="C143" s="239"/>
      <c r="D143" s="231" t="s">
        <v>145</v>
      </c>
      <c r="E143" s="240" t="s">
        <v>1</v>
      </c>
      <c r="F143" s="241" t="s">
        <v>842</v>
      </c>
      <c r="G143" s="239"/>
      <c r="H143" s="242">
        <v>0.80000000000000004</v>
      </c>
      <c r="I143" s="243"/>
      <c r="J143" s="239"/>
      <c r="K143" s="239"/>
      <c r="L143" s="244"/>
      <c r="M143" s="245"/>
      <c r="N143" s="246"/>
      <c r="O143" s="246"/>
      <c r="P143" s="246"/>
      <c r="Q143" s="246"/>
      <c r="R143" s="246"/>
      <c r="S143" s="246"/>
      <c r="T143" s="24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8" t="s">
        <v>145</v>
      </c>
      <c r="AU143" s="248" t="s">
        <v>89</v>
      </c>
      <c r="AV143" s="13" t="s">
        <v>89</v>
      </c>
      <c r="AW143" s="13" t="s">
        <v>35</v>
      </c>
      <c r="AX143" s="13" t="s">
        <v>79</v>
      </c>
      <c r="AY143" s="248" t="s">
        <v>132</v>
      </c>
    </row>
    <row r="144" s="13" customFormat="1">
      <c r="A144" s="13"/>
      <c r="B144" s="238"/>
      <c r="C144" s="239"/>
      <c r="D144" s="231" t="s">
        <v>145</v>
      </c>
      <c r="E144" s="240" t="s">
        <v>1</v>
      </c>
      <c r="F144" s="241" t="s">
        <v>843</v>
      </c>
      <c r="G144" s="239"/>
      <c r="H144" s="242">
        <v>2.1600000000000001</v>
      </c>
      <c r="I144" s="243"/>
      <c r="J144" s="239"/>
      <c r="K144" s="239"/>
      <c r="L144" s="244"/>
      <c r="M144" s="245"/>
      <c r="N144" s="246"/>
      <c r="O144" s="246"/>
      <c r="P144" s="246"/>
      <c r="Q144" s="246"/>
      <c r="R144" s="246"/>
      <c r="S144" s="246"/>
      <c r="T144" s="24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8" t="s">
        <v>145</v>
      </c>
      <c r="AU144" s="248" t="s">
        <v>89</v>
      </c>
      <c r="AV144" s="13" t="s">
        <v>89</v>
      </c>
      <c r="AW144" s="13" t="s">
        <v>35</v>
      </c>
      <c r="AX144" s="13" t="s">
        <v>79</v>
      </c>
      <c r="AY144" s="248" t="s">
        <v>132</v>
      </c>
    </row>
    <row r="145" s="14" customFormat="1">
      <c r="A145" s="14"/>
      <c r="B145" s="249"/>
      <c r="C145" s="250"/>
      <c r="D145" s="231" t="s">
        <v>145</v>
      </c>
      <c r="E145" s="251" t="s">
        <v>1</v>
      </c>
      <c r="F145" s="252" t="s">
        <v>197</v>
      </c>
      <c r="G145" s="250"/>
      <c r="H145" s="253">
        <v>2.96</v>
      </c>
      <c r="I145" s="254"/>
      <c r="J145" s="250"/>
      <c r="K145" s="250"/>
      <c r="L145" s="255"/>
      <c r="M145" s="256"/>
      <c r="N145" s="257"/>
      <c r="O145" s="257"/>
      <c r="P145" s="257"/>
      <c r="Q145" s="257"/>
      <c r="R145" s="257"/>
      <c r="S145" s="257"/>
      <c r="T145" s="258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9" t="s">
        <v>145</v>
      </c>
      <c r="AU145" s="259" t="s">
        <v>89</v>
      </c>
      <c r="AV145" s="14" t="s">
        <v>139</v>
      </c>
      <c r="AW145" s="14" t="s">
        <v>35</v>
      </c>
      <c r="AX145" s="14" t="s">
        <v>87</v>
      </c>
      <c r="AY145" s="259" t="s">
        <v>132</v>
      </c>
    </row>
    <row r="146" s="2" customFormat="1" ht="33" customHeight="1">
      <c r="A146" s="38"/>
      <c r="B146" s="39"/>
      <c r="C146" s="218" t="s">
        <v>165</v>
      </c>
      <c r="D146" s="218" t="s">
        <v>134</v>
      </c>
      <c r="E146" s="219" t="s">
        <v>521</v>
      </c>
      <c r="F146" s="220" t="s">
        <v>522</v>
      </c>
      <c r="G146" s="221" t="s">
        <v>181</v>
      </c>
      <c r="H146" s="222">
        <v>84.429000000000002</v>
      </c>
      <c r="I146" s="223"/>
      <c r="J146" s="224">
        <f>ROUND(I146*H146,2)</f>
        <v>0</v>
      </c>
      <c r="K146" s="220" t="s">
        <v>138</v>
      </c>
      <c r="L146" s="44"/>
      <c r="M146" s="225" t="s">
        <v>1</v>
      </c>
      <c r="N146" s="226" t="s">
        <v>44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139</v>
      </c>
      <c r="AT146" s="229" t="s">
        <v>134</v>
      </c>
      <c r="AU146" s="229" t="s">
        <v>89</v>
      </c>
      <c r="AY146" s="17" t="s">
        <v>132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87</v>
      </c>
      <c r="BK146" s="230">
        <f>ROUND(I146*H146,2)</f>
        <v>0</v>
      </c>
      <c r="BL146" s="17" t="s">
        <v>139</v>
      </c>
      <c r="BM146" s="229" t="s">
        <v>844</v>
      </c>
    </row>
    <row r="147" s="2" customFormat="1">
      <c r="A147" s="38"/>
      <c r="B147" s="39"/>
      <c r="C147" s="40"/>
      <c r="D147" s="231" t="s">
        <v>141</v>
      </c>
      <c r="E147" s="40"/>
      <c r="F147" s="232" t="s">
        <v>524</v>
      </c>
      <c r="G147" s="40"/>
      <c r="H147" s="40"/>
      <c r="I147" s="233"/>
      <c r="J147" s="40"/>
      <c r="K147" s="40"/>
      <c r="L147" s="44"/>
      <c r="M147" s="234"/>
      <c r="N147" s="235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141</v>
      </c>
      <c r="AU147" s="17" t="s">
        <v>89</v>
      </c>
    </row>
    <row r="148" s="2" customFormat="1">
      <c r="A148" s="38"/>
      <c r="B148" s="39"/>
      <c r="C148" s="40"/>
      <c r="D148" s="236" t="s">
        <v>143</v>
      </c>
      <c r="E148" s="40"/>
      <c r="F148" s="237" t="s">
        <v>525</v>
      </c>
      <c r="G148" s="40"/>
      <c r="H148" s="40"/>
      <c r="I148" s="233"/>
      <c r="J148" s="40"/>
      <c r="K148" s="40"/>
      <c r="L148" s="44"/>
      <c r="M148" s="234"/>
      <c r="N148" s="235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143</v>
      </c>
      <c r="AU148" s="17" t="s">
        <v>89</v>
      </c>
    </row>
    <row r="149" s="13" customFormat="1">
      <c r="A149" s="13"/>
      <c r="B149" s="238"/>
      <c r="C149" s="239"/>
      <c r="D149" s="231" t="s">
        <v>145</v>
      </c>
      <c r="E149" s="240" t="s">
        <v>1</v>
      </c>
      <c r="F149" s="241" t="s">
        <v>845</v>
      </c>
      <c r="G149" s="239"/>
      <c r="H149" s="242">
        <v>33.119999999999997</v>
      </c>
      <c r="I149" s="243"/>
      <c r="J149" s="239"/>
      <c r="K149" s="239"/>
      <c r="L149" s="244"/>
      <c r="M149" s="245"/>
      <c r="N149" s="246"/>
      <c r="O149" s="246"/>
      <c r="P149" s="246"/>
      <c r="Q149" s="246"/>
      <c r="R149" s="246"/>
      <c r="S149" s="246"/>
      <c r="T149" s="24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8" t="s">
        <v>145</v>
      </c>
      <c r="AU149" s="248" t="s">
        <v>89</v>
      </c>
      <c r="AV149" s="13" t="s">
        <v>89</v>
      </c>
      <c r="AW149" s="13" t="s">
        <v>35</v>
      </c>
      <c r="AX149" s="13" t="s">
        <v>79</v>
      </c>
      <c r="AY149" s="248" t="s">
        <v>132</v>
      </c>
    </row>
    <row r="150" s="13" customFormat="1">
      <c r="A150" s="13"/>
      <c r="B150" s="238"/>
      <c r="C150" s="239"/>
      <c r="D150" s="231" t="s">
        <v>145</v>
      </c>
      <c r="E150" s="240" t="s">
        <v>1</v>
      </c>
      <c r="F150" s="241" t="s">
        <v>846</v>
      </c>
      <c r="G150" s="239"/>
      <c r="H150" s="242">
        <v>8.4960000000000004</v>
      </c>
      <c r="I150" s="243"/>
      <c r="J150" s="239"/>
      <c r="K150" s="239"/>
      <c r="L150" s="244"/>
      <c r="M150" s="245"/>
      <c r="N150" s="246"/>
      <c r="O150" s="246"/>
      <c r="P150" s="246"/>
      <c r="Q150" s="246"/>
      <c r="R150" s="246"/>
      <c r="S150" s="246"/>
      <c r="T150" s="24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8" t="s">
        <v>145</v>
      </c>
      <c r="AU150" s="248" t="s">
        <v>89</v>
      </c>
      <c r="AV150" s="13" t="s">
        <v>89</v>
      </c>
      <c r="AW150" s="13" t="s">
        <v>35</v>
      </c>
      <c r="AX150" s="13" t="s">
        <v>79</v>
      </c>
      <c r="AY150" s="248" t="s">
        <v>132</v>
      </c>
    </row>
    <row r="151" s="13" customFormat="1">
      <c r="A151" s="13"/>
      <c r="B151" s="238"/>
      <c r="C151" s="239"/>
      <c r="D151" s="231" t="s">
        <v>145</v>
      </c>
      <c r="E151" s="240" t="s">
        <v>1</v>
      </c>
      <c r="F151" s="241" t="s">
        <v>847</v>
      </c>
      <c r="G151" s="239"/>
      <c r="H151" s="242">
        <v>42.813000000000002</v>
      </c>
      <c r="I151" s="243"/>
      <c r="J151" s="239"/>
      <c r="K151" s="239"/>
      <c r="L151" s="244"/>
      <c r="M151" s="245"/>
      <c r="N151" s="246"/>
      <c r="O151" s="246"/>
      <c r="P151" s="246"/>
      <c r="Q151" s="246"/>
      <c r="R151" s="246"/>
      <c r="S151" s="246"/>
      <c r="T151" s="24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8" t="s">
        <v>145</v>
      </c>
      <c r="AU151" s="248" t="s">
        <v>89</v>
      </c>
      <c r="AV151" s="13" t="s">
        <v>89</v>
      </c>
      <c r="AW151" s="13" t="s">
        <v>35</v>
      </c>
      <c r="AX151" s="13" t="s">
        <v>79</v>
      </c>
      <c r="AY151" s="248" t="s">
        <v>132</v>
      </c>
    </row>
    <row r="152" s="14" customFormat="1">
      <c r="A152" s="14"/>
      <c r="B152" s="249"/>
      <c r="C152" s="250"/>
      <c r="D152" s="231" t="s">
        <v>145</v>
      </c>
      <c r="E152" s="251" t="s">
        <v>1</v>
      </c>
      <c r="F152" s="252" t="s">
        <v>197</v>
      </c>
      <c r="G152" s="250"/>
      <c r="H152" s="253">
        <v>84.429000000000002</v>
      </c>
      <c r="I152" s="254"/>
      <c r="J152" s="250"/>
      <c r="K152" s="250"/>
      <c r="L152" s="255"/>
      <c r="M152" s="256"/>
      <c r="N152" s="257"/>
      <c r="O152" s="257"/>
      <c r="P152" s="257"/>
      <c r="Q152" s="257"/>
      <c r="R152" s="257"/>
      <c r="S152" s="257"/>
      <c r="T152" s="258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9" t="s">
        <v>145</v>
      </c>
      <c r="AU152" s="259" t="s">
        <v>89</v>
      </c>
      <c r="AV152" s="14" t="s">
        <v>139</v>
      </c>
      <c r="AW152" s="14" t="s">
        <v>35</v>
      </c>
      <c r="AX152" s="14" t="s">
        <v>87</v>
      </c>
      <c r="AY152" s="259" t="s">
        <v>132</v>
      </c>
    </row>
    <row r="153" s="2" customFormat="1" ht="37.8" customHeight="1">
      <c r="A153" s="38"/>
      <c r="B153" s="39"/>
      <c r="C153" s="218" t="s">
        <v>171</v>
      </c>
      <c r="D153" s="218" t="s">
        <v>134</v>
      </c>
      <c r="E153" s="219" t="s">
        <v>297</v>
      </c>
      <c r="F153" s="220" t="s">
        <v>298</v>
      </c>
      <c r="G153" s="221" t="s">
        <v>181</v>
      </c>
      <c r="H153" s="222">
        <v>62.948999999999998</v>
      </c>
      <c r="I153" s="223"/>
      <c r="J153" s="224">
        <f>ROUND(I153*H153,2)</f>
        <v>0</v>
      </c>
      <c r="K153" s="220" t="s">
        <v>138</v>
      </c>
      <c r="L153" s="44"/>
      <c r="M153" s="225" t="s">
        <v>1</v>
      </c>
      <c r="N153" s="226" t="s">
        <v>44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139</v>
      </c>
      <c r="AT153" s="229" t="s">
        <v>134</v>
      </c>
      <c r="AU153" s="229" t="s">
        <v>89</v>
      </c>
      <c r="AY153" s="17" t="s">
        <v>132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87</v>
      </c>
      <c r="BK153" s="230">
        <f>ROUND(I153*H153,2)</f>
        <v>0</v>
      </c>
      <c r="BL153" s="17" t="s">
        <v>139</v>
      </c>
      <c r="BM153" s="229" t="s">
        <v>848</v>
      </c>
    </row>
    <row r="154" s="2" customFormat="1">
      <c r="A154" s="38"/>
      <c r="B154" s="39"/>
      <c r="C154" s="40"/>
      <c r="D154" s="231" t="s">
        <v>141</v>
      </c>
      <c r="E154" s="40"/>
      <c r="F154" s="232" t="s">
        <v>300</v>
      </c>
      <c r="G154" s="40"/>
      <c r="H154" s="40"/>
      <c r="I154" s="233"/>
      <c r="J154" s="40"/>
      <c r="K154" s="40"/>
      <c r="L154" s="44"/>
      <c r="M154" s="234"/>
      <c r="N154" s="235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141</v>
      </c>
      <c r="AU154" s="17" t="s">
        <v>89</v>
      </c>
    </row>
    <row r="155" s="2" customFormat="1">
      <c r="A155" s="38"/>
      <c r="B155" s="39"/>
      <c r="C155" s="40"/>
      <c r="D155" s="236" t="s">
        <v>143</v>
      </c>
      <c r="E155" s="40"/>
      <c r="F155" s="237" t="s">
        <v>301</v>
      </c>
      <c r="G155" s="40"/>
      <c r="H155" s="40"/>
      <c r="I155" s="233"/>
      <c r="J155" s="40"/>
      <c r="K155" s="40"/>
      <c r="L155" s="44"/>
      <c r="M155" s="234"/>
      <c r="N155" s="235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143</v>
      </c>
      <c r="AU155" s="17" t="s">
        <v>89</v>
      </c>
    </row>
    <row r="156" s="13" customFormat="1">
      <c r="A156" s="13"/>
      <c r="B156" s="238"/>
      <c r="C156" s="239"/>
      <c r="D156" s="231" t="s">
        <v>145</v>
      </c>
      <c r="E156" s="240" t="s">
        <v>1</v>
      </c>
      <c r="F156" s="241" t="s">
        <v>849</v>
      </c>
      <c r="G156" s="239"/>
      <c r="H156" s="242">
        <v>62.948999999999998</v>
      </c>
      <c r="I156" s="243"/>
      <c r="J156" s="239"/>
      <c r="K156" s="239"/>
      <c r="L156" s="244"/>
      <c r="M156" s="245"/>
      <c r="N156" s="246"/>
      <c r="O156" s="246"/>
      <c r="P156" s="246"/>
      <c r="Q156" s="246"/>
      <c r="R156" s="246"/>
      <c r="S156" s="246"/>
      <c r="T156" s="24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8" t="s">
        <v>145</v>
      </c>
      <c r="AU156" s="248" t="s">
        <v>89</v>
      </c>
      <c r="AV156" s="13" t="s">
        <v>89</v>
      </c>
      <c r="AW156" s="13" t="s">
        <v>35</v>
      </c>
      <c r="AX156" s="13" t="s">
        <v>87</v>
      </c>
      <c r="AY156" s="248" t="s">
        <v>132</v>
      </c>
    </row>
    <row r="157" s="2" customFormat="1" ht="37.8" customHeight="1">
      <c r="A157" s="38"/>
      <c r="B157" s="39"/>
      <c r="C157" s="218" t="s">
        <v>178</v>
      </c>
      <c r="D157" s="218" t="s">
        <v>134</v>
      </c>
      <c r="E157" s="219" t="s">
        <v>304</v>
      </c>
      <c r="F157" s="220" t="s">
        <v>305</v>
      </c>
      <c r="G157" s="221" t="s">
        <v>181</v>
      </c>
      <c r="H157" s="222">
        <v>629.49000000000001</v>
      </c>
      <c r="I157" s="223"/>
      <c r="J157" s="224">
        <f>ROUND(I157*H157,2)</f>
        <v>0</v>
      </c>
      <c r="K157" s="220" t="s">
        <v>138</v>
      </c>
      <c r="L157" s="44"/>
      <c r="M157" s="225" t="s">
        <v>1</v>
      </c>
      <c r="N157" s="226" t="s">
        <v>44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139</v>
      </c>
      <c r="AT157" s="229" t="s">
        <v>134</v>
      </c>
      <c r="AU157" s="229" t="s">
        <v>89</v>
      </c>
      <c r="AY157" s="17" t="s">
        <v>132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87</v>
      </c>
      <c r="BK157" s="230">
        <f>ROUND(I157*H157,2)</f>
        <v>0</v>
      </c>
      <c r="BL157" s="17" t="s">
        <v>139</v>
      </c>
      <c r="BM157" s="229" t="s">
        <v>850</v>
      </c>
    </row>
    <row r="158" s="2" customFormat="1">
      <c r="A158" s="38"/>
      <c r="B158" s="39"/>
      <c r="C158" s="40"/>
      <c r="D158" s="231" t="s">
        <v>141</v>
      </c>
      <c r="E158" s="40"/>
      <c r="F158" s="232" t="s">
        <v>307</v>
      </c>
      <c r="G158" s="40"/>
      <c r="H158" s="40"/>
      <c r="I158" s="233"/>
      <c r="J158" s="40"/>
      <c r="K158" s="40"/>
      <c r="L158" s="44"/>
      <c r="M158" s="234"/>
      <c r="N158" s="235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141</v>
      </c>
      <c r="AU158" s="17" t="s">
        <v>89</v>
      </c>
    </row>
    <row r="159" s="2" customFormat="1">
      <c r="A159" s="38"/>
      <c r="B159" s="39"/>
      <c r="C159" s="40"/>
      <c r="D159" s="236" t="s">
        <v>143</v>
      </c>
      <c r="E159" s="40"/>
      <c r="F159" s="237" t="s">
        <v>308</v>
      </c>
      <c r="G159" s="40"/>
      <c r="H159" s="40"/>
      <c r="I159" s="233"/>
      <c r="J159" s="40"/>
      <c r="K159" s="40"/>
      <c r="L159" s="44"/>
      <c r="M159" s="234"/>
      <c r="N159" s="235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143</v>
      </c>
      <c r="AU159" s="17" t="s">
        <v>89</v>
      </c>
    </row>
    <row r="160" s="13" customFormat="1">
      <c r="A160" s="13"/>
      <c r="B160" s="238"/>
      <c r="C160" s="239"/>
      <c r="D160" s="231" t="s">
        <v>145</v>
      </c>
      <c r="E160" s="240" t="s">
        <v>1</v>
      </c>
      <c r="F160" s="241" t="s">
        <v>851</v>
      </c>
      <c r="G160" s="239"/>
      <c r="H160" s="242">
        <v>62.948999999999998</v>
      </c>
      <c r="I160" s="243"/>
      <c r="J160" s="239"/>
      <c r="K160" s="239"/>
      <c r="L160" s="244"/>
      <c r="M160" s="245"/>
      <c r="N160" s="246"/>
      <c r="O160" s="246"/>
      <c r="P160" s="246"/>
      <c r="Q160" s="246"/>
      <c r="R160" s="246"/>
      <c r="S160" s="246"/>
      <c r="T160" s="24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8" t="s">
        <v>145</v>
      </c>
      <c r="AU160" s="248" t="s">
        <v>89</v>
      </c>
      <c r="AV160" s="13" t="s">
        <v>89</v>
      </c>
      <c r="AW160" s="13" t="s">
        <v>35</v>
      </c>
      <c r="AX160" s="13" t="s">
        <v>87</v>
      </c>
      <c r="AY160" s="248" t="s">
        <v>132</v>
      </c>
    </row>
    <row r="161" s="13" customFormat="1">
      <c r="A161" s="13"/>
      <c r="B161" s="238"/>
      <c r="C161" s="239"/>
      <c r="D161" s="231" t="s">
        <v>145</v>
      </c>
      <c r="E161" s="239"/>
      <c r="F161" s="241" t="s">
        <v>852</v>
      </c>
      <c r="G161" s="239"/>
      <c r="H161" s="242">
        <v>629.49000000000001</v>
      </c>
      <c r="I161" s="243"/>
      <c r="J161" s="239"/>
      <c r="K161" s="239"/>
      <c r="L161" s="244"/>
      <c r="M161" s="245"/>
      <c r="N161" s="246"/>
      <c r="O161" s="246"/>
      <c r="P161" s="246"/>
      <c r="Q161" s="246"/>
      <c r="R161" s="246"/>
      <c r="S161" s="246"/>
      <c r="T161" s="24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8" t="s">
        <v>145</v>
      </c>
      <c r="AU161" s="248" t="s">
        <v>89</v>
      </c>
      <c r="AV161" s="13" t="s">
        <v>89</v>
      </c>
      <c r="AW161" s="13" t="s">
        <v>4</v>
      </c>
      <c r="AX161" s="13" t="s">
        <v>87</v>
      </c>
      <c r="AY161" s="248" t="s">
        <v>132</v>
      </c>
    </row>
    <row r="162" s="2" customFormat="1" ht="33" customHeight="1">
      <c r="A162" s="38"/>
      <c r="B162" s="39"/>
      <c r="C162" s="218" t="s">
        <v>186</v>
      </c>
      <c r="D162" s="218" t="s">
        <v>134</v>
      </c>
      <c r="E162" s="219" t="s">
        <v>354</v>
      </c>
      <c r="F162" s="220" t="s">
        <v>355</v>
      </c>
      <c r="G162" s="221" t="s">
        <v>356</v>
      </c>
      <c r="H162" s="222">
        <v>113.30800000000001</v>
      </c>
      <c r="I162" s="223"/>
      <c r="J162" s="224">
        <f>ROUND(I162*H162,2)</f>
        <v>0</v>
      </c>
      <c r="K162" s="220" t="s">
        <v>138</v>
      </c>
      <c r="L162" s="44"/>
      <c r="M162" s="225" t="s">
        <v>1</v>
      </c>
      <c r="N162" s="226" t="s">
        <v>44</v>
      </c>
      <c r="O162" s="91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139</v>
      </c>
      <c r="AT162" s="229" t="s">
        <v>134</v>
      </c>
      <c r="AU162" s="229" t="s">
        <v>89</v>
      </c>
      <c r="AY162" s="17" t="s">
        <v>132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87</v>
      </c>
      <c r="BK162" s="230">
        <f>ROUND(I162*H162,2)</f>
        <v>0</v>
      </c>
      <c r="BL162" s="17" t="s">
        <v>139</v>
      </c>
      <c r="BM162" s="229" t="s">
        <v>853</v>
      </c>
    </row>
    <row r="163" s="2" customFormat="1">
      <c r="A163" s="38"/>
      <c r="B163" s="39"/>
      <c r="C163" s="40"/>
      <c r="D163" s="231" t="s">
        <v>141</v>
      </c>
      <c r="E163" s="40"/>
      <c r="F163" s="232" t="s">
        <v>358</v>
      </c>
      <c r="G163" s="40"/>
      <c r="H163" s="40"/>
      <c r="I163" s="233"/>
      <c r="J163" s="40"/>
      <c r="K163" s="40"/>
      <c r="L163" s="44"/>
      <c r="M163" s="234"/>
      <c r="N163" s="235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141</v>
      </c>
      <c r="AU163" s="17" t="s">
        <v>89</v>
      </c>
    </row>
    <row r="164" s="2" customFormat="1">
      <c r="A164" s="38"/>
      <c r="B164" s="39"/>
      <c r="C164" s="40"/>
      <c r="D164" s="236" t="s">
        <v>143</v>
      </c>
      <c r="E164" s="40"/>
      <c r="F164" s="237" t="s">
        <v>359</v>
      </c>
      <c r="G164" s="40"/>
      <c r="H164" s="40"/>
      <c r="I164" s="233"/>
      <c r="J164" s="40"/>
      <c r="K164" s="40"/>
      <c r="L164" s="44"/>
      <c r="M164" s="234"/>
      <c r="N164" s="235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143</v>
      </c>
      <c r="AU164" s="17" t="s">
        <v>89</v>
      </c>
    </row>
    <row r="165" s="13" customFormat="1">
      <c r="A165" s="13"/>
      <c r="B165" s="238"/>
      <c r="C165" s="239"/>
      <c r="D165" s="231" t="s">
        <v>145</v>
      </c>
      <c r="E165" s="240" t="s">
        <v>1</v>
      </c>
      <c r="F165" s="241" t="s">
        <v>854</v>
      </c>
      <c r="G165" s="239"/>
      <c r="H165" s="242">
        <v>113.30800000000001</v>
      </c>
      <c r="I165" s="243"/>
      <c r="J165" s="239"/>
      <c r="K165" s="239"/>
      <c r="L165" s="244"/>
      <c r="M165" s="245"/>
      <c r="N165" s="246"/>
      <c r="O165" s="246"/>
      <c r="P165" s="246"/>
      <c r="Q165" s="246"/>
      <c r="R165" s="246"/>
      <c r="S165" s="246"/>
      <c r="T165" s="247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8" t="s">
        <v>145</v>
      </c>
      <c r="AU165" s="248" t="s">
        <v>89</v>
      </c>
      <c r="AV165" s="13" t="s">
        <v>89</v>
      </c>
      <c r="AW165" s="13" t="s">
        <v>35</v>
      </c>
      <c r="AX165" s="13" t="s">
        <v>87</v>
      </c>
      <c r="AY165" s="248" t="s">
        <v>132</v>
      </c>
    </row>
    <row r="166" s="2" customFormat="1" ht="24.15" customHeight="1">
      <c r="A166" s="38"/>
      <c r="B166" s="39"/>
      <c r="C166" s="218" t="s">
        <v>198</v>
      </c>
      <c r="D166" s="218" t="s">
        <v>134</v>
      </c>
      <c r="E166" s="219" t="s">
        <v>855</v>
      </c>
      <c r="F166" s="220" t="s">
        <v>856</v>
      </c>
      <c r="G166" s="221" t="s">
        <v>181</v>
      </c>
      <c r="H166" s="222">
        <v>25.079999999999998</v>
      </c>
      <c r="I166" s="223"/>
      <c r="J166" s="224">
        <f>ROUND(I166*H166,2)</f>
        <v>0</v>
      </c>
      <c r="K166" s="220" t="s">
        <v>138</v>
      </c>
      <c r="L166" s="44"/>
      <c r="M166" s="225" t="s">
        <v>1</v>
      </c>
      <c r="N166" s="226" t="s">
        <v>44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139</v>
      </c>
      <c r="AT166" s="229" t="s">
        <v>134</v>
      </c>
      <c r="AU166" s="229" t="s">
        <v>89</v>
      </c>
      <c r="AY166" s="17" t="s">
        <v>132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87</v>
      </c>
      <c r="BK166" s="230">
        <f>ROUND(I166*H166,2)</f>
        <v>0</v>
      </c>
      <c r="BL166" s="17" t="s">
        <v>139</v>
      </c>
      <c r="BM166" s="229" t="s">
        <v>857</v>
      </c>
    </row>
    <row r="167" s="2" customFormat="1">
      <c r="A167" s="38"/>
      <c r="B167" s="39"/>
      <c r="C167" s="40"/>
      <c r="D167" s="231" t="s">
        <v>141</v>
      </c>
      <c r="E167" s="40"/>
      <c r="F167" s="232" t="s">
        <v>858</v>
      </c>
      <c r="G167" s="40"/>
      <c r="H167" s="40"/>
      <c r="I167" s="233"/>
      <c r="J167" s="40"/>
      <c r="K167" s="40"/>
      <c r="L167" s="44"/>
      <c r="M167" s="234"/>
      <c r="N167" s="235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141</v>
      </c>
      <c r="AU167" s="17" t="s">
        <v>89</v>
      </c>
    </row>
    <row r="168" s="2" customFormat="1">
      <c r="A168" s="38"/>
      <c r="B168" s="39"/>
      <c r="C168" s="40"/>
      <c r="D168" s="236" t="s">
        <v>143</v>
      </c>
      <c r="E168" s="40"/>
      <c r="F168" s="237" t="s">
        <v>859</v>
      </c>
      <c r="G168" s="40"/>
      <c r="H168" s="40"/>
      <c r="I168" s="233"/>
      <c r="J168" s="40"/>
      <c r="K168" s="40"/>
      <c r="L168" s="44"/>
      <c r="M168" s="234"/>
      <c r="N168" s="235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143</v>
      </c>
      <c r="AU168" s="17" t="s">
        <v>89</v>
      </c>
    </row>
    <row r="169" s="13" customFormat="1">
      <c r="A169" s="13"/>
      <c r="B169" s="238"/>
      <c r="C169" s="239"/>
      <c r="D169" s="231" t="s">
        <v>145</v>
      </c>
      <c r="E169" s="240" t="s">
        <v>1</v>
      </c>
      <c r="F169" s="241" t="s">
        <v>860</v>
      </c>
      <c r="G169" s="239"/>
      <c r="H169" s="242">
        <v>25.079999999999998</v>
      </c>
      <c r="I169" s="243"/>
      <c r="J169" s="239"/>
      <c r="K169" s="239"/>
      <c r="L169" s="244"/>
      <c r="M169" s="245"/>
      <c r="N169" s="246"/>
      <c r="O169" s="246"/>
      <c r="P169" s="246"/>
      <c r="Q169" s="246"/>
      <c r="R169" s="246"/>
      <c r="S169" s="246"/>
      <c r="T169" s="24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8" t="s">
        <v>145</v>
      </c>
      <c r="AU169" s="248" t="s">
        <v>89</v>
      </c>
      <c r="AV169" s="13" t="s">
        <v>89</v>
      </c>
      <c r="AW169" s="13" t="s">
        <v>35</v>
      </c>
      <c r="AX169" s="13" t="s">
        <v>87</v>
      </c>
      <c r="AY169" s="248" t="s">
        <v>132</v>
      </c>
    </row>
    <row r="170" s="2" customFormat="1" ht="24.15" customHeight="1">
      <c r="A170" s="38"/>
      <c r="B170" s="39"/>
      <c r="C170" s="218" t="s">
        <v>208</v>
      </c>
      <c r="D170" s="218" t="s">
        <v>134</v>
      </c>
      <c r="E170" s="219" t="s">
        <v>861</v>
      </c>
      <c r="F170" s="220" t="s">
        <v>862</v>
      </c>
      <c r="G170" s="221" t="s">
        <v>181</v>
      </c>
      <c r="H170" s="222">
        <v>86.588999999999999</v>
      </c>
      <c r="I170" s="223"/>
      <c r="J170" s="224">
        <f>ROUND(I170*H170,2)</f>
        <v>0</v>
      </c>
      <c r="K170" s="220" t="s">
        <v>138</v>
      </c>
      <c r="L170" s="44"/>
      <c r="M170" s="225" t="s">
        <v>1</v>
      </c>
      <c r="N170" s="226" t="s">
        <v>44</v>
      </c>
      <c r="O170" s="91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139</v>
      </c>
      <c r="AT170" s="229" t="s">
        <v>134</v>
      </c>
      <c r="AU170" s="229" t="s">
        <v>89</v>
      </c>
      <c r="AY170" s="17" t="s">
        <v>132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87</v>
      </c>
      <c r="BK170" s="230">
        <f>ROUND(I170*H170,2)</f>
        <v>0</v>
      </c>
      <c r="BL170" s="17" t="s">
        <v>139</v>
      </c>
      <c r="BM170" s="229" t="s">
        <v>863</v>
      </c>
    </row>
    <row r="171" s="2" customFormat="1">
      <c r="A171" s="38"/>
      <c r="B171" s="39"/>
      <c r="C171" s="40"/>
      <c r="D171" s="231" t="s">
        <v>141</v>
      </c>
      <c r="E171" s="40"/>
      <c r="F171" s="232" t="s">
        <v>864</v>
      </c>
      <c r="G171" s="40"/>
      <c r="H171" s="40"/>
      <c r="I171" s="233"/>
      <c r="J171" s="40"/>
      <c r="K171" s="40"/>
      <c r="L171" s="44"/>
      <c r="M171" s="234"/>
      <c r="N171" s="235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141</v>
      </c>
      <c r="AU171" s="17" t="s">
        <v>89</v>
      </c>
    </row>
    <row r="172" s="2" customFormat="1">
      <c r="A172" s="38"/>
      <c r="B172" s="39"/>
      <c r="C172" s="40"/>
      <c r="D172" s="236" t="s">
        <v>143</v>
      </c>
      <c r="E172" s="40"/>
      <c r="F172" s="237" t="s">
        <v>865</v>
      </c>
      <c r="G172" s="40"/>
      <c r="H172" s="40"/>
      <c r="I172" s="233"/>
      <c r="J172" s="40"/>
      <c r="K172" s="40"/>
      <c r="L172" s="44"/>
      <c r="M172" s="234"/>
      <c r="N172" s="235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143</v>
      </c>
      <c r="AU172" s="17" t="s">
        <v>89</v>
      </c>
    </row>
    <row r="173" s="13" customFormat="1">
      <c r="A173" s="13"/>
      <c r="B173" s="238"/>
      <c r="C173" s="239"/>
      <c r="D173" s="231" t="s">
        <v>145</v>
      </c>
      <c r="E173" s="240" t="s">
        <v>1</v>
      </c>
      <c r="F173" s="241" t="s">
        <v>866</v>
      </c>
      <c r="G173" s="239"/>
      <c r="H173" s="242">
        <v>33.119999999999997</v>
      </c>
      <c r="I173" s="243"/>
      <c r="J173" s="239"/>
      <c r="K173" s="239"/>
      <c r="L173" s="244"/>
      <c r="M173" s="245"/>
      <c r="N173" s="246"/>
      <c r="O173" s="246"/>
      <c r="P173" s="246"/>
      <c r="Q173" s="246"/>
      <c r="R173" s="246"/>
      <c r="S173" s="246"/>
      <c r="T173" s="24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8" t="s">
        <v>145</v>
      </c>
      <c r="AU173" s="248" t="s">
        <v>89</v>
      </c>
      <c r="AV173" s="13" t="s">
        <v>89</v>
      </c>
      <c r="AW173" s="13" t="s">
        <v>35</v>
      </c>
      <c r="AX173" s="13" t="s">
        <v>79</v>
      </c>
      <c r="AY173" s="248" t="s">
        <v>132</v>
      </c>
    </row>
    <row r="174" s="13" customFormat="1">
      <c r="A174" s="13"/>
      <c r="B174" s="238"/>
      <c r="C174" s="239"/>
      <c r="D174" s="231" t="s">
        <v>145</v>
      </c>
      <c r="E174" s="240" t="s">
        <v>1</v>
      </c>
      <c r="F174" s="241" t="s">
        <v>846</v>
      </c>
      <c r="G174" s="239"/>
      <c r="H174" s="242">
        <v>8.4960000000000004</v>
      </c>
      <c r="I174" s="243"/>
      <c r="J174" s="239"/>
      <c r="K174" s="239"/>
      <c r="L174" s="244"/>
      <c r="M174" s="245"/>
      <c r="N174" s="246"/>
      <c r="O174" s="246"/>
      <c r="P174" s="246"/>
      <c r="Q174" s="246"/>
      <c r="R174" s="246"/>
      <c r="S174" s="246"/>
      <c r="T174" s="24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8" t="s">
        <v>145</v>
      </c>
      <c r="AU174" s="248" t="s">
        <v>89</v>
      </c>
      <c r="AV174" s="13" t="s">
        <v>89</v>
      </c>
      <c r="AW174" s="13" t="s">
        <v>35</v>
      </c>
      <c r="AX174" s="13" t="s">
        <v>79</v>
      </c>
      <c r="AY174" s="248" t="s">
        <v>132</v>
      </c>
    </row>
    <row r="175" s="13" customFormat="1">
      <c r="A175" s="13"/>
      <c r="B175" s="238"/>
      <c r="C175" s="239"/>
      <c r="D175" s="231" t="s">
        <v>145</v>
      </c>
      <c r="E175" s="240" t="s">
        <v>1</v>
      </c>
      <c r="F175" s="241" t="s">
        <v>847</v>
      </c>
      <c r="G175" s="239"/>
      <c r="H175" s="242">
        <v>42.813000000000002</v>
      </c>
      <c r="I175" s="243"/>
      <c r="J175" s="239"/>
      <c r="K175" s="239"/>
      <c r="L175" s="244"/>
      <c r="M175" s="245"/>
      <c r="N175" s="246"/>
      <c r="O175" s="246"/>
      <c r="P175" s="246"/>
      <c r="Q175" s="246"/>
      <c r="R175" s="246"/>
      <c r="S175" s="246"/>
      <c r="T175" s="24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8" t="s">
        <v>145</v>
      </c>
      <c r="AU175" s="248" t="s">
        <v>89</v>
      </c>
      <c r="AV175" s="13" t="s">
        <v>89</v>
      </c>
      <c r="AW175" s="13" t="s">
        <v>35</v>
      </c>
      <c r="AX175" s="13" t="s">
        <v>79</v>
      </c>
      <c r="AY175" s="248" t="s">
        <v>132</v>
      </c>
    </row>
    <row r="176" s="13" customFormat="1">
      <c r="A176" s="13"/>
      <c r="B176" s="238"/>
      <c r="C176" s="239"/>
      <c r="D176" s="231" t="s">
        <v>145</v>
      </c>
      <c r="E176" s="240" t="s">
        <v>1</v>
      </c>
      <c r="F176" s="241" t="s">
        <v>843</v>
      </c>
      <c r="G176" s="239"/>
      <c r="H176" s="242">
        <v>2.1600000000000001</v>
      </c>
      <c r="I176" s="243"/>
      <c r="J176" s="239"/>
      <c r="K176" s="239"/>
      <c r="L176" s="244"/>
      <c r="M176" s="245"/>
      <c r="N176" s="246"/>
      <c r="O176" s="246"/>
      <c r="P176" s="246"/>
      <c r="Q176" s="246"/>
      <c r="R176" s="246"/>
      <c r="S176" s="246"/>
      <c r="T176" s="24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8" t="s">
        <v>145</v>
      </c>
      <c r="AU176" s="248" t="s">
        <v>89</v>
      </c>
      <c r="AV176" s="13" t="s">
        <v>89</v>
      </c>
      <c r="AW176" s="13" t="s">
        <v>35</v>
      </c>
      <c r="AX176" s="13" t="s">
        <v>79</v>
      </c>
      <c r="AY176" s="248" t="s">
        <v>132</v>
      </c>
    </row>
    <row r="177" s="14" customFormat="1">
      <c r="A177" s="14"/>
      <c r="B177" s="249"/>
      <c r="C177" s="250"/>
      <c r="D177" s="231" t="s">
        <v>145</v>
      </c>
      <c r="E177" s="251" t="s">
        <v>1</v>
      </c>
      <c r="F177" s="252" t="s">
        <v>197</v>
      </c>
      <c r="G177" s="250"/>
      <c r="H177" s="253">
        <v>86.588999999999999</v>
      </c>
      <c r="I177" s="254"/>
      <c r="J177" s="250"/>
      <c r="K177" s="250"/>
      <c r="L177" s="255"/>
      <c r="M177" s="256"/>
      <c r="N177" s="257"/>
      <c r="O177" s="257"/>
      <c r="P177" s="257"/>
      <c r="Q177" s="257"/>
      <c r="R177" s="257"/>
      <c r="S177" s="257"/>
      <c r="T177" s="258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9" t="s">
        <v>145</v>
      </c>
      <c r="AU177" s="259" t="s">
        <v>89</v>
      </c>
      <c r="AV177" s="14" t="s">
        <v>139</v>
      </c>
      <c r="AW177" s="14" t="s">
        <v>35</v>
      </c>
      <c r="AX177" s="14" t="s">
        <v>87</v>
      </c>
      <c r="AY177" s="259" t="s">
        <v>132</v>
      </c>
    </row>
    <row r="178" s="2" customFormat="1" ht="16.5" customHeight="1">
      <c r="A178" s="38"/>
      <c r="B178" s="39"/>
      <c r="C178" s="270" t="s">
        <v>214</v>
      </c>
      <c r="D178" s="270" t="s">
        <v>388</v>
      </c>
      <c r="E178" s="271" t="s">
        <v>867</v>
      </c>
      <c r="F178" s="272" t="s">
        <v>868</v>
      </c>
      <c r="G178" s="273" t="s">
        <v>356</v>
      </c>
      <c r="H178" s="274">
        <v>168.84</v>
      </c>
      <c r="I178" s="275"/>
      <c r="J178" s="276">
        <f>ROUND(I178*H178,2)</f>
        <v>0</v>
      </c>
      <c r="K178" s="272" t="s">
        <v>138</v>
      </c>
      <c r="L178" s="277"/>
      <c r="M178" s="278" t="s">
        <v>1</v>
      </c>
      <c r="N178" s="279" t="s">
        <v>44</v>
      </c>
      <c r="O178" s="91"/>
      <c r="P178" s="227">
        <f>O178*H178</f>
        <v>0</v>
      </c>
      <c r="Q178" s="227">
        <v>1</v>
      </c>
      <c r="R178" s="227">
        <f>Q178*H178</f>
        <v>168.84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186</v>
      </c>
      <c r="AT178" s="229" t="s">
        <v>388</v>
      </c>
      <c r="AU178" s="229" t="s">
        <v>89</v>
      </c>
      <c r="AY178" s="17" t="s">
        <v>132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87</v>
      </c>
      <c r="BK178" s="230">
        <f>ROUND(I178*H178,2)</f>
        <v>0</v>
      </c>
      <c r="BL178" s="17" t="s">
        <v>139</v>
      </c>
      <c r="BM178" s="229" t="s">
        <v>869</v>
      </c>
    </row>
    <row r="179" s="2" customFormat="1">
      <c r="A179" s="38"/>
      <c r="B179" s="39"/>
      <c r="C179" s="40"/>
      <c r="D179" s="231" t="s">
        <v>141</v>
      </c>
      <c r="E179" s="40"/>
      <c r="F179" s="232" t="s">
        <v>868</v>
      </c>
      <c r="G179" s="40"/>
      <c r="H179" s="40"/>
      <c r="I179" s="233"/>
      <c r="J179" s="40"/>
      <c r="K179" s="40"/>
      <c r="L179" s="44"/>
      <c r="M179" s="234"/>
      <c r="N179" s="235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141</v>
      </c>
      <c r="AU179" s="17" t="s">
        <v>89</v>
      </c>
    </row>
    <row r="180" s="13" customFormat="1">
      <c r="A180" s="13"/>
      <c r="B180" s="238"/>
      <c r="C180" s="239"/>
      <c r="D180" s="231" t="s">
        <v>145</v>
      </c>
      <c r="E180" s="240" t="s">
        <v>1</v>
      </c>
      <c r="F180" s="241" t="s">
        <v>870</v>
      </c>
      <c r="G180" s="239"/>
      <c r="H180" s="242">
        <v>84.420000000000002</v>
      </c>
      <c r="I180" s="243"/>
      <c r="J180" s="239"/>
      <c r="K180" s="239"/>
      <c r="L180" s="244"/>
      <c r="M180" s="245"/>
      <c r="N180" s="246"/>
      <c r="O180" s="246"/>
      <c r="P180" s="246"/>
      <c r="Q180" s="246"/>
      <c r="R180" s="246"/>
      <c r="S180" s="246"/>
      <c r="T180" s="24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8" t="s">
        <v>145</v>
      </c>
      <c r="AU180" s="248" t="s">
        <v>89</v>
      </c>
      <c r="AV180" s="13" t="s">
        <v>89</v>
      </c>
      <c r="AW180" s="13" t="s">
        <v>35</v>
      </c>
      <c r="AX180" s="13" t="s">
        <v>87</v>
      </c>
      <c r="AY180" s="248" t="s">
        <v>132</v>
      </c>
    </row>
    <row r="181" s="13" customFormat="1">
      <c r="A181" s="13"/>
      <c r="B181" s="238"/>
      <c r="C181" s="239"/>
      <c r="D181" s="231" t="s">
        <v>145</v>
      </c>
      <c r="E181" s="239"/>
      <c r="F181" s="241" t="s">
        <v>871</v>
      </c>
      <c r="G181" s="239"/>
      <c r="H181" s="242">
        <v>168.84</v>
      </c>
      <c r="I181" s="243"/>
      <c r="J181" s="239"/>
      <c r="K181" s="239"/>
      <c r="L181" s="244"/>
      <c r="M181" s="245"/>
      <c r="N181" s="246"/>
      <c r="O181" s="246"/>
      <c r="P181" s="246"/>
      <c r="Q181" s="246"/>
      <c r="R181" s="246"/>
      <c r="S181" s="246"/>
      <c r="T181" s="24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8" t="s">
        <v>145</v>
      </c>
      <c r="AU181" s="248" t="s">
        <v>89</v>
      </c>
      <c r="AV181" s="13" t="s">
        <v>89</v>
      </c>
      <c r="AW181" s="13" t="s">
        <v>4</v>
      </c>
      <c r="AX181" s="13" t="s">
        <v>87</v>
      </c>
      <c r="AY181" s="248" t="s">
        <v>132</v>
      </c>
    </row>
    <row r="182" s="2" customFormat="1" ht="16.5" customHeight="1">
      <c r="A182" s="38"/>
      <c r="B182" s="39"/>
      <c r="C182" s="270" t="s">
        <v>8</v>
      </c>
      <c r="D182" s="270" t="s">
        <v>388</v>
      </c>
      <c r="E182" s="271" t="s">
        <v>872</v>
      </c>
      <c r="F182" s="272" t="s">
        <v>873</v>
      </c>
      <c r="G182" s="273" t="s">
        <v>356</v>
      </c>
      <c r="H182" s="274">
        <v>4.3200000000000003</v>
      </c>
      <c r="I182" s="275"/>
      <c r="J182" s="276">
        <f>ROUND(I182*H182,2)</f>
        <v>0</v>
      </c>
      <c r="K182" s="272" t="s">
        <v>138</v>
      </c>
      <c r="L182" s="277"/>
      <c r="M182" s="278" t="s">
        <v>1</v>
      </c>
      <c r="N182" s="279" t="s">
        <v>44</v>
      </c>
      <c r="O182" s="91"/>
      <c r="P182" s="227">
        <f>O182*H182</f>
        <v>0</v>
      </c>
      <c r="Q182" s="227">
        <v>1</v>
      </c>
      <c r="R182" s="227">
        <f>Q182*H182</f>
        <v>4.3200000000000003</v>
      </c>
      <c r="S182" s="227">
        <v>0</v>
      </c>
      <c r="T182" s="22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9" t="s">
        <v>186</v>
      </c>
      <c r="AT182" s="229" t="s">
        <v>388</v>
      </c>
      <c r="AU182" s="229" t="s">
        <v>89</v>
      </c>
      <c r="AY182" s="17" t="s">
        <v>132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7" t="s">
        <v>87</v>
      </c>
      <c r="BK182" s="230">
        <f>ROUND(I182*H182,2)</f>
        <v>0</v>
      </c>
      <c r="BL182" s="17" t="s">
        <v>139</v>
      </c>
      <c r="BM182" s="229" t="s">
        <v>874</v>
      </c>
    </row>
    <row r="183" s="2" customFormat="1">
      <c r="A183" s="38"/>
      <c r="B183" s="39"/>
      <c r="C183" s="40"/>
      <c r="D183" s="231" t="s">
        <v>141</v>
      </c>
      <c r="E183" s="40"/>
      <c r="F183" s="232" t="s">
        <v>873</v>
      </c>
      <c r="G183" s="40"/>
      <c r="H183" s="40"/>
      <c r="I183" s="233"/>
      <c r="J183" s="40"/>
      <c r="K183" s="40"/>
      <c r="L183" s="44"/>
      <c r="M183" s="234"/>
      <c r="N183" s="235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141</v>
      </c>
      <c r="AU183" s="17" t="s">
        <v>89</v>
      </c>
    </row>
    <row r="184" s="13" customFormat="1">
      <c r="A184" s="13"/>
      <c r="B184" s="238"/>
      <c r="C184" s="239"/>
      <c r="D184" s="231" t="s">
        <v>145</v>
      </c>
      <c r="E184" s="240" t="s">
        <v>1</v>
      </c>
      <c r="F184" s="241" t="s">
        <v>875</v>
      </c>
      <c r="G184" s="239"/>
      <c r="H184" s="242">
        <v>2.1600000000000001</v>
      </c>
      <c r="I184" s="243"/>
      <c r="J184" s="239"/>
      <c r="K184" s="239"/>
      <c r="L184" s="244"/>
      <c r="M184" s="245"/>
      <c r="N184" s="246"/>
      <c r="O184" s="246"/>
      <c r="P184" s="246"/>
      <c r="Q184" s="246"/>
      <c r="R184" s="246"/>
      <c r="S184" s="246"/>
      <c r="T184" s="24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8" t="s">
        <v>145</v>
      </c>
      <c r="AU184" s="248" t="s">
        <v>89</v>
      </c>
      <c r="AV184" s="13" t="s">
        <v>89</v>
      </c>
      <c r="AW184" s="13" t="s">
        <v>35</v>
      </c>
      <c r="AX184" s="13" t="s">
        <v>87</v>
      </c>
      <c r="AY184" s="248" t="s">
        <v>132</v>
      </c>
    </row>
    <row r="185" s="13" customFormat="1">
      <c r="A185" s="13"/>
      <c r="B185" s="238"/>
      <c r="C185" s="239"/>
      <c r="D185" s="231" t="s">
        <v>145</v>
      </c>
      <c r="E185" s="239"/>
      <c r="F185" s="241" t="s">
        <v>876</v>
      </c>
      <c r="G185" s="239"/>
      <c r="H185" s="242">
        <v>4.3200000000000003</v>
      </c>
      <c r="I185" s="243"/>
      <c r="J185" s="239"/>
      <c r="K185" s="239"/>
      <c r="L185" s="244"/>
      <c r="M185" s="245"/>
      <c r="N185" s="246"/>
      <c r="O185" s="246"/>
      <c r="P185" s="246"/>
      <c r="Q185" s="246"/>
      <c r="R185" s="246"/>
      <c r="S185" s="246"/>
      <c r="T185" s="24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8" t="s">
        <v>145</v>
      </c>
      <c r="AU185" s="248" t="s">
        <v>89</v>
      </c>
      <c r="AV185" s="13" t="s">
        <v>89</v>
      </c>
      <c r="AW185" s="13" t="s">
        <v>4</v>
      </c>
      <c r="AX185" s="13" t="s">
        <v>87</v>
      </c>
      <c r="AY185" s="248" t="s">
        <v>132</v>
      </c>
    </row>
    <row r="186" s="12" customFormat="1" ht="22.8" customHeight="1">
      <c r="A186" s="12"/>
      <c r="B186" s="202"/>
      <c r="C186" s="203"/>
      <c r="D186" s="204" t="s">
        <v>78</v>
      </c>
      <c r="E186" s="216" t="s">
        <v>89</v>
      </c>
      <c r="F186" s="216" t="s">
        <v>877</v>
      </c>
      <c r="G186" s="203"/>
      <c r="H186" s="203"/>
      <c r="I186" s="206"/>
      <c r="J186" s="217">
        <f>BK186</f>
        <v>0</v>
      </c>
      <c r="K186" s="203"/>
      <c r="L186" s="208"/>
      <c r="M186" s="209"/>
      <c r="N186" s="210"/>
      <c r="O186" s="210"/>
      <c r="P186" s="211">
        <f>SUM(P187:P190)</f>
        <v>0</v>
      </c>
      <c r="Q186" s="210"/>
      <c r="R186" s="211">
        <f>SUM(R187:R190)</f>
        <v>2.0014959999999999</v>
      </c>
      <c r="S186" s="210"/>
      <c r="T186" s="212">
        <f>SUM(T187:T190)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3" t="s">
        <v>87</v>
      </c>
      <c r="AT186" s="214" t="s">
        <v>78</v>
      </c>
      <c r="AU186" s="214" t="s">
        <v>87</v>
      </c>
      <c r="AY186" s="213" t="s">
        <v>132</v>
      </c>
      <c r="BK186" s="215">
        <f>SUM(BK187:BK190)</f>
        <v>0</v>
      </c>
    </row>
    <row r="187" s="2" customFormat="1" ht="16.5" customHeight="1">
      <c r="A187" s="38"/>
      <c r="B187" s="39"/>
      <c r="C187" s="218" t="s">
        <v>225</v>
      </c>
      <c r="D187" s="218" t="s">
        <v>134</v>
      </c>
      <c r="E187" s="219" t="s">
        <v>878</v>
      </c>
      <c r="F187" s="220" t="s">
        <v>879</v>
      </c>
      <c r="G187" s="221" t="s">
        <v>181</v>
      </c>
      <c r="H187" s="222">
        <v>0.80000000000000004</v>
      </c>
      <c r="I187" s="223"/>
      <c r="J187" s="224">
        <f>ROUND(I187*H187,2)</f>
        <v>0</v>
      </c>
      <c r="K187" s="220" t="s">
        <v>138</v>
      </c>
      <c r="L187" s="44"/>
      <c r="M187" s="225" t="s">
        <v>1</v>
      </c>
      <c r="N187" s="226" t="s">
        <v>44</v>
      </c>
      <c r="O187" s="91"/>
      <c r="P187" s="227">
        <f>O187*H187</f>
        <v>0</v>
      </c>
      <c r="Q187" s="227">
        <v>2.5018699999999998</v>
      </c>
      <c r="R187" s="227">
        <f>Q187*H187</f>
        <v>2.0014959999999999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139</v>
      </c>
      <c r="AT187" s="229" t="s">
        <v>134</v>
      </c>
      <c r="AU187" s="229" t="s">
        <v>89</v>
      </c>
      <c r="AY187" s="17" t="s">
        <v>132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87</v>
      </c>
      <c r="BK187" s="230">
        <f>ROUND(I187*H187,2)</f>
        <v>0</v>
      </c>
      <c r="BL187" s="17" t="s">
        <v>139</v>
      </c>
      <c r="BM187" s="229" t="s">
        <v>880</v>
      </c>
    </row>
    <row r="188" s="2" customFormat="1">
      <c r="A188" s="38"/>
      <c r="B188" s="39"/>
      <c r="C188" s="40"/>
      <c r="D188" s="231" t="s">
        <v>141</v>
      </c>
      <c r="E188" s="40"/>
      <c r="F188" s="232" t="s">
        <v>881</v>
      </c>
      <c r="G188" s="40"/>
      <c r="H188" s="40"/>
      <c r="I188" s="233"/>
      <c r="J188" s="40"/>
      <c r="K188" s="40"/>
      <c r="L188" s="44"/>
      <c r="M188" s="234"/>
      <c r="N188" s="235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141</v>
      </c>
      <c r="AU188" s="17" t="s">
        <v>89</v>
      </c>
    </row>
    <row r="189" s="2" customFormat="1">
      <c r="A189" s="38"/>
      <c r="B189" s="39"/>
      <c r="C189" s="40"/>
      <c r="D189" s="236" t="s">
        <v>143</v>
      </c>
      <c r="E189" s="40"/>
      <c r="F189" s="237" t="s">
        <v>882</v>
      </c>
      <c r="G189" s="40"/>
      <c r="H189" s="40"/>
      <c r="I189" s="233"/>
      <c r="J189" s="40"/>
      <c r="K189" s="40"/>
      <c r="L189" s="44"/>
      <c r="M189" s="234"/>
      <c r="N189" s="235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143</v>
      </c>
      <c r="AU189" s="17" t="s">
        <v>89</v>
      </c>
    </row>
    <row r="190" s="13" customFormat="1">
      <c r="A190" s="13"/>
      <c r="B190" s="238"/>
      <c r="C190" s="239"/>
      <c r="D190" s="231" t="s">
        <v>145</v>
      </c>
      <c r="E190" s="240" t="s">
        <v>1</v>
      </c>
      <c r="F190" s="241" t="s">
        <v>842</v>
      </c>
      <c r="G190" s="239"/>
      <c r="H190" s="242">
        <v>0.80000000000000004</v>
      </c>
      <c r="I190" s="243"/>
      <c r="J190" s="239"/>
      <c r="K190" s="239"/>
      <c r="L190" s="244"/>
      <c r="M190" s="245"/>
      <c r="N190" s="246"/>
      <c r="O190" s="246"/>
      <c r="P190" s="246"/>
      <c r="Q190" s="246"/>
      <c r="R190" s="246"/>
      <c r="S190" s="246"/>
      <c r="T190" s="24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8" t="s">
        <v>145</v>
      </c>
      <c r="AU190" s="248" t="s">
        <v>89</v>
      </c>
      <c r="AV190" s="13" t="s">
        <v>89</v>
      </c>
      <c r="AW190" s="13" t="s">
        <v>35</v>
      </c>
      <c r="AX190" s="13" t="s">
        <v>87</v>
      </c>
      <c r="AY190" s="248" t="s">
        <v>132</v>
      </c>
    </row>
    <row r="191" s="12" customFormat="1" ht="22.8" customHeight="1">
      <c r="A191" s="12"/>
      <c r="B191" s="202"/>
      <c r="C191" s="203"/>
      <c r="D191" s="204" t="s">
        <v>78</v>
      </c>
      <c r="E191" s="216" t="s">
        <v>154</v>
      </c>
      <c r="F191" s="216" t="s">
        <v>540</v>
      </c>
      <c r="G191" s="203"/>
      <c r="H191" s="203"/>
      <c r="I191" s="206"/>
      <c r="J191" s="217">
        <f>BK191</f>
        <v>0</v>
      </c>
      <c r="K191" s="203"/>
      <c r="L191" s="208"/>
      <c r="M191" s="209"/>
      <c r="N191" s="210"/>
      <c r="O191" s="210"/>
      <c r="P191" s="211">
        <f>SUM(P192:P195)</f>
        <v>0</v>
      </c>
      <c r="Q191" s="210"/>
      <c r="R191" s="211">
        <f>SUM(R192:R195)</f>
        <v>4.0189529599999991</v>
      </c>
      <c r="S191" s="210"/>
      <c r="T191" s="212">
        <f>SUM(T192:T195)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3" t="s">
        <v>87</v>
      </c>
      <c r="AT191" s="214" t="s">
        <v>78</v>
      </c>
      <c r="AU191" s="214" t="s">
        <v>87</v>
      </c>
      <c r="AY191" s="213" t="s">
        <v>132</v>
      </c>
      <c r="BK191" s="215">
        <f>SUM(BK192:BK195)</f>
        <v>0</v>
      </c>
    </row>
    <row r="192" s="2" customFormat="1" ht="33" customHeight="1">
      <c r="A192" s="38"/>
      <c r="B192" s="39"/>
      <c r="C192" s="218" t="s">
        <v>231</v>
      </c>
      <c r="D192" s="218" t="s">
        <v>134</v>
      </c>
      <c r="E192" s="219" t="s">
        <v>883</v>
      </c>
      <c r="F192" s="220" t="s">
        <v>884</v>
      </c>
      <c r="G192" s="221" t="s">
        <v>181</v>
      </c>
      <c r="H192" s="222">
        <v>1.4079999999999999</v>
      </c>
      <c r="I192" s="223"/>
      <c r="J192" s="224">
        <f>ROUND(I192*H192,2)</f>
        <v>0</v>
      </c>
      <c r="K192" s="220" t="s">
        <v>138</v>
      </c>
      <c r="L192" s="44"/>
      <c r="M192" s="225" t="s">
        <v>1</v>
      </c>
      <c r="N192" s="226" t="s">
        <v>44</v>
      </c>
      <c r="O192" s="91"/>
      <c r="P192" s="227">
        <f>O192*H192</f>
        <v>0</v>
      </c>
      <c r="Q192" s="227">
        <v>2.8543699999999999</v>
      </c>
      <c r="R192" s="227">
        <f>Q192*H192</f>
        <v>4.0189529599999991</v>
      </c>
      <c r="S192" s="227">
        <v>0</v>
      </c>
      <c r="T192" s="22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9" t="s">
        <v>139</v>
      </c>
      <c r="AT192" s="229" t="s">
        <v>134</v>
      </c>
      <c r="AU192" s="229" t="s">
        <v>89</v>
      </c>
      <c r="AY192" s="17" t="s">
        <v>132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7" t="s">
        <v>87</v>
      </c>
      <c r="BK192" s="230">
        <f>ROUND(I192*H192,2)</f>
        <v>0</v>
      </c>
      <c r="BL192" s="17" t="s">
        <v>139</v>
      </c>
      <c r="BM192" s="229" t="s">
        <v>885</v>
      </c>
    </row>
    <row r="193" s="2" customFormat="1">
      <c r="A193" s="38"/>
      <c r="B193" s="39"/>
      <c r="C193" s="40"/>
      <c r="D193" s="231" t="s">
        <v>141</v>
      </c>
      <c r="E193" s="40"/>
      <c r="F193" s="232" t="s">
        <v>886</v>
      </c>
      <c r="G193" s="40"/>
      <c r="H193" s="40"/>
      <c r="I193" s="233"/>
      <c r="J193" s="40"/>
      <c r="K193" s="40"/>
      <c r="L193" s="44"/>
      <c r="M193" s="234"/>
      <c r="N193" s="235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141</v>
      </c>
      <c r="AU193" s="17" t="s">
        <v>89</v>
      </c>
    </row>
    <row r="194" s="2" customFormat="1">
      <c r="A194" s="38"/>
      <c r="B194" s="39"/>
      <c r="C194" s="40"/>
      <c r="D194" s="236" t="s">
        <v>143</v>
      </c>
      <c r="E194" s="40"/>
      <c r="F194" s="237" t="s">
        <v>887</v>
      </c>
      <c r="G194" s="40"/>
      <c r="H194" s="40"/>
      <c r="I194" s="233"/>
      <c r="J194" s="40"/>
      <c r="K194" s="40"/>
      <c r="L194" s="44"/>
      <c r="M194" s="234"/>
      <c r="N194" s="235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143</v>
      </c>
      <c r="AU194" s="17" t="s">
        <v>89</v>
      </c>
    </row>
    <row r="195" s="13" customFormat="1">
      <c r="A195" s="13"/>
      <c r="B195" s="238"/>
      <c r="C195" s="239"/>
      <c r="D195" s="231" t="s">
        <v>145</v>
      </c>
      <c r="E195" s="240" t="s">
        <v>1</v>
      </c>
      <c r="F195" s="241" t="s">
        <v>888</v>
      </c>
      <c r="G195" s="239"/>
      <c r="H195" s="242">
        <v>1.4079999999999999</v>
      </c>
      <c r="I195" s="243"/>
      <c r="J195" s="239"/>
      <c r="K195" s="239"/>
      <c r="L195" s="244"/>
      <c r="M195" s="245"/>
      <c r="N195" s="246"/>
      <c r="O195" s="246"/>
      <c r="P195" s="246"/>
      <c r="Q195" s="246"/>
      <c r="R195" s="246"/>
      <c r="S195" s="246"/>
      <c r="T195" s="247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8" t="s">
        <v>145</v>
      </c>
      <c r="AU195" s="248" t="s">
        <v>89</v>
      </c>
      <c r="AV195" s="13" t="s">
        <v>89</v>
      </c>
      <c r="AW195" s="13" t="s">
        <v>35</v>
      </c>
      <c r="AX195" s="13" t="s">
        <v>87</v>
      </c>
      <c r="AY195" s="248" t="s">
        <v>132</v>
      </c>
    </row>
    <row r="196" s="12" customFormat="1" ht="22.8" customHeight="1">
      <c r="A196" s="12"/>
      <c r="B196" s="202"/>
      <c r="C196" s="203"/>
      <c r="D196" s="204" t="s">
        <v>78</v>
      </c>
      <c r="E196" s="216" t="s">
        <v>139</v>
      </c>
      <c r="F196" s="216" t="s">
        <v>889</v>
      </c>
      <c r="G196" s="203"/>
      <c r="H196" s="203"/>
      <c r="I196" s="206"/>
      <c r="J196" s="217">
        <f>BK196</f>
        <v>0</v>
      </c>
      <c r="K196" s="203"/>
      <c r="L196" s="208"/>
      <c r="M196" s="209"/>
      <c r="N196" s="210"/>
      <c r="O196" s="210"/>
      <c r="P196" s="211">
        <f>SUM(P197:P208)</f>
        <v>0</v>
      </c>
      <c r="Q196" s="210"/>
      <c r="R196" s="211">
        <f>SUM(R197:R208)</f>
        <v>0</v>
      </c>
      <c r="S196" s="210"/>
      <c r="T196" s="212">
        <f>SUM(T197:T208)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3" t="s">
        <v>87</v>
      </c>
      <c r="AT196" s="214" t="s">
        <v>78</v>
      </c>
      <c r="AU196" s="214" t="s">
        <v>87</v>
      </c>
      <c r="AY196" s="213" t="s">
        <v>132</v>
      </c>
      <c r="BK196" s="215">
        <f>SUM(BK197:BK208)</f>
        <v>0</v>
      </c>
    </row>
    <row r="197" s="2" customFormat="1" ht="24.15" customHeight="1">
      <c r="A197" s="38"/>
      <c r="B197" s="39"/>
      <c r="C197" s="218" t="s">
        <v>238</v>
      </c>
      <c r="D197" s="218" t="s">
        <v>134</v>
      </c>
      <c r="E197" s="219" t="s">
        <v>890</v>
      </c>
      <c r="F197" s="220" t="s">
        <v>891</v>
      </c>
      <c r="G197" s="221" t="s">
        <v>181</v>
      </c>
      <c r="H197" s="222">
        <v>15.351000000000001</v>
      </c>
      <c r="I197" s="223"/>
      <c r="J197" s="224">
        <f>ROUND(I197*H197,2)</f>
        <v>0</v>
      </c>
      <c r="K197" s="220" t="s">
        <v>138</v>
      </c>
      <c r="L197" s="44"/>
      <c r="M197" s="225" t="s">
        <v>1</v>
      </c>
      <c r="N197" s="226" t="s">
        <v>44</v>
      </c>
      <c r="O197" s="91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139</v>
      </c>
      <c r="AT197" s="229" t="s">
        <v>134</v>
      </c>
      <c r="AU197" s="229" t="s">
        <v>89</v>
      </c>
      <c r="AY197" s="17" t="s">
        <v>132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87</v>
      </c>
      <c r="BK197" s="230">
        <f>ROUND(I197*H197,2)</f>
        <v>0</v>
      </c>
      <c r="BL197" s="17" t="s">
        <v>139</v>
      </c>
      <c r="BM197" s="229" t="s">
        <v>892</v>
      </c>
    </row>
    <row r="198" s="2" customFormat="1">
      <c r="A198" s="38"/>
      <c r="B198" s="39"/>
      <c r="C198" s="40"/>
      <c r="D198" s="231" t="s">
        <v>141</v>
      </c>
      <c r="E198" s="40"/>
      <c r="F198" s="232" t="s">
        <v>893</v>
      </c>
      <c r="G198" s="40"/>
      <c r="H198" s="40"/>
      <c r="I198" s="233"/>
      <c r="J198" s="40"/>
      <c r="K198" s="40"/>
      <c r="L198" s="44"/>
      <c r="M198" s="234"/>
      <c r="N198" s="235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141</v>
      </c>
      <c r="AU198" s="17" t="s">
        <v>89</v>
      </c>
    </row>
    <row r="199" s="2" customFormat="1">
      <c r="A199" s="38"/>
      <c r="B199" s="39"/>
      <c r="C199" s="40"/>
      <c r="D199" s="236" t="s">
        <v>143</v>
      </c>
      <c r="E199" s="40"/>
      <c r="F199" s="237" t="s">
        <v>894</v>
      </c>
      <c r="G199" s="40"/>
      <c r="H199" s="40"/>
      <c r="I199" s="233"/>
      <c r="J199" s="40"/>
      <c r="K199" s="40"/>
      <c r="L199" s="44"/>
      <c r="M199" s="234"/>
      <c r="N199" s="235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143</v>
      </c>
      <c r="AU199" s="17" t="s">
        <v>89</v>
      </c>
    </row>
    <row r="200" s="13" customFormat="1">
      <c r="A200" s="13"/>
      <c r="B200" s="238"/>
      <c r="C200" s="239"/>
      <c r="D200" s="231" t="s">
        <v>145</v>
      </c>
      <c r="E200" s="240" t="s">
        <v>1</v>
      </c>
      <c r="F200" s="241" t="s">
        <v>895</v>
      </c>
      <c r="G200" s="239"/>
      <c r="H200" s="242">
        <v>1.0800000000000001</v>
      </c>
      <c r="I200" s="243"/>
      <c r="J200" s="239"/>
      <c r="K200" s="239"/>
      <c r="L200" s="244"/>
      <c r="M200" s="245"/>
      <c r="N200" s="246"/>
      <c r="O200" s="246"/>
      <c r="P200" s="246"/>
      <c r="Q200" s="246"/>
      <c r="R200" s="246"/>
      <c r="S200" s="246"/>
      <c r="T200" s="24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8" t="s">
        <v>145</v>
      </c>
      <c r="AU200" s="248" t="s">
        <v>89</v>
      </c>
      <c r="AV200" s="13" t="s">
        <v>89</v>
      </c>
      <c r="AW200" s="13" t="s">
        <v>35</v>
      </c>
      <c r="AX200" s="13" t="s">
        <v>79</v>
      </c>
      <c r="AY200" s="248" t="s">
        <v>132</v>
      </c>
    </row>
    <row r="201" s="13" customFormat="1">
      <c r="A201" s="13"/>
      <c r="B201" s="238"/>
      <c r="C201" s="239"/>
      <c r="D201" s="231" t="s">
        <v>145</v>
      </c>
      <c r="E201" s="240" t="s">
        <v>1</v>
      </c>
      <c r="F201" s="241" t="s">
        <v>896</v>
      </c>
      <c r="G201" s="239"/>
      <c r="H201" s="242">
        <v>14.271000000000001</v>
      </c>
      <c r="I201" s="243"/>
      <c r="J201" s="239"/>
      <c r="K201" s="239"/>
      <c r="L201" s="244"/>
      <c r="M201" s="245"/>
      <c r="N201" s="246"/>
      <c r="O201" s="246"/>
      <c r="P201" s="246"/>
      <c r="Q201" s="246"/>
      <c r="R201" s="246"/>
      <c r="S201" s="246"/>
      <c r="T201" s="24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8" t="s">
        <v>145</v>
      </c>
      <c r="AU201" s="248" t="s">
        <v>89</v>
      </c>
      <c r="AV201" s="13" t="s">
        <v>89</v>
      </c>
      <c r="AW201" s="13" t="s">
        <v>35</v>
      </c>
      <c r="AX201" s="13" t="s">
        <v>79</v>
      </c>
      <c r="AY201" s="248" t="s">
        <v>132</v>
      </c>
    </row>
    <row r="202" s="14" customFormat="1">
      <c r="A202" s="14"/>
      <c r="B202" s="249"/>
      <c r="C202" s="250"/>
      <c r="D202" s="231" t="s">
        <v>145</v>
      </c>
      <c r="E202" s="251" t="s">
        <v>1</v>
      </c>
      <c r="F202" s="252" t="s">
        <v>197</v>
      </c>
      <c r="G202" s="250"/>
      <c r="H202" s="253">
        <v>15.351000000000001</v>
      </c>
      <c r="I202" s="254"/>
      <c r="J202" s="250"/>
      <c r="K202" s="250"/>
      <c r="L202" s="255"/>
      <c r="M202" s="256"/>
      <c r="N202" s="257"/>
      <c r="O202" s="257"/>
      <c r="P202" s="257"/>
      <c r="Q202" s="257"/>
      <c r="R202" s="257"/>
      <c r="S202" s="257"/>
      <c r="T202" s="258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9" t="s">
        <v>145</v>
      </c>
      <c r="AU202" s="259" t="s">
        <v>89</v>
      </c>
      <c r="AV202" s="14" t="s">
        <v>139</v>
      </c>
      <c r="AW202" s="14" t="s">
        <v>35</v>
      </c>
      <c r="AX202" s="14" t="s">
        <v>87</v>
      </c>
      <c r="AY202" s="259" t="s">
        <v>132</v>
      </c>
    </row>
    <row r="203" s="2" customFormat="1" ht="24.15" customHeight="1">
      <c r="A203" s="38"/>
      <c r="B203" s="39"/>
      <c r="C203" s="218" t="s">
        <v>245</v>
      </c>
      <c r="D203" s="218" t="s">
        <v>134</v>
      </c>
      <c r="E203" s="219" t="s">
        <v>897</v>
      </c>
      <c r="F203" s="220" t="s">
        <v>898</v>
      </c>
      <c r="G203" s="221" t="s">
        <v>181</v>
      </c>
      <c r="H203" s="222">
        <v>16.762</v>
      </c>
      <c r="I203" s="223"/>
      <c r="J203" s="224">
        <f>ROUND(I203*H203,2)</f>
        <v>0</v>
      </c>
      <c r="K203" s="220" t="s">
        <v>138</v>
      </c>
      <c r="L203" s="44"/>
      <c r="M203" s="225" t="s">
        <v>1</v>
      </c>
      <c r="N203" s="226" t="s">
        <v>44</v>
      </c>
      <c r="O203" s="91"/>
      <c r="P203" s="227">
        <f>O203*H203</f>
        <v>0</v>
      </c>
      <c r="Q203" s="227">
        <v>0</v>
      </c>
      <c r="R203" s="227">
        <f>Q203*H203</f>
        <v>0</v>
      </c>
      <c r="S203" s="227">
        <v>0</v>
      </c>
      <c r="T203" s="22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9" t="s">
        <v>139</v>
      </c>
      <c r="AT203" s="229" t="s">
        <v>134</v>
      </c>
      <c r="AU203" s="229" t="s">
        <v>89</v>
      </c>
      <c r="AY203" s="17" t="s">
        <v>132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7" t="s">
        <v>87</v>
      </c>
      <c r="BK203" s="230">
        <f>ROUND(I203*H203,2)</f>
        <v>0</v>
      </c>
      <c r="BL203" s="17" t="s">
        <v>139</v>
      </c>
      <c r="BM203" s="229" t="s">
        <v>899</v>
      </c>
    </row>
    <row r="204" s="2" customFormat="1">
      <c r="A204" s="38"/>
      <c r="B204" s="39"/>
      <c r="C204" s="40"/>
      <c r="D204" s="231" t="s">
        <v>141</v>
      </c>
      <c r="E204" s="40"/>
      <c r="F204" s="232" t="s">
        <v>900</v>
      </c>
      <c r="G204" s="40"/>
      <c r="H204" s="40"/>
      <c r="I204" s="233"/>
      <c r="J204" s="40"/>
      <c r="K204" s="40"/>
      <c r="L204" s="44"/>
      <c r="M204" s="234"/>
      <c r="N204" s="235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141</v>
      </c>
      <c r="AU204" s="17" t="s">
        <v>89</v>
      </c>
    </row>
    <row r="205" s="2" customFormat="1">
      <c r="A205" s="38"/>
      <c r="B205" s="39"/>
      <c r="C205" s="40"/>
      <c r="D205" s="236" t="s">
        <v>143</v>
      </c>
      <c r="E205" s="40"/>
      <c r="F205" s="237" t="s">
        <v>901</v>
      </c>
      <c r="G205" s="40"/>
      <c r="H205" s="40"/>
      <c r="I205" s="233"/>
      <c r="J205" s="40"/>
      <c r="K205" s="40"/>
      <c r="L205" s="44"/>
      <c r="M205" s="234"/>
      <c r="N205" s="235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143</v>
      </c>
      <c r="AU205" s="17" t="s">
        <v>89</v>
      </c>
    </row>
    <row r="206" s="13" customFormat="1">
      <c r="A206" s="13"/>
      <c r="B206" s="238"/>
      <c r="C206" s="239"/>
      <c r="D206" s="231" t="s">
        <v>145</v>
      </c>
      <c r="E206" s="240" t="s">
        <v>1</v>
      </c>
      <c r="F206" s="241" t="s">
        <v>902</v>
      </c>
      <c r="G206" s="239"/>
      <c r="H206" s="242">
        <v>8.8320000000000007</v>
      </c>
      <c r="I206" s="243"/>
      <c r="J206" s="239"/>
      <c r="K206" s="239"/>
      <c r="L206" s="244"/>
      <c r="M206" s="245"/>
      <c r="N206" s="246"/>
      <c r="O206" s="246"/>
      <c r="P206" s="246"/>
      <c r="Q206" s="246"/>
      <c r="R206" s="246"/>
      <c r="S206" s="246"/>
      <c r="T206" s="24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8" t="s">
        <v>145</v>
      </c>
      <c r="AU206" s="248" t="s">
        <v>89</v>
      </c>
      <c r="AV206" s="13" t="s">
        <v>89</v>
      </c>
      <c r="AW206" s="13" t="s">
        <v>35</v>
      </c>
      <c r="AX206" s="13" t="s">
        <v>79</v>
      </c>
      <c r="AY206" s="248" t="s">
        <v>132</v>
      </c>
    </row>
    <row r="207" s="13" customFormat="1">
      <c r="A207" s="13"/>
      <c r="B207" s="238"/>
      <c r="C207" s="239"/>
      <c r="D207" s="231" t="s">
        <v>145</v>
      </c>
      <c r="E207" s="240" t="s">
        <v>1</v>
      </c>
      <c r="F207" s="241" t="s">
        <v>903</v>
      </c>
      <c r="G207" s="239"/>
      <c r="H207" s="242">
        <v>7.9299999999999997</v>
      </c>
      <c r="I207" s="243"/>
      <c r="J207" s="239"/>
      <c r="K207" s="239"/>
      <c r="L207" s="244"/>
      <c r="M207" s="245"/>
      <c r="N207" s="246"/>
      <c r="O207" s="246"/>
      <c r="P207" s="246"/>
      <c r="Q207" s="246"/>
      <c r="R207" s="246"/>
      <c r="S207" s="246"/>
      <c r="T207" s="247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8" t="s">
        <v>145</v>
      </c>
      <c r="AU207" s="248" t="s">
        <v>89</v>
      </c>
      <c r="AV207" s="13" t="s">
        <v>89</v>
      </c>
      <c r="AW207" s="13" t="s">
        <v>35</v>
      </c>
      <c r="AX207" s="13" t="s">
        <v>79</v>
      </c>
      <c r="AY207" s="248" t="s">
        <v>132</v>
      </c>
    </row>
    <row r="208" s="14" customFormat="1">
      <c r="A208" s="14"/>
      <c r="B208" s="249"/>
      <c r="C208" s="250"/>
      <c r="D208" s="231" t="s">
        <v>145</v>
      </c>
      <c r="E208" s="251" t="s">
        <v>1</v>
      </c>
      <c r="F208" s="252" t="s">
        <v>197</v>
      </c>
      <c r="G208" s="250"/>
      <c r="H208" s="253">
        <v>16.762</v>
      </c>
      <c r="I208" s="254"/>
      <c r="J208" s="250"/>
      <c r="K208" s="250"/>
      <c r="L208" s="255"/>
      <c r="M208" s="256"/>
      <c r="N208" s="257"/>
      <c r="O208" s="257"/>
      <c r="P208" s="257"/>
      <c r="Q208" s="257"/>
      <c r="R208" s="257"/>
      <c r="S208" s="257"/>
      <c r="T208" s="258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9" t="s">
        <v>145</v>
      </c>
      <c r="AU208" s="259" t="s">
        <v>89</v>
      </c>
      <c r="AV208" s="14" t="s">
        <v>139</v>
      </c>
      <c r="AW208" s="14" t="s">
        <v>35</v>
      </c>
      <c r="AX208" s="14" t="s">
        <v>87</v>
      </c>
      <c r="AY208" s="259" t="s">
        <v>132</v>
      </c>
    </row>
    <row r="209" s="12" customFormat="1" ht="22.8" customHeight="1">
      <c r="A209" s="12"/>
      <c r="B209" s="202"/>
      <c r="C209" s="203"/>
      <c r="D209" s="204" t="s">
        <v>78</v>
      </c>
      <c r="E209" s="216" t="s">
        <v>186</v>
      </c>
      <c r="F209" s="216" t="s">
        <v>904</v>
      </c>
      <c r="G209" s="203"/>
      <c r="H209" s="203"/>
      <c r="I209" s="206"/>
      <c r="J209" s="217">
        <f>BK209</f>
        <v>0</v>
      </c>
      <c r="K209" s="203"/>
      <c r="L209" s="208"/>
      <c r="M209" s="209"/>
      <c r="N209" s="210"/>
      <c r="O209" s="210"/>
      <c r="P209" s="211">
        <f>SUM(P210:P248)</f>
        <v>0</v>
      </c>
      <c r="Q209" s="210"/>
      <c r="R209" s="211">
        <f>SUM(R210:R248)</f>
        <v>4.8261186500000006</v>
      </c>
      <c r="S209" s="210"/>
      <c r="T209" s="212">
        <f>SUM(T210:T248)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3" t="s">
        <v>87</v>
      </c>
      <c r="AT209" s="214" t="s">
        <v>78</v>
      </c>
      <c r="AU209" s="214" t="s">
        <v>87</v>
      </c>
      <c r="AY209" s="213" t="s">
        <v>132</v>
      </c>
      <c r="BK209" s="215">
        <f>SUM(BK210:BK248)</f>
        <v>0</v>
      </c>
    </row>
    <row r="210" s="2" customFormat="1" ht="24.15" customHeight="1">
      <c r="A210" s="38"/>
      <c r="B210" s="39"/>
      <c r="C210" s="218" t="s">
        <v>252</v>
      </c>
      <c r="D210" s="218" t="s">
        <v>134</v>
      </c>
      <c r="E210" s="219" t="s">
        <v>905</v>
      </c>
      <c r="F210" s="220" t="s">
        <v>906</v>
      </c>
      <c r="G210" s="221" t="s">
        <v>516</v>
      </c>
      <c r="H210" s="222">
        <v>938.10000000000002</v>
      </c>
      <c r="I210" s="223"/>
      <c r="J210" s="224">
        <f>ROUND(I210*H210,2)</f>
        <v>0</v>
      </c>
      <c r="K210" s="220" t="s">
        <v>138</v>
      </c>
      <c r="L210" s="44"/>
      <c r="M210" s="225" t="s">
        <v>1</v>
      </c>
      <c r="N210" s="226" t="s">
        <v>44</v>
      </c>
      <c r="O210" s="91"/>
      <c r="P210" s="227">
        <f>O210*H210</f>
        <v>0</v>
      </c>
      <c r="Q210" s="227">
        <v>0</v>
      </c>
      <c r="R210" s="227">
        <f>Q210*H210</f>
        <v>0</v>
      </c>
      <c r="S210" s="227">
        <v>0</v>
      </c>
      <c r="T210" s="22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9" t="s">
        <v>139</v>
      </c>
      <c r="AT210" s="229" t="s">
        <v>134</v>
      </c>
      <c r="AU210" s="229" t="s">
        <v>89</v>
      </c>
      <c r="AY210" s="17" t="s">
        <v>132</v>
      </c>
      <c r="BE210" s="230">
        <f>IF(N210="základní",J210,0)</f>
        <v>0</v>
      </c>
      <c r="BF210" s="230">
        <f>IF(N210="snížená",J210,0)</f>
        <v>0</v>
      </c>
      <c r="BG210" s="230">
        <f>IF(N210="zákl. přenesená",J210,0)</f>
        <v>0</v>
      </c>
      <c r="BH210" s="230">
        <f>IF(N210="sníž. přenesená",J210,0)</f>
        <v>0</v>
      </c>
      <c r="BI210" s="230">
        <f>IF(N210="nulová",J210,0)</f>
        <v>0</v>
      </c>
      <c r="BJ210" s="17" t="s">
        <v>87</v>
      </c>
      <c r="BK210" s="230">
        <f>ROUND(I210*H210,2)</f>
        <v>0</v>
      </c>
      <c r="BL210" s="17" t="s">
        <v>139</v>
      </c>
      <c r="BM210" s="229" t="s">
        <v>907</v>
      </c>
    </row>
    <row r="211" s="2" customFormat="1">
      <c r="A211" s="38"/>
      <c r="B211" s="39"/>
      <c r="C211" s="40"/>
      <c r="D211" s="231" t="s">
        <v>141</v>
      </c>
      <c r="E211" s="40"/>
      <c r="F211" s="232" t="s">
        <v>908</v>
      </c>
      <c r="G211" s="40"/>
      <c r="H211" s="40"/>
      <c r="I211" s="233"/>
      <c r="J211" s="40"/>
      <c r="K211" s="40"/>
      <c r="L211" s="44"/>
      <c r="M211" s="234"/>
      <c r="N211" s="235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141</v>
      </c>
      <c r="AU211" s="17" t="s">
        <v>89</v>
      </c>
    </row>
    <row r="212" s="2" customFormat="1">
      <c r="A212" s="38"/>
      <c r="B212" s="39"/>
      <c r="C212" s="40"/>
      <c r="D212" s="236" t="s">
        <v>143</v>
      </c>
      <c r="E212" s="40"/>
      <c r="F212" s="237" t="s">
        <v>909</v>
      </c>
      <c r="G212" s="40"/>
      <c r="H212" s="40"/>
      <c r="I212" s="233"/>
      <c r="J212" s="40"/>
      <c r="K212" s="40"/>
      <c r="L212" s="44"/>
      <c r="M212" s="234"/>
      <c r="N212" s="235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143</v>
      </c>
      <c r="AU212" s="17" t="s">
        <v>89</v>
      </c>
    </row>
    <row r="213" s="13" customFormat="1">
      <c r="A213" s="13"/>
      <c r="B213" s="238"/>
      <c r="C213" s="239"/>
      <c r="D213" s="231" t="s">
        <v>145</v>
      </c>
      <c r="E213" s="240" t="s">
        <v>1</v>
      </c>
      <c r="F213" s="241" t="s">
        <v>910</v>
      </c>
      <c r="G213" s="239"/>
      <c r="H213" s="242">
        <v>368</v>
      </c>
      <c r="I213" s="243"/>
      <c r="J213" s="239"/>
      <c r="K213" s="239"/>
      <c r="L213" s="244"/>
      <c r="M213" s="245"/>
      <c r="N213" s="246"/>
      <c r="O213" s="246"/>
      <c r="P213" s="246"/>
      <c r="Q213" s="246"/>
      <c r="R213" s="246"/>
      <c r="S213" s="246"/>
      <c r="T213" s="247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8" t="s">
        <v>145</v>
      </c>
      <c r="AU213" s="248" t="s">
        <v>89</v>
      </c>
      <c r="AV213" s="13" t="s">
        <v>89</v>
      </c>
      <c r="AW213" s="13" t="s">
        <v>35</v>
      </c>
      <c r="AX213" s="13" t="s">
        <v>79</v>
      </c>
      <c r="AY213" s="248" t="s">
        <v>132</v>
      </c>
    </row>
    <row r="214" s="13" customFormat="1">
      <c r="A214" s="13"/>
      <c r="B214" s="238"/>
      <c r="C214" s="239"/>
      <c r="D214" s="231" t="s">
        <v>145</v>
      </c>
      <c r="E214" s="240" t="s">
        <v>1</v>
      </c>
      <c r="F214" s="241" t="s">
        <v>911</v>
      </c>
      <c r="G214" s="239"/>
      <c r="H214" s="242">
        <v>94.400000000000006</v>
      </c>
      <c r="I214" s="243"/>
      <c r="J214" s="239"/>
      <c r="K214" s="239"/>
      <c r="L214" s="244"/>
      <c r="M214" s="245"/>
      <c r="N214" s="246"/>
      <c r="O214" s="246"/>
      <c r="P214" s="246"/>
      <c r="Q214" s="246"/>
      <c r="R214" s="246"/>
      <c r="S214" s="246"/>
      <c r="T214" s="247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8" t="s">
        <v>145</v>
      </c>
      <c r="AU214" s="248" t="s">
        <v>89</v>
      </c>
      <c r="AV214" s="13" t="s">
        <v>89</v>
      </c>
      <c r="AW214" s="13" t="s">
        <v>35</v>
      </c>
      <c r="AX214" s="13" t="s">
        <v>79</v>
      </c>
      <c r="AY214" s="248" t="s">
        <v>132</v>
      </c>
    </row>
    <row r="215" s="13" customFormat="1">
      <c r="A215" s="13"/>
      <c r="B215" s="238"/>
      <c r="C215" s="239"/>
      <c r="D215" s="231" t="s">
        <v>145</v>
      </c>
      <c r="E215" s="240" t="s">
        <v>1</v>
      </c>
      <c r="F215" s="241" t="s">
        <v>912</v>
      </c>
      <c r="G215" s="239"/>
      <c r="H215" s="242">
        <v>475.69999999999999</v>
      </c>
      <c r="I215" s="243"/>
      <c r="J215" s="239"/>
      <c r="K215" s="239"/>
      <c r="L215" s="244"/>
      <c r="M215" s="245"/>
      <c r="N215" s="246"/>
      <c r="O215" s="246"/>
      <c r="P215" s="246"/>
      <c r="Q215" s="246"/>
      <c r="R215" s="246"/>
      <c r="S215" s="246"/>
      <c r="T215" s="24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8" t="s">
        <v>145</v>
      </c>
      <c r="AU215" s="248" t="s">
        <v>89</v>
      </c>
      <c r="AV215" s="13" t="s">
        <v>89</v>
      </c>
      <c r="AW215" s="13" t="s">
        <v>35</v>
      </c>
      <c r="AX215" s="13" t="s">
        <v>79</v>
      </c>
      <c r="AY215" s="248" t="s">
        <v>132</v>
      </c>
    </row>
    <row r="216" s="14" customFormat="1">
      <c r="A216" s="14"/>
      <c r="B216" s="249"/>
      <c r="C216" s="250"/>
      <c r="D216" s="231" t="s">
        <v>145</v>
      </c>
      <c r="E216" s="251" t="s">
        <v>1</v>
      </c>
      <c r="F216" s="252" t="s">
        <v>197</v>
      </c>
      <c r="G216" s="250"/>
      <c r="H216" s="253">
        <v>938.10000000000002</v>
      </c>
      <c r="I216" s="254"/>
      <c r="J216" s="250"/>
      <c r="K216" s="250"/>
      <c r="L216" s="255"/>
      <c r="M216" s="256"/>
      <c r="N216" s="257"/>
      <c r="O216" s="257"/>
      <c r="P216" s="257"/>
      <c r="Q216" s="257"/>
      <c r="R216" s="257"/>
      <c r="S216" s="257"/>
      <c r="T216" s="258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9" t="s">
        <v>145</v>
      </c>
      <c r="AU216" s="259" t="s">
        <v>89</v>
      </c>
      <c r="AV216" s="14" t="s">
        <v>139</v>
      </c>
      <c r="AW216" s="14" t="s">
        <v>35</v>
      </c>
      <c r="AX216" s="14" t="s">
        <v>87</v>
      </c>
      <c r="AY216" s="259" t="s">
        <v>132</v>
      </c>
    </row>
    <row r="217" s="2" customFormat="1" ht="24.15" customHeight="1">
      <c r="A217" s="38"/>
      <c r="B217" s="39"/>
      <c r="C217" s="270" t="s">
        <v>259</v>
      </c>
      <c r="D217" s="270" t="s">
        <v>388</v>
      </c>
      <c r="E217" s="271" t="s">
        <v>913</v>
      </c>
      <c r="F217" s="272" t="s">
        <v>914</v>
      </c>
      <c r="G217" s="273" t="s">
        <v>516</v>
      </c>
      <c r="H217" s="274">
        <v>467.024</v>
      </c>
      <c r="I217" s="275"/>
      <c r="J217" s="276">
        <f>ROUND(I217*H217,2)</f>
        <v>0</v>
      </c>
      <c r="K217" s="272" t="s">
        <v>138</v>
      </c>
      <c r="L217" s="277"/>
      <c r="M217" s="278" t="s">
        <v>1</v>
      </c>
      <c r="N217" s="279" t="s">
        <v>44</v>
      </c>
      <c r="O217" s="91"/>
      <c r="P217" s="227">
        <f>O217*H217</f>
        <v>0</v>
      </c>
      <c r="Q217" s="227">
        <v>0.00125</v>
      </c>
      <c r="R217" s="227">
        <f>Q217*H217</f>
        <v>0.58377999999999997</v>
      </c>
      <c r="S217" s="227">
        <v>0</v>
      </c>
      <c r="T217" s="22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9" t="s">
        <v>186</v>
      </c>
      <c r="AT217" s="229" t="s">
        <v>388</v>
      </c>
      <c r="AU217" s="229" t="s">
        <v>89</v>
      </c>
      <c r="AY217" s="17" t="s">
        <v>132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7" t="s">
        <v>87</v>
      </c>
      <c r="BK217" s="230">
        <f>ROUND(I217*H217,2)</f>
        <v>0</v>
      </c>
      <c r="BL217" s="17" t="s">
        <v>139</v>
      </c>
      <c r="BM217" s="229" t="s">
        <v>915</v>
      </c>
    </row>
    <row r="218" s="2" customFormat="1">
      <c r="A218" s="38"/>
      <c r="B218" s="39"/>
      <c r="C218" s="40"/>
      <c r="D218" s="231" t="s">
        <v>141</v>
      </c>
      <c r="E218" s="40"/>
      <c r="F218" s="232" t="s">
        <v>914</v>
      </c>
      <c r="G218" s="40"/>
      <c r="H218" s="40"/>
      <c r="I218" s="233"/>
      <c r="J218" s="40"/>
      <c r="K218" s="40"/>
      <c r="L218" s="44"/>
      <c r="M218" s="234"/>
      <c r="N218" s="235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141</v>
      </c>
      <c r="AU218" s="17" t="s">
        <v>89</v>
      </c>
    </row>
    <row r="219" s="13" customFormat="1">
      <c r="A219" s="13"/>
      <c r="B219" s="238"/>
      <c r="C219" s="239"/>
      <c r="D219" s="231" t="s">
        <v>145</v>
      </c>
      <c r="E219" s="240" t="s">
        <v>1</v>
      </c>
      <c r="F219" s="241" t="s">
        <v>916</v>
      </c>
      <c r="G219" s="239"/>
      <c r="H219" s="242">
        <v>462.39999999999998</v>
      </c>
      <c r="I219" s="243"/>
      <c r="J219" s="239"/>
      <c r="K219" s="239"/>
      <c r="L219" s="244"/>
      <c r="M219" s="245"/>
      <c r="N219" s="246"/>
      <c r="O219" s="246"/>
      <c r="P219" s="246"/>
      <c r="Q219" s="246"/>
      <c r="R219" s="246"/>
      <c r="S219" s="246"/>
      <c r="T219" s="247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8" t="s">
        <v>145</v>
      </c>
      <c r="AU219" s="248" t="s">
        <v>89</v>
      </c>
      <c r="AV219" s="13" t="s">
        <v>89</v>
      </c>
      <c r="AW219" s="13" t="s">
        <v>35</v>
      </c>
      <c r="AX219" s="13" t="s">
        <v>87</v>
      </c>
      <c r="AY219" s="248" t="s">
        <v>132</v>
      </c>
    </row>
    <row r="220" s="13" customFormat="1">
      <c r="A220" s="13"/>
      <c r="B220" s="238"/>
      <c r="C220" s="239"/>
      <c r="D220" s="231" t="s">
        <v>145</v>
      </c>
      <c r="E220" s="239"/>
      <c r="F220" s="241" t="s">
        <v>917</v>
      </c>
      <c r="G220" s="239"/>
      <c r="H220" s="242">
        <v>467.024</v>
      </c>
      <c r="I220" s="243"/>
      <c r="J220" s="239"/>
      <c r="K220" s="239"/>
      <c r="L220" s="244"/>
      <c r="M220" s="245"/>
      <c r="N220" s="246"/>
      <c r="O220" s="246"/>
      <c r="P220" s="246"/>
      <c r="Q220" s="246"/>
      <c r="R220" s="246"/>
      <c r="S220" s="246"/>
      <c r="T220" s="247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8" t="s">
        <v>145</v>
      </c>
      <c r="AU220" s="248" t="s">
        <v>89</v>
      </c>
      <c r="AV220" s="13" t="s">
        <v>89</v>
      </c>
      <c r="AW220" s="13" t="s">
        <v>4</v>
      </c>
      <c r="AX220" s="13" t="s">
        <v>87</v>
      </c>
      <c r="AY220" s="248" t="s">
        <v>132</v>
      </c>
    </row>
    <row r="221" s="2" customFormat="1" ht="24.15" customHeight="1">
      <c r="A221" s="38"/>
      <c r="B221" s="39"/>
      <c r="C221" s="270" t="s">
        <v>265</v>
      </c>
      <c r="D221" s="270" t="s">
        <v>388</v>
      </c>
      <c r="E221" s="271" t="s">
        <v>918</v>
      </c>
      <c r="F221" s="272" t="s">
        <v>919</v>
      </c>
      <c r="G221" s="273" t="s">
        <v>516</v>
      </c>
      <c r="H221" s="274">
        <v>480.45699999999999</v>
      </c>
      <c r="I221" s="275"/>
      <c r="J221" s="276">
        <f>ROUND(I221*H221,2)</f>
        <v>0</v>
      </c>
      <c r="K221" s="272" t="s">
        <v>138</v>
      </c>
      <c r="L221" s="277"/>
      <c r="M221" s="278" t="s">
        <v>1</v>
      </c>
      <c r="N221" s="279" t="s">
        <v>44</v>
      </c>
      <c r="O221" s="91"/>
      <c r="P221" s="227">
        <f>O221*H221</f>
        <v>0</v>
      </c>
      <c r="Q221" s="227">
        <v>0.00125</v>
      </c>
      <c r="R221" s="227">
        <f>Q221*H221</f>
        <v>0.60057125</v>
      </c>
      <c r="S221" s="227">
        <v>0</v>
      </c>
      <c r="T221" s="228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9" t="s">
        <v>186</v>
      </c>
      <c r="AT221" s="229" t="s">
        <v>388</v>
      </c>
      <c r="AU221" s="229" t="s">
        <v>89</v>
      </c>
      <c r="AY221" s="17" t="s">
        <v>132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7" t="s">
        <v>87</v>
      </c>
      <c r="BK221" s="230">
        <f>ROUND(I221*H221,2)</f>
        <v>0</v>
      </c>
      <c r="BL221" s="17" t="s">
        <v>139</v>
      </c>
      <c r="BM221" s="229" t="s">
        <v>920</v>
      </c>
    </row>
    <row r="222" s="2" customFormat="1">
      <c r="A222" s="38"/>
      <c r="B222" s="39"/>
      <c r="C222" s="40"/>
      <c r="D222" s="231" t="s">
        <v>141</v>
      </c>
      <c r="E222" s="40"/>
      <c r="F222" s="232" t="s">
        <v>919</v>
      </c>
      <c r="G222" s="40"/>
      <c r="H222" s="40"/>
      <c r="I222" s="233"/>
      <c r="J222" s="40"/>
      <c r="K222" s="40"/>
      <c r="L222" s="44"/>
      <c r="M222" s="234"/>
      <c r="N222" s="235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141</v>
      </c>
      <c r="AU222" s="17" t="s">
        <v>89</v>
      </c>
    </row>
    <row r="223" s="13" customFormat="1">
      <c r="A223" s="13"/>
      <c r="B223" s="238"/>
      <c r="C223" s="239"/>
      <c r="D223" s="231" t="s">
        <v>145</v>
      </c>
      <c r="E223" s="240" t="s">
        <v>1</v>
      </c>
      <c r="F223" s="241" t="s">
        <v>921</v>
      </c>
      <c r="G223" s="239"/>
      <c r="H223" s="242">
        <v>475.69999999999999</v>
      </c>
      <c r="I223" s="243"/>
      <c r="J223" s="239"/>
      <c r="K223" s="239"/>
      <c r="L223" s="244"/>
      <c r="M223" s="245"/>
      <c r="N223" s="246"/>
      <c r="O223" s="246"/>
      <c r="P223" s="246"/>
      <c r="Q223" s="246"/>
      <c r="R223" s="246"/>
      <c r="S223" s="246"/>
      <c r="T223" s="247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8" t="s">
        <v>145</v>
      </c>
      <c r="AU223" s="248" t="s">
        <v>89</v>
      </c>
      <c r="AV223" s="13" t="s">
        <v>89</v>
      </c>
      <c r="AW223" s="13" t="s">
        <v>35</v>
      </c>
      <c r="AX223" s="13" t="s">
        <v>87</v>
      </c>
      <c r="AY223" s="248" t="s">
        <v>132</v>
      </c>
    </row>
    <row r="224" s="13" customFormat="1">
      <c r="A224" s="13"/>
      <c r="B224" s="238"/>
      <c r="C224" s="239"/>
      <c r="D224" s="231" t="s">
        <v>145</v>
      </c>
      <c r="E224" s="239"/>
      <c r="F224" s="241" t="s">
        <v>922</v>
      </c>
      <c r="G224" s="239"/>
      <c r="H224" s="242">
        <v>480.45699999999999</v>
      </c>
      <c r="I224" s="243"/>
      <c r="J224" s="239"/>
      <c r="K224" s="239"/>
      <c r="L224" s="244"/>
      <c r="M224" s="245"/>
      <c r="N224" s="246"/>
      <c r="O224" s="246"/>
      <c r="P224" s="246"/>
      <c r="Q224" s="246"/>
      <c r="R224" s="246"/>
      <c r="S224" s="246"/>
      <c r="T224" s="247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8" t="s">
        <v>145</v>
      </c>
      <c r="AU224" s="248" t="s">
        <v>89</v>
      </c>
      <c r="AV224" s="13" t="s">
        <v>89</v>
      </c>
      <c r="AW224" s="13" t="s">
        <v>4</v>
      </c>
      <c r="AX224" s="13" t="s">
        <v>87</v>
      </c>
      <c r="AY224" s="248" t="s">
        <v>132</v>
      </c>
    </row>
    <row r="225" s="2" customFormat="1" ht="24.15" customHeight="1">
      <c r="A225" s="38"/>
      <c r="B225" s="39"/>
      <c r="C225" s="218" t="s">
        <v>271</v>
      </c>
      <c r="D225" s="218" t="s">
        <v>134</v>
      </c>
      <c r="E225" s="219" t="s">
        <v>923</v>
      </c>
      <c r="F225" s="220" t="s">
        <v>924</v>
      </c>
      <c r="G225" s="221" t="s">
        <v>516</v>
      </c>
      <c r="H225" s="222">
        <v>11.4</v>
      </c>
      <c r="I225" s="223"/>
      <c r="J225" s="224">
        <f>ROUND(I225*H225,2)</f>
        <v>0</v>
      </c>
      <c r="K225" s="220" t="s">
        <v>138</v>
      </c>
      <c r="L225" s="44"/>
      <c r="M225" s="225" t="s">
        <v>1</v>
      </c>
      <c r="N225" s="226" t="s">
        <v>44</v>
      </c>
      <c r="O225" s="91"/>
      <c r="P225" s="227">
        <f>O225*H225</f>
        <v>0</v>
      </c>
      <c r="Q225" s="227">
        <v>1.0000000000000001E-05</v>
      </c>
      <c r="R225" s="227">
        <f>Q225*H225</f>
        <v>0.00011400000000000001</v>
      </c>
      <c r="S225" s="227">
        <v>0</v>
      </c>
      <c r="T225" s="22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9" t="s">
        <v>139</v>
      </c>
      <c r="AT225" s="229" t="s">
        <v>134</v>
      </c>
      <c r="AU225" s="229" t="s">
        <v>89</v>
      </c>
      <c r="AY225" s="17" t="s">
        <v>132</v>
      </c>
      <c r="BE225" s="230">
        <f>IF(N225="základní",J225,0)</f>
        <v>0</v>
      </c>
      <c r="BF225" s="230">
        <f>IF(N225="snížená",J225,0)</f>
        <v>0</v>
      </c>
      <c r="BG225" s="230">
        <f>IF(N225="zákl. přenesená",J225,0)</f>
        <v>0</v>
      </c>
      <c r="BH225" s="230">
        <f>IF(N225="sníž. přenesená",J225,0)</f>
        <v>0</v>
      </c>
      <c r="BI225" s="230">
        <f>IF(N225="nulová",J225,0)</f>
        <v>0</v>
      </c>
      <c r="BJ225" s="17" t="s">
        <v>87</v>
      </c>
      <c r="BK225" s="230">
        <f>ROUND(I225*H225,2)</f>
        <v>0</v>
      </c>
      <c r="BL225" s="17" t="s">
        <v>139</v>
      </c>
      <c r="BM225" s="229" t="s">
        <v>925</v>
      </c>
    </row>
    <row r="226" s="2" customFormat="1">
      <c r="A226" s="38"/>
      <c r="B226" s="39"/>
      <c r="C226" s="40"/>
      <c r="D226" s="231" t="s">
        <v>141</v>
      </c>
      <c r="E226" s="40"/>
      <c r="F226" s="232" t="s">
        <v>926</v>
      </c>
      <c r="G226" s="40"/>
      <c r="H226" s="40"/>
      <c r="I226" s="233"/>
      <c r="J226" s="40"/>
      <c r="K226" s="40"/>
      <c r="L226" s="44"/>
      <c r="M226" s="234"/>
      <c r="N226" s="235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141</v>
      </c>
      <c r="AU226" s="17" t="s">
        <v>89</v>
      </c>
    </row>
    <row r="227" s="2" customFormat="1">
      <c r="A227" s="38"/>
      <c r="B227" s="39"/>
      <c r="C227" s="40"/>
      <c r="D227" s="236" t="s">
        <v>143</v>
      </c>
      <c r="E227" s="40"/>
      <c r="F227" s="237" t="s">
        <v>927</v>
      </c>
      <c r="G227" s="40"/>
      <c r="H227" s="40"/>
      <c r="I227" s="233"/>
      <c r="J227" s="40"/>
      <c r="K227" s="40"/>
      <c r="L227" s="44"/>
      <c r="M227" s="234"/>
      <c r="N227" s="235"/>
      <c r="O227" s="91"/>
      <c r="P227" s="91"/>
      <c r="Q227" s="91"/>
      <c r="R227" s="91"/>
      <c r="S227" s="91"/>
      <c r="T227" s="9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143</v>
      </c>
      <c r="AU227" s="17" t="s">
        <v>89</v>
      </c>
    </row>
    <row r="228" s="2" customFormat="1" ht="16.5" customHeight="1">
      <c r="A228" s="38"/>
      <c r="B228" s="39"/>
      <c r="C228" s="270" t="s">
        <v>7</v>
      </c>
      <c r="D228" s="270" t="s">
        <v>388</v>
      </c>
      <c r="E228" s="271" t="s">
        <v>928</v>
      </c>
      <c r="F228" s="272" t="s">
        <v>929</v>
      </c>
      <c r="G228" s="273" t="s">
        <v>516</v>
      </c>
      <c r="H228" s="274">
        <v>11.742000000000001</v>
      </c>
      <c r="I228" s="275"/>
      <c r="J228" s="276">
        <f>ROUND(I228*H228,2)</f>
        <v>0</v>
      </c>
      <c r="K228" s="272" t="s">
        <v>138</v>
      </c>
      <c r="L228" s="277"/>
      <c r="M228" s="278" t="s">
        <v>1</v>
      </c>
      <c r="N228" s="279" t="s">
        <v>44</v>
      </c>
      <c r="O228" s="91"/>
      <c r="P228" s="227">
        <f>O228*H228</f>
        <v>0</v>
      </c>
      <c r="Q228" s="227">
        <v>0.0027000000000000001</v>
      </c>
      <c r="R228" s="227">
        <f>Q228*H228</f>
        <v>0.031703400000000007</v>
      </c>
      <c r="S228" s="227">
        <v>0</v>
      </c>
      <c r="T228" s="228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9" t="s">
        <v>186</v>
      </c>
      <c r="AT228" s="229" t="s">
        <v>388</v>
      </c>
      <c r="AU228" s="229" t="s">
        <v>89</v>
      </c>
      <c r="AY228" s="17" t="s">
        <v>132</v>
      </c>
      <c r="BE228" s="230">
        <f>IF(N228="základní",J228,0)</f>
        <v>0</v>
      </c>
      <c r="BF228" s="230">
        <f>IF(N228="snížená",J228,0)</f>
        <v>0</v>
      </c>
      <c r="BG228" s="230">
        <f>IF(N228="zákl. přenesená",J228,0)</f>
        <v>0</v>
      </c>
      <c r="BH228" s="230">
        <f>IF(N228="sníž. přenesená",J228,0)</f>
        <v>0</v>
      </c>
      <c r="BI228" s="230">
        <f>IF(N228="nulová",J228,0)</f>
        <v>0</v>
      </c>
      <c r="BJ228" s="17" t="s">
        <v>87</v>
      </c>
      <c r="BK228" s="230">
        <f>ROUND(I228*H228,2)</f>
        <v>0</v>
      </c>
      <c r="BL228" s="17" t="s">
        <v>139</v>
      </c>
      <c r="BM228" s="229" t="s">
        <v>930</v>
      </c>
    </row>
    <row r="229" s="2" customFormat="1">
      <c r="A229" s="38"/>
      <c r="B229" s="39"/>
      <c r="C229" s="40"/>
      <c r="D229" s="231" t="s">
        <v>141</v>
      </c>
      <c r="E229" s="40"/>
      <c r="F229" s="232" t="s">
        <v>929</v>
      </c>
      <c r="G229" s="40"/>
      <c r="H229" s="40"/>
      <c r="I229" s="233"/>
      <c r="J229" s="40"/>
      <c r="K229" s="40"/>
      <c r="L229" s="44"/>
      <c r="M229" s="234"/>
      <c r="N229" s="235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141</v>
      </c>
      <c r="AU229" s="17" t="s">
        <v>89</v>
      </c>
    </row>
    <row r="230" s="13" customFormat="1">
      <c r="A230" s="13"/>
      <c r="B230" s="238"/>
      <c r="C230" s="239"/>
      <c r="D230" s="231" t="s">
        <v>145</v>
      </c>
      <c r="E230" s="239"/>
      <c r="F230" s="241" t="s">
        <v>931</v>
      </c>
      <c r="G230" s="239"/>
      <c r="H230" s="242">
        <v>11.742000000000001</v>
      </c>
      <c r="I230" s="243"/>
      <c r="J230" s="239"/>
      <c r="K230" s="239"/>
      <c r="L230" s="244"/>
      <c r="M230" s="245"/>
      <c r="N230" s="246"/>
      <c r="O230" s="246"/>
      <c r="P230" s="246"/>
      <c r="Q230" s="246"/>
      <c r="R230" s="246"/>
      <c r="S230" s="246"/>
      <c r="T230" s="247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8" t="s">
        <v>145</v>
      </c>
      <c r="AU230" s="248" t="s">
        <v>89</v>
      </c>
      <c r="AV230" s="13" t="s">
        <v>89</v>
      </c>
      <c r="AW230" s="13" t="s">
        <v>4</v>
      </c>
      <c r="AX230" s="13" t="s">
        <v>87</v>
      </c>
      <c r="AY230" s="248" t="s">
        <v>132</v>
      </c>
    </row>
    <row r="231" s="2" customFormat="1" ht="24.15" customHeight="1">
      <c r="A231" s="38"/>
      <c r="B231" s="39"/>
      <c r="C231" s="218" t="s">
        <v>282</v>
      </c>
      <c r="D231" s="218" t="s">
        <v>134</v>
      </c>
      <c r="E231" s="219" t="s">
        <v>932</v>
      </c>
      <c r="F231" s="220" t="s">
        <v>933</v>
      </c>
      <c r="G231" s="221" t="s">
        <v>149</v>
      </c>
      <c r="H231" s="222">
        <v>1</v>
      </c>
      <c r="I231" s="223"/>
      <c r="J231" s="224">
        <f>ROUND(I231*H231,2)</f>
        <v>0</v>
      </c>
      <c r="K231" s="220" t="s">
        <v>138</v>
      </c>
      <c r="L231" s="44"/>
      <c r="M231" s="225" t="s">
        <v>1</v>
      </c>
      <c r="N231" s="226" t="s">
        <v>44</v>
      </c>
      <c r="O231" s="91"/>
      <c r="P231" s="227">
        <f>O231*H231</f>
        <v>0</v>
      </c>
      <c r="Q231" s="227">
        <v>0.41948000000000002</v>
      </c>
      <c r="R231" s="227">
        <f>Q231*H231</f>
        <v>0.41948000000000002</v>
      </c>
      <c r="S231" s="227">
        <v>0</v>
      </c>
      <c r="T231" s="228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9" t="s">
        <v>139</v>
      </c>
      <c r="AT231" s="229" t="s">
        <v>134</v>
      </c>
      <c r="AU231" s="229" t="s">
        <v>89</v>
      </c>
      <c r="AY231" s="17" t="s">
        <v>132</v>
      </c>
      <c r="BE231" s="230">
        <f>IF(N231="základní",J231,0)</f>
        <v>0</v>
      </c>
      <c r="BF231" s="230">
        <f>IF(N231="snížená",J231,0)</f>
        <v>0</v>
      </c>
      <c r="BG231" s="230">
        <f>IF(N231="zákl. přenesená",J231,0)</f>
        <v>0</v>
      </c>
      <c r="BH231" s="230">
        <f>IF(N231="sníž. přenesená",J231,0)</f>
        <v>0</v>
      </c>
      <c r="BI231" s="230">
        <f>IF(N231="nulová",J231,0)</f>
        <v>0</v>
      </c>
      <c r="BJ231" s="17" t="s">
        <v>87</v>
      </c>
      <c r="BK231" s="230">
        <f>ROUND(I231*H231,2)</f>
        <v>0</v>
      </c>
      <c r="BL231" s="17" t="s">
        <v>139</v>
      </c>
      <c r="BM231" s="229" t="s">
        <v>934</v>
      </c>
    </row>
    <row r="232" s="2" customFormat="1">
      <c r="A232" s="38"/>
      <c r="B232" s="39"/>
      <c r="C232" s="40"/>
      <c r="D232" s="231" t="s">
        <v>141</v>
      </c>
      <c r="E232" s="40"/>
      <c r="F232" s="232" t="s">
        <v>935</v>
      </c>
      <c r="G232" s="40"/>
      <c r="H232" s="40"/>
      <c r="I232" s="233"/>
      <c r="J232" s="40"/>
      <c r="K232" s="40"/>
      <c r="L232" s="44"/>
      <c r="M232" s="234"/>
      <c r="N232" s="235"/>
      <c r="O232" s="91"/>
      <c r="P232" s="91"/>
      <c r="Q232" s="91"/>
      <c r="R232" s="91"/>
      <c r="S232" s="91"/>
      <c r="T232" s="92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141</v>
      </c>
      <c r="AU232" s="17" t="s">
        <v>89</v>
      </c>
    </row>
    <row r="233" s="2" customFormat="1">
      <c r="A233" s="38"/>
      <c r="B233" s="39"/>
      <c r="C233" s="40"/>
      <c r="D233" s="236" t="s">
        <v>143</v>
      </c>
      <c r="E233" s="40"/>
      <c r="F233" s="237" t="s">
        <v>936</v>
      </c>
      <c r="G233" s="40"/>
      <c r="H233" s="40"/>
      <c r="I233" s="233"/>
      <c r="J233" s="40"/>
      <c r="K233" s="40"/>
      <c r="L233" s="44"/>
      <c r="M233" s="234"/>
      <c r="N233" s="235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143</v>
      </c>
      <c r="AU233" s="17" t="s">
        <v>89</v>
      </c>
    </row>
    <row r="234" s="2" customFormat="1" ht="24.15" customHeight="1">
      <c r="A234" s="38"/>
      <c r="B234" s="39"/>
      <c r="C234" s="270" t="s">
        <v>289</v>
      </c>
      <c r="D234" s="270" t="s">
        <v>388</v>
      </c>
      <c r="E234" s="271" t="s">
        <v>937</v>
      </c>
      <c r="F234" s="272" t="s">
        <v>938</v>
      </c>
      <c r="G234" s="273" t="s">
        <v>149</v>
      </c>
      <c r="H234" s="274">
        <v>1</v>
      </c>
      <c r="I234" s="275"/>
      <c r="J234" s="276">
        <f>ROUND(I234*H234,2)</f>
        <v>0</v>
      </c>
      <c r="K234" s="272" t="s">
        <v>1</v>
      </c>
      <c r="L234" s="277"/>
      <c r="M234" s="278" t="s">
        <v>1</v>
      </c>
      <c r="N234" s="279" t="s">
        <v>44</v>
      </c>
      <c r="O234" s="91"/>
      <c r="P234" s="227">
        <f>O234*H234</f>
        <v>0</v>
      </c>
      <c r="Q234" s="227">
        <v>1.8700000000000001</v>
      </c>
      <c r="R234" s="227">
        <f>Q234*H234</f>
        <v>1.8700000000000001</v>
      </c>
      <c r="S234" s="227">
        <v>0</v>
      </c>
      <c r="T234" s="22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9" t="s">
        <v>186</v>
      </c>
      <c r="AT234" s="229" t="s">
        <v>388</v>
      </c>
      <c r="AU234" s="229" t="s">
        <v>89</v>
      </c>
      <c r="AY234" s="17" t="s">
        <v>132</v>
      </c>
      <c r="BE234" s="230">
        <f>IF(N234="základní",J234,0)</f>
        <v>0</v>
      </c>
      <c r="BF234" s="230">
        <f>IF(N234="snížená",J234,0)</f>
        <v>0</v>
      </c>
      <c r="BG234" s="230">
        <f>IF(N234="zákl. přenesená",J234,0)</f>
        <v>0</v>
      </c>
      <c r="BH234" s="230">
        <f>IF(N234="sníž. přenesená",J234,0)</f>
        <v>0</v>
      </c>
      <c r="BI234" s="230">
        <f>IF(N234="nulová",J234,0)</f>
        <v>0</v>
      </c>
      <c r="BJ234" s="17" t="s">
        <v>87</v>
      </c>
      <c r="BK234" s="230">
        <f>ROUND(I234*H234,2)</f>
        <v>0</v>
      </c>
      <c r="BL234" s="17" t="s">
        <v>139</v>
      </c>
      <c r="BM234" s="229" t="s">
        <v>939</v>
      </c>
    </row>
    <row r="235" s="2" customFormat="1">
      <c r="A235" s="38"/>
      <c r="B235" s="39"/>
      <c r="C235" s="40"/>
      <c r="D235" s="231" t="s">
        <v>141</v>
      </c>
      <c r="E235" s="40"/>
      <c r="F235" s="232" t="s">
        <v>938</v>
      </c>
      <c r="G235" s="40"/>
      <c r="H235" s="40"/>
      <c r="I235" s="233"/>
      <c r="J235" s="40"/>
      <c r="K235" s="40"/>
      <c r="L235" s="44"/>
      <c r="M235" s="234"/>
      <c r="N235" s="235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141</v>
      </c>
      <c r="AU235" s="17" t="s">
        <v>89</v>
      </c>
    </row>
    <row r="236" s="2" customFormat="1" ht="24.15" customHeight="1">
      <c r="A236" s="38"/>
      <c r="B236" s="39"/>
      <c r="C236" s="218" t="s">
        <v>296</v>
      </c>
      <c r="D236" s="218" t="s">
        <v>134</v>
      </c>
      <c r="E236" s="219" t="s">
        <v>940</v>
      </c>
      <c r="F236" s="220" t="s">
        <v>941</v>
      </c>
      <c r="G236" s="221" t="s">
        <v>149</v>
      </c>
      <c r="H236" s="222">
        <v>2</v>
      </c>
      <c r="I236" s="223"/>
      <c r="J236" s="224">
        <f>ROUND(I236*H236,2)</f>
        <v>0</v>
      </c>
      <c r="K236" s="220" t="s">
        <v>138</v>
      </c>
      <c r="L236" s="44"/>
      <c r="M236" s="225" t="s">
        <v>1</v>
      </c>
      <c r="N236" s="226" t="s">
        <v>44</v>
      </c>
      <c r="O236" s="91"/>
      <c r="P236" s="227">
        <f>O236*H236</f>
        <v>0</v>
      </c>
      <c r="Q236" s="227">
        <v>0.0098899999999999995</v>
      </c>
      <c r="R236" s="227">
        <f>Q236*H236</f>
        <v>0.019779999999999999</v>
      </c>
      <c r="S236" s="227">
        <v>0</v>
      </c>
      <c r="T236" s="228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9" t="s">
        <v>139</v>
      </c>
      <c r="AT236" s="229" t="s">
        <v>134</v>
      </c>
      <c r="AU236" s="229" t="s">
        <v>89</v>
      </c>
      <c r="AY236" s="17" t="s">
        <v>132</v>
      </c>
      <c r="BE236" s="230">
        <f>IF(N236="základní",J236,0)</f>
        <v>0</v>
      </c>
      <c r="BF236" s="230">
        <f>IF(N236="snížená",J236,0)</f>
        <v>0</v>
      </c>
      <c r="BG236" s="230">
        <f>IF(N236="zákl. přenesená",J236,0)</f>
        <v>0</v>
      </c>
      <c r="BH236" s="230">
        <f>IF(N236="sníž. přenesená",J236,0)</f>
        <v>0</v>
      </c>
      <c r="BI236" s="230">
        <f>IF(N236="nulová",J236,0)</f>
        <v>0</v>
      </c>
      <c r="BJ236" s="17" t="s">
        <v>87</v>
      </c>
      <c r="BK236" s="230">
        <f>ROUND(I236*H236,2)</f>
        <v>0</v>
      </c>
      <c r="BL236" s="17" t="s">
        <v>139</v>
      </c>
      <c r="BM236" s="229" t="s">
        <v>942</v>
      </c>
    </row>
    <row r="237" s="2" customFormat="1">
      <c r="A237" s="38"/>
      <c r="B237" s="39"/>
      <c r="C237" s="40"/>
      <c r="D237" s="231" t="s">
        <v>141</v>
      </c>
      <c r="E237" s="40"/>
      <c r="F237" s="232" t="s">
        <v>943</v>
      </c>
      <c r="G237" s="40"/>
      <c r="H237" s="40"/>
      <c r="I237" s="233"/>
      <c r="J237" s="40"/>
      <c r="K237" s="40"/>
      <c r="L237" s="44"/>
      <c r="M237" s="234"/>
      <c r="N237" s="235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141</v>
      </c>
      <c r="AU237" s="17" t="s">
        <v>89</v>
      </c>
    </row>
    <row r="238" s="2" customFormat="1">
      <c r="A238" s="38"/>
      <c r="B238" s="39"/>
      <c r="C238" s="40"/>
      <c r="D238" s="236" t="s">
        <v>143</v>
      </c>
      <c r="E238" s="40"/>
      <c r="F238" s="237" t="s">
        <v>944</v>
      </c>
      <c r="G238" s="40"/>
      <c r="H238" s="40"/>
      <c r="I238" s="233"/>
      <c r="J238" s="40"/>
      <c r="K238" s="40"/>
      <c r="L238" s="44"/>
      <c r="M238" s="234"/>
      <c r="N238" s="235"/>
      <c r="O238" s="91"/>
      <c r="P238" s="91"/>
      <c r="Q238" s="91"/>
      <c r="R238" s="91"/>
      <c r="S238" s="91"/>
      <c r="T238" s="92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143</v>
      </c>
      <c r="AU238" s="17" t="s">
        <v>89</v>
      </c>
    </row>
    <row r="239" s="2" customFormat="1" ht="16.5" customHeight="1">
      <c r="A239" s="38"/>
      <c r="B239" s="39"/>
      <c r="C239" s="270" t="s">
        <v>303</v>
      </c>
      <c r="D239" s="270" t="s">
        <v>388</v>
      </c>
      <c r="E239" s="271" t="s">
        <v>945</v>
      </c>
      <c r="F239" s="272" t="s">
        <v>946</v>
      </c>
      <c r="G239" s="273" t="s">
        <v>149</v>
      </c>
      <c r="H239" s="274">
        <v>2</v>
      </c>
      <c r="I239" s="275"/>
      <c r="J239" s="276">
        <f>ROUND(I239*H239,2)</f>
        <v>0</v>
      </c>
      <c r="K239" s="272" t="s">
        <v>138</v>
      </c>
      <c r="L239" s="277"/>
      <c r="M239" s="278" t="s">
        <v>1</v>
      </c>
      <c r="N239" s="279" t="s">
        <v>44</v>
      </c>
      <c r="O239" s="91"/>
      <c r="P239" s="227">
        <f>O239*H239</f>
        <v>0</v>
      </c>
      <c r="Q239" s="227">
        <v>0.26200000000000001</v>
      </c>
      <c r="R239" s="227">
        <f>Q239*H239</f>
        <v>0.52400000000000002</v>
      </c>
      <c r="S239" s="227">
        <v>0</v>
      </c>
      <c r="T239" s="22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186</v>
      </c>
      <c r="AT239" s="229" t="s">
        <v>388</v>
      </c>
      <c r="AU239" s="229" t="s">
        <v>89</v>
      </c>
      <c r="AY239" s="17" t="s">
        <v>132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87</v>
      </c>
      <c r="BK239" s="230">
        <f>ROUND(I239*H239,2)</f>
        <v>0</v>
      </c>
      <c r="BL239" s="17" t="s">
        <v>139</v>
      </c>
      <c r="BM239" s="229" t="s">
        <v>947</v>
      </c>
    </row>
    <row r="240" s="2" customFormat="1">
      <c r="A240" s="38"/>
      <c r="B240" s="39"/>
      <c r="C240" s="40"/>
      <c r="D240" s="231" t="s">
        <v>141</v>
      </c>
      <c r="E240" s="40"/>
      <c r="F240" s="232" t="s">
        <v>946</v>
      </c>
      <c r="G240" s="40"/>
      <c r="H240" s="40"/>
      <c r="I240" s="233"/>
      <c r="J240" s="40"/>
      <c r="K240" s="40"/>
      <c r="L240" s="44"/>
      <c r="M240" s="234"/>
      <c r="N240" s="235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141</v>
      </c>
      <c r="AU240" s="17" t="s">
        <v>89</v>
      </c>
    </row>
    <row r="241" s="2" customFormat="1" ht="24.15" customHeight="1">
      <c r="A241" s="38"/>
      <c r="B241" s="39"/>
      <c r="C241" s="218" t="s">
        <v>310</v>
      </c>
      <c r="D241" s="218" t="s">
        <v>134</v>
      </c>
      <c r="E241" s="219" t="s">
        <v>948</v>
      </c>
      <c r="F241" s="220" t="s">
        <v>949</v>
      </c>
      <c r="G241" s="221" t="s">
        <v>149</v>
      </c>
      <c r="H241" s="222">
        <v>1</v>
      </c>
      <c r="I241" s="223"/>
      <c r="J241" s="224">
        <f>ROUND(I241*H241,2)</f>
        <v>0</v>
      </c>
      <c r="K241" s="220" t="s">
        <v>138</v>
      </c>
      <c r="L241" s="44"/>
      <c r="M241" s="225" t="s">
        <v>1</v>
      </c>
      <c r="N241" s="226" t="s">
        <v>44</v>
      </c>
      <c r="O241" s="91"/>
      <c r="P241" s="227">
        <f>O241*H241</f>
        <v>0</v>
      </c>
      <c r="Q241" s="227">
        <v>0.0098899999999999995</v>
      </c>
      <c r="R241" s="227">
        <f>Q241*H241</f>
        <v>0.0098899999999999995</v>
      </c>
      <c r="S241" s="227">
        <v>0</v>
      </c>
      <c r="T241" s="228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9" t="s">
        <v>139</v>
      </c>
      <c r="AT241" s="229" t="s">
        <v>134</v>
      </c>
      <c r="AU241" s="229" t="s">
        <v>89</v>
      </c>
      <c r="AY241" s="17" t="s">
        <v>132</v>
      </c>
      <c r="BE241" s="230">
        <f>IF(N241="základní",J241,0)</f>
        <v>0</v>
      </c>
      <c r="BF241" s="230">
        <f>IF(N241="snížená",J241,0)</f>
        <v>0</v>
      </c>
      <c r="BG241" s="230">
        <f>IF(N241="zákl. přenesená",J241,0)</f>
        <v>0</v>
      </c>
      <c r="BH241" s="230">
        <f>IF(N241="sníž. přenesená",J241,0)</f>
        <v>0</v>
      </c>
      <c r="BI241" s="230">
        <f>IF(N241="nulová",J241,0)</f>
        <v>0</v>
      </c>
      <c r="BJ241" s="17" t="s">
        <v>87</v>
      </c>
      <c r="BK241" s="230">
        <f>ROUND(I241*H241,2)</f>
        <v>0</v>
      </c>
      <c r="BL241" s="17" t="s">
        <v>139</v>
      </c>
      <c r="BM241" s="229" t="s">
        <v>950</v>
      </c>
    </row>
    <row r="242" s="2" customFormat="1">
      <c r="A242" s="38"/>
      <c r="B242" s="39"/>
      <c r="C242" s="40"/>
      <c r="D242" s="231" t="s">
        <v>141</v>
      </c>
      <c r="E242" s="40"/>
      <c r="F242" s="232" t="s">
        <v>951</v>
      </c>
      <c r="G242" s="40"/>
      <c r="H242" s="40"/>
      <c r="I242" s="233"/>
      <c r="J242" s="40"/>
      <c r="K242" s="40"/>
      <c r="L242" s="44"/>
      <c r="M242" s="234"/>
      <c r="N242" s="235"/>
      <c r="O242" s="91"/>
      <c r="P242" s="91"/>
      <c r="Q242" s="91"/>
      <c r="R242" s="91"/>
      <c r="S242" s="91"/>
      <c r="T242" s="92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141</v>
      </c>
      <c r="AU242" s="17" t="s">
        <v>89</v>
      </c>
    </row>
    <row r="243" s="2" customFormat="1">
      <c r="A243" s="38"/>
      <c r="B243" s="39"/>
      <c r="C243" s="40"/>
      <c r="D243" s="236" t="s">
        <v>143</v>
      </c>
      <c r="E243" s="40"/>
      <c r="F243" s="237" t="s">
        <v>952</v>
      </c>
      <c r="G243" s="40"/>
      <c r="H243" s="40"/>
      <c r="I243" s="233"/>
      <c r="J243" s="40"/>
      <c r="K243" s="40"/>
      <c r="L243" s="44"/>
      <c r="M243" s="234"/>
      <c r="N243" s="235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143</v>
      </c>
      <c r="AU243" s="17" t="s">
        <v>89</v>
      </c>
    </row>
    <row r="244" s="2" customFormat="1" ht="24.15" customHeight="1">
      <c r="A244" s="38"/>
      <c r="B244" s="39"/>
      <c r="C244" s="270" t="s">
        <v>316</v>
      </c>
      <c r="D244" s="270" t="s">
        <v>388</v>
      </c>
      <c r="E244" s="271" t="s">
        <v>953</v>
      </c>
      <c r="F244" s="272" t="s">
        <v>954</v>
      </c>
      <c r="G244" s="273" t="s">
        <v>149</v>
      </c>
      <c r="H244" s="274">
        <v>1</v>
      </c>
      <c r="I244" s="275"/>
      <c r="J244" s="276">
        <f>ROUND(I244*H244,2)</f>
        <v>0</v>
      </c>
      <c r="K244" s="272" t="s">
        <v>138</v>
      </c>
      <c r="L244" s="277"/>
      <c r="M244" s="278" t="s">
        <v>1</v>
      </c>
      <c r="N244" s="279" t="s">
        <v>44</v>
      </c>
      <c r="O244" s="91"/>
      <c r="P244" s="227">
        <f>O244*H244</f>
        <v>0</v>
      </c>
      <c r="Q244" s="227">
        <v>0.48299999999999998</v>
      </c>
      <c r="R244" s="227">
        <f>Q244*H244</f>
        <v>0.48299999999999998</v>
      </c>
      <c r="S244" s="227">
        <v>0</v>
      </c>
      <c r="T244" s="228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9" t="s">
        <v>186</v>
      </c>
      <c r="AT244" s="229" t="s">
        <v>388</v>
      </c>
      <c r="AU244" s="229" t="s">
        <v>89</v>
      </c>
      <c r="AY244" s="17" t="s">
        <v>132</v>
      </c>
      <c r="BE244" s="230">
        <f>IF(N244="základní",J244,0)</f>
        <v>0</v>
      </c>
      <c r="BF244" s="230">
        <f>IF(N244="snížená",J244,0)</f>
        <v>0</v>
      </c>
      <c r="BG244" s="230">
        <f>IF(N244="zákl. přenesená",J244,0)</f>
        <v>0</v>
      </c>
      <c r="BH244" s="230">
        <f>IF(N244="sníž. přenesená",J244,0)</f>
        <v>0</v>
      </c>
      <c r="BI244" s="230">
        <f>IF(N244="nulová",J244,0)</f>
        <v>0</v>
      </c>
      <c r="BJ244" s="17" t="s">
        <v>87</v>
      </c>
      <c r="BK244" s="230">
        <f>ROUND(I244*H244,2)</f>
        <v>0</v>
      </c>
      <c r="BL244" s="17" t="s">
        <v>139</v>
      </c>
      <c r="BM244" s="229" t="s">
        <v>955</v>
      </c>
    </row>
    <row r="245" s="2" customFormat="1">
      <c r="A245" s="38"/>
      <c r="B245" s="39"/>
      <c r="C245" s="40"/>
      <c r="D245" s="231" t="s">
        <v>141</v>
      </c>
      <c r="E245" s="40"/>
      <c r="F245" s="232" t="s">
        <v>954</v>
      </c>
      <c r="G245" s="40"/>
      <c r="H245" s="40"/>
      <c r="I245" s="233"/>
      <c r="J245" s="40"/>
      <c r="K245" s="40"/>
      <c r="L245" s="44"/>
      <c r="M245" s="234"/>
      <c r="N245" s="235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141</v>
      </c>
      <c r="AU245" s="17" t="s">
        <v>89</v>
      </c>
    </row>
    <row r="246" s="2" customFormat="1" ht="33" customHeight="1">
      <c r="A246" s="38"/>
      <c r="B246" s="39"/>
      <c r="C246" s="218" t="s">
        <v>323</v>
      </c>
      <c r="D246" s="218" t="s">
        <v>134</v>
      </c>
      <c r="E246" s="219" t="s">
        <v>956</v>
      </c>
      <c r="F246" s="220" t="s">
        <v>957</v>
      </c>
      <c r="G246" s="221" t="s">
        <v>149</v>
      </c>
      <c r="H246" s="222">
        <v>1</v>
      </c>
      <c r="I246" s="223"/>
      <c r="J246" s="224">
        <f>ROUND(I246*H246,2)</f>
        <v>0</v>
      </c>
      <c r="K246" s="220" t="s">
        <v>138</v>
      </c>
      <c r="L246" s="44"/>
      <c r="M246" s="225" t="s">
        <v>1</v>
      </c>
      <c r="N246" s="226" t="s">
        <v>44</v>
      </c>
      <c r="O246" s="91"/>
      <c r="P246" s="227">
        <f>O246*H246</f>
        <v>0</v>
      </c>
      <c r="Q246" s="227">
        <v>0.2838</v>
      </c>
      <c r="R246" s="227">
        <f>Q246*H246</f>
        <v>0.2838</v>
      </c>
      <c r="S246" s="227">
        <v>0</v>
      </c>
      <c r="T246" s="228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9" t="s">
        <v>139</v>
      </c>
      <c r="AT246" s="229" t="s">
        <v>134</v>
      </c>
      <c r="AU246" s="229" t="s">
        <v>89</v>
      </c>
      <c r="AY246" s="17" t="s">
        <v>132</v>
      </c>
      <c r="BE246" s="230">
        <f>IF(N246="základní",J246,0)</f>
        <v>0</v>
      </c>
      <c r="BF246" s="230">
        <f>IF(N246="snížená",J246,0)</f>
        <v>0</v>
      </c>
      <c r="BG246" s="230">
        <f>IF(N246="zákl. přenesená",J246,0)</f>
        <v>0</v>
      </c>
      <c r="BH246" s="230">
        <f>IF(N246="sníž. přenesená",J246,0)</f>
        <v>0</v>
      </c>
      <c r="BI246" s="230">
        <f>IF(N246="nulová",J246,0)</f>
        <v>0</v>
      </c>
      <c r="BJ246" s="17" t="s">
        <v>87</v>
      </c>
      <c r="BK246" s="230">
        <f>ROUND(I246*H246,2)</f>
        <v>0</v>
      </c>
      <c r="BL246" s="17" t="s">
        <v>139</v>
      </c>
      <c r="BM246" s="229" t="s">
        <v>958</v>
      </c>
    </row>
    <row r="247" s="2" customFormat="1">
      <c r="A247" s="38"/>
      <c r="B247" s="39"/>
      <c r="C247" s="40"/>
      <c r="D247" s="231" t="s">
        <v>141</v>
      </c>
      <c r="E247" s="40"/>
      <c r="F247" s="232" t="s">
        <v>959</v>
      </c>
      <c r="G247" s="40"/>
      <c r="H247" s="40"/>
      <c r="I247" s="233"/>
      <c r="J247" s="40"/>
      <c r="K247" s="40"/>
      <c r="L247" s="44"/>
      <c r="M247" s="234"/>
      <c r="N247" s="235"/>
      <c r="O247" s="91"/>
      <c r="P247" s="91"/>
      <c r="Q247" s="91"/>
      <c r="R247" s="91"/>
      <c r="S247" s="91"/>
      <c r="T247" s="92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141</v>
      </c>
      <c r="AU247" s="17" t="s">
        <v>89</v>
      </c>
    </row>
    <row r="248" s="2" customFormat="1">
      <c r="A248" s="38"/>
      <c r="B248" s="39"/>
      <c r="C248" s="40"/>
      <c r="D248" s="236" t="s">
        <v>143</v>
      </c>
      <c r="E248" s="40"/>
      <c r="F248" s="237" t="s">
        <v>960</v>
      </c>
      <c r="G248" s="40"/>
      <c r="H248" s="40"/>
      <c r="I248" s="233"/>
      <c r="J248" s="40"/>
      <c r="K248" s="40"/>
      <c r="L248" s="44"/>
      <c r="M248" s="234"/>
      <c r="N248" s="235"/>
      <c r="O248" s="91"/>
      <c r="P248" s="91"/>
      <c r="Q248" s="91"/>
      <c r="R248" s="91"/>
      <c r="S248" s="91"/>
      <c r="T248" s="9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143</v>
      </c>
      <c r="AU248" s="17" t="s">
        <v>89</v>
      </c>
    </row>
    <row r="249" s="12" customFormat="1" ht="22.8" customHeight="1">
      <c r="A249" s="12"/>
      <c r="B249" s="202"/>
      <c r="C249" s="203"/>
      <c r="D249" s="204" t="s">
        <v>78</v>
      </c>
      <c r="E249" s="216" t="s">
        <v>198</v>
      </c>
      <c r="F249" s="216" t="s">
        <v>613</v>
      </c>
      <c r="G249" s="203"/>
      <c r="H249" s="203"/>
      <c r="I249" s="206"/>
      <c r="J249" s="217">
        <f>BK249</f>
        <v>0</v>
      </c>
      <c r="K249" s="203"/>
      <c r="L249" s="208"/>
      <c r="M249" s="209"/>
      <c r="N249" s="210"/>
      <c r="O249" s="210"/>
      <c r="P249" s="211">
        <f>SUM(P250:P264)</f>
        <v>0</v>
      </c>
      <c r="Q249" s="210"/>
      <c r="R249" s="211">
        <f>SUM(R250:R264)</f>
        <v>0.50657400000000008</v>
      </c>
      <c r="S249" s="210"/>
      <c r="T249" s="212">
        <f>SUM(T250:T264)</f>
        <v>6.5099999999999998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13" t="s">
        <v>87</v>
      </c>
      <c r="AT249" s="214" t="s">
        <v>78</v>
      </c>
      <c r="AU249" s="214" t="s">
        <v>87</v>
      </c>
      <c r="AY249" s="213" t="s">
        <v>132</v>
      </c>
      <c r="BK249" s="215">
        <f>SUM(BK250:BK264)</f>
        <v>0</v>
      </c>
    </row>
    <row r="250" s="2" customFormat="1" ht="24.15" customHeight="1">
      <c r="A250" s="38"/>
      <c r="B250" s="39"/>
      <c r="C250" s="218" t="s">
        <v>330</v>
      </c>
      <c r="D250" s="218" t="s">
        <v>134</v>
      </c>
      <c r="E250" s="219" t="s">
        <v>805</v>
      </c>
      <c r="F250" s="220" t="s">
        <v>806</v>
      </c>
      <c r="G250" s="221" t="s">
        <v>137</v>
      </c>
      <c r="H250" s="222">
        <v>1407.1500000000001</v>
      </c>
      <c r="I250" s="223"/>
      <c r="J250" s="224">
        <f>ROUND(I250*H250,2)</f>
        <v>0</v>
      </c>
      <c r="K250" s="220" t="s">
        <v>138</v>
      </c>
      <c r="L250" s="44"/>
      <c r="M250" s="225" t="s">
        <v>1</v>
      </c>
      <c r="N250" s="226" t="s">
        <v>44</v>
      </c>
      <c r="O250" s="91"/>
      <c r="P250" s="227">
        <f>O250*H250</f>
        <v>0</v>
      </c>
      <c r="Q250" s="227">
        <v>0.00036000000000000002</v>
      </c>
      <c r="R250" s="227">
        <f>Q250*H250</f>
        <v>0.50657400000000008</v>
      </c>
      <c r="S250" s="227">
        <v>0</v>
      </c>
      <c r="T250" s="228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9" t="s">
        <v>139</v>
      </c>
      <c r="AT250" s="229" t="s">
        <v>134</v>
      </c>
      <c r="AU250" s="229" t="s">
        <v>89</v>
      </c>
      <c r="AY250" s="17" t="s">
        <v>132</v>
      </c>
      <c r="BE250" s="230">
        <f>IF(N250="základní",J250,0)</f>
        <v>0</v>
      </c>
      <c r="BF250" s="230">
        <f>IF(N250="snížená",J250,0)</f>
        <v>0</v>
      </c>
      <c r="BG250" s="230">
        <f>IF(N250="zákl. přenesená",J250,0)</f>
        <v>0</v>
      </c>
      <c r="BH250" s="230">
        <f>IF(N250="sníž. přenesená",J250,0)</f>
        <v>0</v>
      </c>
      <c r="BI250" s="230">
        <f>IF(N250="nulová",J250,0)</f>
        <v>0</v>
      </c>
      <c r="BJ250" s="17" t="s">
        <v>87</v>
      </c>
      <c r="BK250" s="230">
        <f>ROUND(I250*H250,2)</f>
        <v>0</v>
      </c>
      <c r="BL250" s="17" t="s">
        <v>139</v>
      </c>
      <c r="BM250" s="229" t="s">
        <v>961</v>
      </c>
    </row>
    <row r="251" s="2" customFormat="1">
      <c r="A251" s="38"/>
      <c r="B251" s="39"/>
      <c r="C251" s="40"/>
      <c r="D251" s="231" t="s">
        <v>141</v>
      </c>
      <c r="E251" s="40"/>
      <c r="F251" s="232" t="s">
        <v>808</v>
      </c>
      <c r="G251" s="40"/>
      <c r="H251" s="40"/>
      <c r="I251" s="233"/>
      <c r="J251" s="40"/>
      <c r="K251" s="40"/>
      <c r="L251" s="44"/>
      <c r="M251" s="234"/>
      <c r="N251" s="235"/>
      <c r="O251" s="91"/>
      <c r="P251" s="91"/>
      <c r="Q251" s="91"/>
      <c r="R251" s="91"/>
      <c r="S251" s="91"/>
      <c r="T251" s="9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141</v>
      </c>
      <c r="AU251" s="17" t="s">
        <v>89</v>
      </c>
    </row>
    <row r="252" s="2" customFormat="1">
      <c r="A252" s="38"/>
      <c r="B252" s="39"/>
      <c r="C252" s="40"/>
      <c r="D252" s="236" t="s">
        <v>143</v>
      </c>
      <c r="E252" s="40"/>
      <c r="F252" s="237" t="s">
        <v>809</v>
      </c>
      <c r="G252" s="40"/>
      <c r="H252" s="40"/>
      <c r="I252" s="233"/>
      <c r="J252" s="40"/>
      <c r="K252" s="40"/>
      <c r="L252" s="44"/>
      <c r="M252" s="234"/>
      <c r="N252" s="235"/>
      <c r="O252" s="91"/>
      <c r="P252" s="91"/>
      <c r="Q252" s="91"/>
      <c r="R252" s="91"/>
      <c r="S252" s="91"/>
      <c r="T252" s="92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143</v>
      </c>
      <c r="AU252" s="17" t="s">
        <v>89</v>
      </c>
    </row>
    <row r="253" s="13" customFormat="1">
      <c r="A253" s="13"/>
      <c r="B253" s="238"/>
      <c r="C253" s="239"/>
      <c r="D253" s="231" t="s">
        <v>145</v>
      </c>
      <c r="E253" s="240" t="s">
        <v>1</v>
      </c>
      <c r="F253" s="241" t="s">
        <v>962</v>
      </c>
      <c r="G253" s="239"/>
      <c r="H253" s="242">
        <v>552</v>
      </c>
      <c r="I253" s="243"/>
      <c r="J253" s="239"/>
      <c r="K253" s="239"/>
      <c r="L253" s="244"/>
      <c r="M253" s="245"/>
      <c r="N253" s="246"/>
      <c r="O253" s="246"/>
      <c r="P253" s="246"/>
      <c r="Q253" s="246"/>
      <c r="R253" s="246"/>
      <c r="S253" s="246"/>
      <c r="T253" s="247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8" t="s">
        <v>145</v>
      </c>
      <c r="AU253" s="248" t="s">
        <v>89</v>
      </c>
      <c r="AV253" s="13" t="s">
        <v>89</v>
      </c>
      <c r="AW253" s="13" t="s">
        <v>35</v>
      </c>
      <c r="AX253" s="13" t="s">
        <v>79</v>
      </c>
      <c r="AY253" s="248" t="s">
        <v>132</v>
      </c>
    </row>
    <row r="254" s="13" customFormat="1">
      <c r="A254" s="13"/>
      <c r="B254" s="238"/>
      <c r="C254" s="239"/>
      <c r="D254" s="231" t="s">
        <v>145</v>
      </c>
      <c r="E254" s="240" t="s">
        <v>1</v>
      </c>
      <c r="F254" s="241" t="s">
        <v>963</v>
      </c>
      <c r="G254" s="239"/>
      <c r="H254" s="242">
        <v>141.59999999999999</v>
      </c>
      <c r="I254" s="243"/>
      <c r="J254" s="239"/>
      <c r="K254" s="239"/>
      <c r="L254" s="244"/>
      <c r="M254" s="245"/>
      <c r="N254" s="246"/>
      <c r="O254" s="246"/>
      <c r="P254" s="246"/>
      <c r="Q254" s="246"/>
      <c r="R254" s="246"/>
      <c r="S254" s="246"/>
      <c r="T254" s="24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8" t="s">
        <v>145</v>
      </c>
      <c r="AU254" s="248" t="s">
        <v>89</v>
      </c>
      <c r="AV254" s="13" t="s">
        <v>89</v>
      </c>
      <c r="AW254" s="13" t="s">
        <v>35</v>
      </c>
      <c r="AX254" s="13" t="s">
        <v>79</v>
      </c>
      <c r="AY254" s="248" t="s">
        <v>132</v>
      </c>
    </row>
    <row r="255" s="13" customFormat="1">
      <c r="A255" s="13"/>
      <c r="B255" s="238"/>
      <c r="C255" s="239"/>
      <c r="D255" s="231" t="s">
        <v>145</v>
      </c>
      <c r="E255" s="240" t="s">
        <v>1</v>
      </c>
      <c r="F255" s="241" t="s">
        <v>964</v>
      </c>
      <c r="G255" s="239"/>
      <c r="H255" s="242">
        <v>713.54999999999995</v>
      </c>
      <c r="I255" s="243"/>
      <c r="J255" s="239"/>
      <c r="K255" s="239"/>
      <c r="L255" s="244"/>
      <c r="M255" s="245"/>
      <c r="N255" s="246"/>
      <c r="O255" s="246"/>
      <c r="P255" s="246"/>
      <c r="Q255" s="246"/>
      <c r="R255" s="246"/>
      <c r="S255" s="246"/>
      <c r="T255" s="247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8" t="s">
        <v>145</v>
      </c>
      <c r="AU255" s="248" t="s">
        <v>89</v>
      </c>
      <c r="AV255" s="13" t="s">
        <v>89</v>
      </c>
      <c r="AW255" s="13" t="s">
        <v>35</v>
      </c>
      <c r="AX255" s="13" t="s">
        <v>79</v>
      </c>
      <c r="AY255" s="248" t="s">
        <v>132</v>
      </c>
    </row>
    <row r="256" s="14" customFormat="1">
      <c r="A256" s="14"/>
      <c r="B256" s="249"/>
      <c r="C256" s="250"/>
      <c r="D256" s="231" t="s">
        <v>145</v>
      </c>
      <c r="E256" s="251" t="s">
        <v>1</v>
      </c>
      <c r="F256" s="252" t="s">
        <v>197</v>
      </c>
      <c r="G256" s="250"/>
      <c r="H256" s="253">
        <v>1407.1500000000001</v>
      </c>
      <c r="I256" s="254"/>
      <c r="J256" s="250"/>
      <c r="K256" s="250"/>
      <c r="L256" s="255"/>
      <c r="M256" s="256"/>
      <c r="N256" s="257"/>
      <c r="O256" s="257"/>
      <c r="P256" s="257"/>
      <c r="Q256" s="257"/>
      <c r="R256" s="257"/>
      <c r="S256" s="257"/>
      <c r="T256" s="258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9" t="s">
        <v>145</v>
      </c>
      <c r="AU256" s="259" t="s">
        <v>89</v>
      </c>
      <c r="AV256" s="14" t="s">
        <v>139</v>
      </c>
      <c r="AW256" s="14" t="s">
        <v>35</v>
      </c>
      <c r="AX256" s="14" t="s">
        <v>87</v>
      </c>
      <c r="AY256" s="259" t="s">
        <v>132</v>
      </c>
    </row>
    <row r="257" s="2" customFormat="1" ht="24.15" customHeight="1">
      <c r="A257" s="38"/>
      <c r="B257" s="39"/>
      <c r="C257" s="218" t="s">
        <v>342</v>
      </c>
      <c r="D257" s="218" t="s">
        <v>134</v>
      </c>
      <c r="E257" s="219" t="s">
        <v>965</v>
      </c>
      <c r="F257" s="220" t="s">
        <v>966</v>
      </c>
      <c r="G257" s="221" t="s">
        <v>516</v>
      </c>
      <c r="H257" s="222">
        <v>15</v>
      </c>
      <c r="I257" s="223"/>
      <c r="J257" s="224">
        <f>ROUND(I257*H257,2)</f>
        <v>0</v>
      </c>
      <c r="K257" s="220" t="s">
        <v>138</v>
      </c>
      <c r="L257" s="44"/>
      <c r="M257" s="225" t="s">
        <v>1</v>
      </c>
      <c r="N257" s="226" t="s">
        <v>44</v>
      </c>
      <c r="O257" s="91"/>
      <c r="P257" s="227">
        <f>O257*H257</f>
        <v>0</v>
      </c>
      <c r="Q257" s="227">
        <v>0</v>
      </c>
      <c r="R257" s="227">
        <f>Q257*H257</f>
        <v>0</v>
      </c>
      <c r="S257" s="227">
        <v>0.19400000000000001</v>
      </c>
      <c r="T257" s="228">
        <f>S257*H257</f>
        <v>2.9100000000000001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9" t="s">
        <v>139</v>
      </c>
      <c r="AT257" s="229" t="s">
        <v>134</v>
      </c>
      <c r="AU257" s="229" t="s">
        <v>89</v>
      </c>
      <c r="AY257" s="17" t="s">
        <v>132</v>
      </c>
      <c r="BE257" s="230">
        <f>IF(N257="základní",J257,0)</f>
        <v>0</v>
      </c>
      <c r="BF257" s="230">
        <f>IF(N257="snížená",J257,0)</f>
        <v>0</v>
      </c>
      <c r="BG257" s="230">
        <f>IF(N257="zákl. přenesená",J257,0)</f>
        <v>0</v>
      </c>
      <c r="BH257" s="230">
        <f>IF(N257="sníž. přenesená",J257,0)</f>
        <v>0</v>
      </c>
      <c r="BI257" s="230">
        <f>IF(N257="nulová",J257,0)</f>
        <v>0</v>
      </c>
      <c r="BJ257" s="17" t="s">
        <v>87</v>
      </c>
      <c r="BK257" s="230">
        <f>ROUND(I257*H257,2)</f>
        <v>0</v>
      </c>
      <c r="BL257" s="17" t="s">
        <v>139</v>
      </c>
      <c r="BM257" s="229" t="s">
        <v>967</v>
      </c>
    </row>
    <row r="258" s="2" customFormat="1">
      <c r="A258" s="38"/>
      <c r="B258" s="39"/>
      <c r="C258" s="40"/>
      <c r="D258" s="231" t="s">
        <v>141</v>
      </c>
      <c r="E258" s="40"/>
      <c r="F258" s="232" t="s">
        <v>968</v>
      </c>
      <c r="G258" s="40"/>
      <c r="H258" s="40"/>
      <c r="I258" s="233"/>
      <c r="J258" s="40"/>
      <c r="K258" s="40"/>
      <c r="L258" s="44"/>
      <c r="M258" s="234"/>
      <c r="N258" s="235"/>
      <c r="O258" s="91"/>
      <c r="P258" s="91"/>
      <c r="Q258" s="91"/>
      <c r="R258" s="91"/>
      <c r="S258" s="91"/>
      <c r="T258" s="92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141</v>
      </c>
      <c r="AU258" s="17" t="s">
        <v>89</v>
      </c>
    </row>
    <row r="259" s="2" customFormat="1">
      <c r="A259" s="38"/>
      <c r="B259" s="39"/>
      <c r="C259" s="40"/>
      <c r="D259" s="236" t="s">
        <v>143</v>
      </c>
      <c r="E259" s="40"/>
      <c r="F259" s="237" t="s">
        <v>969</v>
      </c>
      <c r="G259" s="40"/>
      <c r="H259" s="40"/>
      <c r="I259" s="233"/>
      <c r="J259" s="40"/>
      <c r="K259" s="40"/>
      <c r="L259" s="44"/>
      <c r="M259" s="234"/>
      <c r="N259" s="235"/>
      <c r="O259" s="91"/>
      <c r="P259" s="91"/>
      <c r="Q259" s="91"/>
      <c r="R259" s="91"/>
      <c r="S259" s="91"/>
      <c r="T259" s="92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143</v>
      </c>
      <c r="AU259" s="17" t="s">
        <v>89</v>
      </c>
    </row>
    <row r="260" s="13" customFormat="1">
      <c r="A260" s="13"/>
      <c r="B260" s="238"/>
      <c r="C260" s="239"/>
      <c r="D260" s="231" t="s">
        <v>145</v>
      </c>
      <c r="E260" s="240" t="s">
        <v>1</v>
      </c>
      <c r="F260" s="241" t="s">
        <v>970</v>
      </c>
      <c r="G260" s="239"/>
      <c r="H260" s="242">
        <v>15</v>
      </c>
      <c r="I260" s="243"/>
      <c r="J260" s="239"/>
      <c r="K260" s="239"/>
      <c r="L260" s="244"/>
      <c r="M260" s="245"/>
      <c r="N260" s="246"/>
      <c r="O260" s="246"/>
      <c r="P260" s="246"/>
      <c r="Q260" s="246"/>
      <c r="R260" s="246"/>
      <c r="S260" s="246"/>
      <c r="T260" s="247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8" t="s">
        <v>145</v>
      </c>
      <c r="AU260" s="248" t="s">
        <v>89</v>
      </c>
      <c r="AV260" s="13" t="s">
        <v>89</v>
      </c>
      <c r="AW260" s="13" t="s">
        <v>35</v>
      </c>
      <c r="AX260" s="13" t="s">
        <v>87</v>
      </c>
      <c r="AY260" s="248" t="s">
        <v>132</v>
      </c>
    </row>
    <row r="261" s="2" customFormat="1" ht="21.75" customHeight="1">
      <c r="A261" s="38"/>
      <c r="B261" s="39"/>
      <c r="C261" s="218" t="s">
        <v>353</v>
      </c>
      <c r="D261" s="218" t="s">
        <v>134</v>
      </c>
      <c r="E261" s="219" t="s">
        <v>971</v>
      </c>
      <c r="F261" s="220" t="s">
        <v>972</v>
      </c>
      <c r="G261" s="221" t="s">
        <v>181</v>
      </c>
      <c r="H261" s="222">
        <v>1.5</v>
      </c>
      <c r="I261" s="223"/>
      <c r="J261" s="224">
        <f>ROUND(I261*H261,2)</f>
        <v>0</v>
      </c>
      <c r="K261" s="220" t="s">
        <v>138</v>
      </c>
      <c r="L261" s="44"/>
      <c r="M261" s="225" t="s">
        <v>1</v>
      </c>
      <c r="N261" s="226" t="s">
        <v>44</v>
      </c>
      <c r="O261" s="91"/>
      <c r="P261" s="227">
        <f>O261*H261</f>
        <v>0</v>
      </c>
      <c r="Q261" s="227">
        <v>0</v>
      </c>
      <c r="R261" s="227">
        <f>Q261*H261</f>
        <v>0</v>
      </c>
      <c r="S261" s="227">
        <v>2.3999999999999999</v>
      </c>
      <c r="T261" s="228">
        <f>S261*H261</f>
        <v>3.5999999999999996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9" t="s">
        <v>139</v>
      </c>
      <c r="AT261" s="229" t="s">
        <v>134</v>
      </c>
      <c r="AU261" s="229" t="s">
        <v>89</v>
      </c>
      <c r="AY261" s="17" t="s">
        <v>132</v>
      </c>
      <c r="BE261" s="230">
        <f>IF(N261="základní",J261,0)</f>
        <v>0</v>
      </c>
      <c r="BF261" s="230">
        <f>IF(N261="snížená",J261,0)</f>
        <v>0</v>
      </c>
      <c r="BG261" s="230">
        <f>IF(N261="zákl. přenesená",J261,0)</f>
        <v>0</v>
      </c>
      <c r="BH261" s="230">
        <f>IF(N261="sníž. přenesená",J261,0)</f>
        <v>0</v>
      </c>
      <c r="BI261" s="230">
        <f>IF(N261="nulová",J261,0)</f>
        <v>0</v>
      </c>
      <c r="BJ261" s="17" t="s">
        <v>87</v>
      </c>
      <c r="BK261" s="230">
        <f>ROUND(I261*H261,2)</f>
        <v>0</v>
      </c>
      <c r="BL261" s="17" t="s">
        <v>139</v>
      </c>
      <c r="BM261" s="229" t="s">
        <v>973</v>
      </c>
    </row>
    <row r="262" s="2" customFormat="1">
      <c r="A262" s="38"/>
      <c r="B262" s="39"/>
      <c r="C262" s="40"/>
      <c r="D262" s="231" t="s">
        <v>141</v>
      </c>
      <c r="E262" s="40"/>
      <c r="F262" s="232" t="s">
        <v>974</v>
      </c>
      <c r="G262" s="40"/>
      <c r="H262" s="40"/>
      <c r="I262" s="233"/>
      <c r="J262" s="40"/>
      <c r="K262" s="40"/>
      <c r="L262" s="44"/>
      <c r="M262" s="234"/>
      <c r="N262" s="235"/>
      <c r="O262" s="91"/>
      <c r="P262" s="91"/>
      <c r="Q262" s="91"/>
      <c r="R262" s="91"/>
      <c r="S262" s="91"/>
      <c r="T262" s="92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141</v>
      </c>
      <c r="AU262" s="17" t="s">
        <v>89</v>
      </c>
    </row>
    <row r="263" s="2" customFormat="1">
      <c r="A263" s="38"/>
      <c r="B263" s="39"/>
      <c r="C263" s="40"/>
      <c r="D263" s="236" t="s">
        <v>143</v>
      </c>
      <c r="E263" s="40"/>
      <c r="F263" s="237" t="s">
        <v>975</v>
      </c>
      <c r="G263" s="40"/>
      <c r="H263" s="40"/>
      <c r="I263" s="233"/>
      <c r="J263" s="40"/>
      <c r="K263" s="40"/>
      <c r="L263" s="44"/>
      <c r="M263" s="234"/>
      <c r="N263" s="235"/>
      <c r="O263" s="91"/>
      <c r="P263" s="91"/>
      <c r="Q263" s="91"/>
      <c r="R263" s="91"/>
      <c r="S263" s="91"/>
      <c r="T263" s="9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143</v>
      </c>
      <c r="AU263" s="17" t="s">
        <v>89</v>
      </c>
    </row>
    <row r="264" s="13" customFormat="1">
      <c r="A264" s="13"/>
      <c r="B264" s="238"/>
      <c r="C264" s="239"/>
      <c r="D264" s="231" t="s">
        <v>145</v>
      </c>
      <c r="E264" s="240" t="s">
        <v>1</v>
      </c>
      <c r="F264" s="241" t="s">
        <v>976</v>
      </c>
      <c r="G264" s="239"/>
      <c r="H264" s="242">
        <v>1.5</v>
      </c>
      <c r="I264" s="243"/>
      <c r="J264" s="239"/>
      <c r="K264" s="239"/>
      <c r="L264" s="244"/>
      <c r="M264" s="245"/>
      <c r="N264" s="246"/>
      <c r="O264" s="246"/>
      <c r="P264" s="246"/>
      <c r="Q264" s="246"/>
      <c r="R264" s="246"/>
      <c r="S264" s="246"/>
      <c r="T264" s="247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8" t="s">
        <v>145</v>
      </c>
      <c r="AU264" s="248" t="s">
        <v>89</v>
      </c>
      <c r="AV264" s="13" t="s">
        <v>89</v>
      </c>
      <c r="AW264" s="13" t="s">
        <v>35</v>
      </c>
      <c r="AX264" s="13" t="s">
        <v>87</v>
      </c>
      <c r="AY264" s="248" t="s">
        <v>132</v>
      </c>
    </row>
    <row r="265" s="12" customFormat="1" ht="22.8" customHeight="1">
      <c r="A265" s="12"/>
      <c r="B265" s="202"/>
      <c r="C265" s="203"/>
      <c r="D265" s="204" t="s">
        <v>78</v>
      </c>
      <c r="E265" s="216" t="s">
        <v>726</v>
      </c>
      <c r="F265" s="216" t="s">
        <v>727</v>
      </c>
      <c r="G265" s="203"/>
      <c r="H265" s="203"/>
      <c r="I265" s="206"/>
      <c r="J265" s="217">
        <f>BK265</f>
        <v>0</v>
      </c>
      <c r="K265" s="203"/>
      <c r="L265" s="208"/>
      <c r="M265" s="209"/>
      <c r="N265" s="210"/>
      <c r="O265" s="210"/>
      <c r="P265" s="211">
        <f>SUM(P266:P275)</f>
        <v>0</v>
      </c>
      <c r="Q265" s="210"/>
      <c r="R265" s="211">
        <f>SUM(R266:R275)</f>
        <v>0</v>
      </c>
      <c r="S265" s="210"/>
      <c r="T265" s="212">
        <f>SUM(T266:T275)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13" t="s">
        <v>87</v>
      </c>
      <c r="AT265" s="214" t="s">
        <v>78</v>
      </c>
      <c r="AU265" s="214" t="s">
        <v>87</v>
      </c>
      <c r="AY265" s="213" t="s">
        <v>132</v>
      </c>
      <c r="BK265" s="215">
        <f>SUM(BK266:BK275)</f>
        <v>0</v>
      </c>
    </row>
    <row r="266" s="2" customFormat="1" ht="21.75" customHeight="1">
      <c r="A266" s="38"/>
      <c r="B266" s="39"/>
      <c r="C266" s="218" t="s">
        <v>361</v>
      </c>
      <c r="D266" s="218" t="s">
        <v>134</v>
      </c>
      <c r="E266" s="219" t="s">
        <v>728</v>
      </c>
      <c r="F266" s="220" t="s">
        <v>729</v>
      </c>
      <c r="G266" s="221" t="s">
        <v>356</v>
      </c>
      <c r="H266" s="222">
        <v>6.5099999999999998</v>
      </c>
      <c r="I266" s="223"/>
      <c r="J266" s="224">
        <f>ROUND(I266*H266,2)</f>
        <v>0</v>
      </c>
      <c r="K266" s="220" t="s">
        <v>138</v>
      </c>
      <c r="L266" s="44"/>
      <c r="M266" s="225" t="s">
        <v>1</v>
      </c>
      <c r="N266" s="226" t="s">
        <v>44</v>
      </c>
      <c r="O266" s="91"/>
      <c r="P266" s="227">
        <f>O266*H266</f>
        <v>0</v>
      </c>
      <c r="Q266" s="227">
        <v>0</v>
      </c>
      <c r="R266" s="227">
        <f>Q266*H266</f>
        <v>0</v>
      </c>
      <c r="S266" s="227">
        <v>0</v>
      </c>
      <c r="T266" s="228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9" t="s">
        <v>139</v>
      </c>
      <c r="AT266" s="229" t="s">
        <v>134</v>
      </c>
      <c r="AU266" s="229" t="s">
        <v>89</v>
      </c>
      <c r="AY266" s="17" t="s">
        <v>132</v>
      </c>
      <c r="BE266" s="230">
        <f>IF(N266="základní",J266,0)</f>
        <v>0</v>
      </c>
      <c r="BF266" s="230">
        <f>IF(N266="snížená",J266,0)</f>
        <v>0</v>
      </c>
      <c r="BG266" s="230">
        <f>IF(N266="zákl. přenesená",J266,0)</f>
        <v>0</v>
      </c>
      <c r="BH266" s="230">
        <f>IF(N266="sníž. přenesená",J266,0)</f>
        <v>0</v>
      </c>
      <c r="BI266" s="230">
        <f>IF(N266="nulová",J266,0)</f>
        <v>0</v>
      </c>
      <c r="BJ266" s="17" t="s">
        <v>87</v>
      </c>
      <c r="BK266" s="230">
        <f>ROUND(I266*H266,2)</f>
        <v>0</v>
      </c>
      <c r="BL266" s="17" t="s">
        <v>139</v>
      </c>
      <c r="BM266" s="229" t="s">
        <v>977</v>
      </c>
    </row>
    <row r="267" s="2" customFormat="1">
      <c r="A267" s="38"/>
      <c r="B267" s="39"/>
      <c r="C267" s="40"/>
      <c r="D267" s="231" t="s">
        <v>141</v>
      </c>
      <c r="E267" s="40"/>
      <c r="F267" s="232" t="s">
        <v>731</v>
      </c>
      <c r="G267" s="40"/>
      <c r="H267" s="40"/>
      <c r="I267" s="233"/>
      <c r="J267" s="40"/>
      <c r="K267" s="40"/>
      <c r="L267" s="44"/>
      <c r="M267" s="234"/>
      <c r="N267" s="235"/>
      <c r="O267" s="91"/>
      <c r="P267" s="91"/>
      <c r="Q267" s="91"/>
      <c r="R267" s="91"/>
      <c r="S267" s="91"/>
      <c r="T267" s="92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141</v>
      </c>
      <c r="AU267" s="17" t="s">
        <v>89</v>
      </c>
    </row>
    <row r="268" s="2" customFormat="1">
      <c r="A268" s="38"/>
      <c r="B268" s="39"/>
      <c r="C268" s="40"/>
      <c r="D268" s="236" t="s">
        <v>143</v>
      </c>
      <c r="E268" s="40"/>
      <c r="F268" s="237" t="s">
        <v>732</v>
      </c>
      <c r="G268" s="40"/>
      <c r="H268" s="40"/>
      <c r="I268" s="233"/>
      <c r="J268" s="40"/>
      <c r="K268" s="40"/>
      <c r="L268" s="44"/>
      <c r="M268" s="234"/>
      <c r="N268" s="235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143</v>
      </c>
      <c r="AU268" s="17" t="s">
        <v>89</v>
      </c>
    </row>
    <row r="269" s="2" customFormat="1" ht="24.15" customHeight="1">
      <c r="A269" s="38"/>
      <c r="B269" s="39"/>
      <c r="C269" s="218" t="s">
        <v>367</v>
      </c>
      <c r="D269" s="218" t="s">
        <v>134</v>
      </c>
      <c r="E269" s="219" t="s">
        <v>733</v>
      </c>
      <c r="F269" s="220" t="s">
        <v>734</v>
      </c>
      <c r="G269" s="221" t="s">
        <v>356</v>
      </c>
      <c r="H269" s="222">
        <v>123.69</v>
      </c>
      <c r="I269" s="223"/>
      <c r="J269" s="224">
        <f>ROUND(I269*H269,2)</f>
        <v>0</v>
      </c>
      <c r="K269" s="220" t="s">
        <v>138</v>
      </c>
      <c r="L269" s="44"/>
      <c r="M269" s="225" t="s">
        <v>1</v>
      </c>
      <c r="N269" s="226" t="s">
        <v>44</v>
      </c>
      <c r="O269" s="91"/>
      <c r="P269" s="227">
        <f>O269*H269</f>
        <v>0</v>
      </c>
      <c r="Q269" s="227">
        <v>0</v>
      </c>
      <c r="R269" s="227">
        <f>Q269*H269</f>
        <v>0</v>
      </c>
      <c r="S269" s="227">
        <v>0</v>
      </c>
      <c r="T269" s="228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9" t="s">
        <v>139</v>
      </c>
      <c r="AT269" s="229" t="s">
        <v>134</v>
      </c>
      <c r="AU269" s="229" t="s">
        <v>89</v>
      </c>
      <c r="AY269" s="17" t="s">
        <v>132</v>
      </c>
      <c r="BE269" s="230">
        <f>IF(N269="základní",J269,0)</f>
        <v>0</v>
      </c>
      <c r="BF269" s="230">
        <f>IF(N269="snížená",J269,0)</f>
        <v>0</v>
      </c>
      <c r="BG269" s="230">
        <f>IF(N269="zákl. přenesená",J269,0)</f>
        <v>0</v>
      </c>
      <c r="BH269" s="230">
        <f>IF(N269="sníž. přenesená",J269,0)</f>
        <v>0</v>
      </c>
      <c r="BI269" s="230">
        <f>IF(N269="nulová",J269,0)</f>
        <v>0</v>
      </c>
      <c r="BJ269" s="17" t="s">
        <v>87</v>
      </c>
      <c r="BK269" s="230">
        <f>ROUND(I269*H269,2)</f>
        <v>0</v>
      </c>
      <c r="BL269" s="17" t="s">
        <v>139</v>
      </c>
      <c r="BM269" s="229" t="s">
        <v>978</v>
      </c>
    </row>
    <row r="270" s="2" customFormat="1">
      <c r="A270" s="38"/>
      <c r="B270" s="39"/>
      <c r="C270" s="40"/>
      <c r="D270" s="231" t="s">
        <v>141</v>
      </c>
      <c r="E270" s="40"/>
      <c r="F270" s="232" t="s">
        <v>736</v>
      </c>
      <c r="G270" s="40"/>
      <c r="H270" s="40"/>
      <c r="I270" s="233"/>
      <c r="J270" s="40"/>
      <c r="K270" s="40"/>
      <c r="L270" s="44"/>
      <c r="M270" s="234"/>
      <c r="N270" s="235"/>
      <c r="O270" s="91"/>
      <c r="P270" s="91"/>
      <c r="Q270" s="91"/>
      <c r="R270" s="91"/>
      <c r="S270" s="91"/>
      <c r="T270" s="92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141</v>
      </c>
      <c r="AU270" s="17" t="s">
        <v>89</v>
      </c>
    </row>
    <row r="271" s="2" customFormat="1">
      <c r="A271" s="38"/>
      <c r="B271" s="39"/>
      <c r="C271" s="40"/>
      <c r="D271" s="236" t="s">
        <v>143</v>
      </c>
      <c r="E271" s="40"/>
      <c r="F271" s="237" t="s">
        <v>737</v>
      </c>
      <c r="G271" s="40"/>
      <c r="H271" s="40"/>
      <c r="I271" s="233"/>
      <c r="J271" s="40"/>
      <c r="K271" s="40"/>
      <c r="L271" s="44"/>
      <c r="M271" s="234"/>
      <c r="N271" s="235"/>
      <c r="O271" s="91"/>
      <c r="P271" s="91"/>
      <c r="Q271" s="91"/>
      <c r="R271" s="91"/>
      <c r="S271" s="91"/>
      <c r="T271" s="92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143</v>
      </c>
      <c r="AU271" s="17" t="s">
        <v>89</v>
      </c>
    </row>
    <row r="272" s="13" customFormat="1">
      <c r="A272" s="13"/>
      <c r="B272" s="238"/>
      <c r="C272" s="239"/>
      <c r="D272" s="231" t="s">
        <v>145</v>
      </c>
      <c r="E272" s="239"/>
      <c r="F272" s="241" t="s">
        <v>979</v>
      </c>
      <c r="G272" s="239"/>
      <c r="H272" s="242">
        <v>123.69</v>
      </c>
      <c r="I272" s="243"/>
      <c r="J272" s="239"/>
      <c r="K272" s="239"/>
      <c r="L272" s="244"/>
      <c r="M272" s="245"/>
      <c r="N272" s="246"/>
      <c r="O272" s="246"/>
      <c r="P272" s="246"/>
      <c r="Q272" s="246"/>
      <c r="R272" s="246"/>
      <c r="S272" s="246"/>
      <c r="T272" s="247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8" t="s">
        <v>145</v>
      </c>
      <c r="AU272" s="248" t="s">
        <v>89</v>
      </c>
      <c r="AV272" s="13" t="s">
        <v>89</v>
      </c>
      <c r="AW272" s="13" t="s">
        <v>4</v>
      </c>
      <c r="AX272" s="13" t="s">
        <v>87</v>
      </c>
      <c r="AY272" s="248" t="s">
        <v>132</v>
      </c>
    </row>
    <row r="273" s="2" customFormat="1" ht="37.8" customHeight="1">
      <c r="A273" s="38"/>
      <c r="B273" s="39"/>
      <c r="C273" s="218" t="s">
        <v>373</v>
      </c>
      <c r="D273" s="218" t="s">
        <v>134</v>
      </c>
      <c r="E273" s="219" t="s">
        <v>980</v>
      </c>
      <c r="F273" s="220" t="s">
        <v>981</v>
      </c>
      <c r="G273" s="221" t="s">
        <v>356</v>
      </c>
      <c r="H273" s="222">
        <v>6.5099999999999998</v>
      </c>
      <c r="I273" s="223"/>
      <c r="J273" s="224">
        <f>ROUND(I273*H273,2)</f>
        <v>0</v>
      </c>
      <c r="K273" s="220" t="s">
        <v>138</v>
      </c>
      <c r="L273" s="44"/>
      <c r="M273" s="225" t="s">
        <v>1</v>
      </c>
      <c r="N273" s="226" t="s">
        <v>44</v>
      </c>
      <c r="O273" s="91"/>
      <c r="P273" s="227">
        <f>O273*H273</f>
        <v>0</v>
      </c>
      <c r="Q273" s="227">
        <v>0</v>
      </c>
      <c r="R273" s="227">
        <f>Q273*H273</f>
        <v>0</v>
      </c>
      <c r="S273" s="227">
        <v>0</v>
      </c>
      <c r="T273" s="228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29" t="s">
        <v>139</v>
      </c>
      <c r="AT273" s="229" t="s">
        <v>134</v>
      </c>
      <c r="AU273" s="229" t="s">
        <v>89</v>
      </c>
      <c r="AY273" s="17" t="s">
        <v>132</v>
      </c>
      <c r="BE273" s="230">
        <f>IF(N273="základní",J273,0)</f>
        <v>0</v>
      </c>
      <c r="BF273" s="230">
        <f>IF(N273="snížená",J273,0)</f>
        <v>0</v>
      </c>
      <c r="BG273" s="230">
        <f>IF(N273="zákl. přenesená",J273,0)</f>
        <v>0</v>
      </c>
      <c r="BH273" s="230">
        <f>IF(N273="sníž. přenesená",J273,0)</f>
        <v>0</v>
      </c>
      <c r="BI273" s="230">
        <f>IF(N273="nulová",J273,0)</f>
        <v>0</v>
      </c>
      <c r="BJ273" s="17" t="s">
        <v>87</v>
      </c>
      <c r="BK273" s="230">
        <f>ROUND(I273*H273,2)</f>
        <v>0</v>
      </c>
      <c r="BL273" s="17" t="s">
        <v>139</v>
      </c>
      <c r="BM273" s="229" t="s">
        <v>982</v>
      </c>
    </row>
    <row r="274" s="2" customFormat="1">
      <c r="A274" s="38"/>
      <c r="B274" s="39"/>
      <c r="C274" s="40"/>
      <c r="D274" s="231" t="s">
        <v>141</v>
      </c>
      <c r="E274" s="40"/>
      <c r="F274" s="232" t="s">
        <v>983</v>
      </c>
      <c r="G274" s="40"/>
      <c r="H274" s="40"/>
      <c r="I274" s="233"/>
      <c r="J274" s="40"/>
      <c r="K274" s="40"/>
      <c r="L274" s="44"/>
      <c r="M274" s="234"/>
      <c r="N274" s="235"/>
      <c r="O274" s="91"/>
      <c r="P274" s="91"/>
      <c r="Q274" s="91"/>
      <c r="R274" s="91"/>
      <c r="S274" s="91"/>
      <c r="T274" s="92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141</v>
      </c>
      <c r="AU274" s="17" t="s">
        <v>89</v>
      </c>
    </row>
    <row r="275" s="2" customFormat="1">
      <c r="A275" s="38"/>
      <c r="B275" s="39"/>
      <c r="C275" s="40"/>
      <c r="D275" s="236" t="s">
        <v>143</v>
      </c>
      <c r="E275" s="40"/>
      <c r="F275" s="237" t="s">
        <v>984</v>
      </c>
      <c r="G275" s="40"/>
      <c r="H275" s="40"/>
      <c r="I275" s="233"/>
      <c r="J275" s="40"/>
      <c r="K275" s="40"/>
      <c r="L275" s="44"/>
      <c r="M275" s="234"/>
      <c r="N275" s="235"/>
      <c r="O275" s="91"/>
      <c r="P275" s="91"/>
      <c r="Q275" s="91"/>
      <c r="R275" s="91"/>
      <c r="S275" s="91"/>
      <c r="T275" s="92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143</v>
      </c>
      <c r="AU275" s="17" t="s">
        <v>89</v>
      </c>
    </row>
    <row r="276" s="12" customFormat="1" ht="22.8" customHeight="1">
      <c r="A276" s="12"/>
      <c r="B276" s="202"/>
      <c r="C276" s="203"/>
      <c r="D276" s="204" t="s">
        <v>78</v>
      </c>
      <c r="E276" s="216" t="s">
        <v>494</v>
      </c>
      <c r="F276" s="216" t="s">
        <v>495</v>
      </c>
      <c r="G276" s="203"/>
      <c r="H276" s="203"/>
      <c r="I276" s="206"/>
      <c r="J276" s="217">
        <f>BK276</f>
        <v>0</v>
      </c>
      <c r="K276" s="203"/>
      <c r="L276" s="208"/>
      <c r="M276" s="209"/>
      <c r="N276" s="210"/>
      <c r="O276" s="210"/>
      <c r="P276" s="211">
        <f>SUM(P277:P279)</f>
        <v>0</v>
      </c>
      <c r="Q276" s="210"/>
      <c r="R276" s="211">
        <f>SUM(R277:R279)</f>
        <v>0</v>
      </c>
      <c r="S276" s="210"/>
      <c r="T276" s="212">
        <f>SUM(T277:T279)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13" t="s">
        <v>87</v>
      </c>
      <c r="AT276" s="214" t="s">
        <v>78</v>
      </c>
      <c r="AU276" s="214" t="s">
        <v>87</v>
      </c>
      <c r="AY276" s="213" t="s">
        <v>132</v>
      </c>
      <c r="BK276" s="215">
        <f>SUM(BK277:BK279)</f>
        <v>0</v>
      </c>
    </row>
    <row r="277" s="2" customFormat="1" ht="24.15" customHeight="1">
      <c r="A277" s="38"/>
      <c r="B277" s="39"/>
      <c r="C277" s="218" t="s">
        <v>380</v>
      </c>
      <c r="D277" s="218" t="s">
        <v>134</v>
      </c>
      <c r="E277" s="219" t="s">
        <v>985</v>
      </c>
      <c r="F277" s="220" t="s">
        <v>986</v>
      </c>
      <c r="G277" s="221" t="s">
        <v>356</v>
      </c>
      <c r="H277" s="222">
        <v>184.51400000000001</v>
      </c>
      <c r="I277" s="223"/>
      <c r="J277" s="224">
        <f>ROUND(I277*H277,2)</f>
        <v>0</v>
      </c>
      <c r="K277" s="220" t="s">
        <v>138</v>
      </c>
      <c r="L277" s="44"/>
      <c r="M277" s="225" t="s">
        <v>1</v>
      </c>
      <c r="N277" s="226" t="s">
        <v>44</v>
      </c>
      <c r="O277" s="91"/>
      <c r="P277" s="227">
        <f>O277*H277</f>
        <v>0</v>
      </c>
      <c r="Q277" s="227">
        <v>0</v>
      </c>
      <c r="R277" s="227">
        <f>Q277*H277</f>
        <v>0</v>
      </c>
      <c r="S277" s="227">
        <v>0</v>
      </c>
      <c r="T277" s="228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29" t="s">
        <v>139</v>
      </c>
      <c r="AT277" s="229" t="s">
        <v>134</v>
      </c>
      <c r="AU277" s="229" t="s">
        <v>89</v>
      </c>
      <c r="AY277" s="17" t="s">
        <v>132</v>
      </c>
      <c r="BE277" s="230">
        <f>IF(N277="základní",J277,0)</f>
        <v>0</v>
      </c>
      <c r="BF277" s="230">
        <f>IF(N277="snížená",J277,0)</f>
        <v>0</v>
      </c>
      <c r="BG277" s="230">
        <f>IF(N277="zákl. přenesená",J277,0)</f>
        <v>0</v>
      </c>
      <c r="BH277" s="230">
        <f>IF(N277="sníž. přenesená",J277,0)</f>
        <v>0</v>
      </c>
      <c r="BI277" s="230">
        <f>IF(N277="nulová",J277,0)</f>
        <v>0</v>
      </c>
      <c r="BJ277" s="17" t="s">
        <v>87</v>
      </c>
      <c r="BK277" s="230">
        <f>ROUND(I277*H277,2)</f>
        <v>0</v>
      </c>
      <c r="BL277" s="17" t="s">
        <v>139</v>
      </c>
      <c r="BM277" s="229" t="s">
        <v>987</v>
      </c>
    </row>
    <row r="278" s="2" customFormat="1">
      <c r="A278" s="38"/>
      <c r="B278" s="39"/>
      <c r="C278" s="40"/>
      <c r="D278" s="231" t="s">
        <v>141</v>
      </c>
      <c r="E278" s="40"/>
      <c r="F278" s="232" t="s">
        <v>988</v>
      </c>
      <c r="G278" s="40"/>
      <c r="H278" s="40"/>
      <c r="I278" s="233"/>
      <c r="J278" s="40"/>
      <c r="K278" s="40"/>
      <c r="L278" s="44"/>
      <c r="M278" s="234"/>
      <c r="N278" s="235"/>
      <c r="O278" s="91"/>
      <c r="P278" s="91"/>
      <c r="Q278" s="91"/>
      <c r="R278" s="91"/>
      <c r="S278" s="91"/>
      <c r="T278" s="92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141</v>
      </c>
      <c r="AU278" s="17" t="s">
        <v>89</v>
      </c>
    </row>
    <row r="279" s="2" customFormat="1">
      <c r="A279" s="38"/>
      <c r="B279" s="39"/>
      <c r="C279" s="40"/>
      <c r="D279" s="236" t="s">
        <v>143</v>
      </c>
      <c r="E279" s="40"/>
      <c r="F279" s="237" t="s">
        <v>989</v>
      </c>
      <c r="G279" s="40"/>
      <c r="H279" s="40"/>
      <c r="I279" s="233"/>
      <c r="J279" s="40"/>
      <c r="K279" s="40"/>
      <c r="L279" s="44"/>
      <c r="M279" s="280"/>
      <c r="N279" s="281"/>
      <c r="O279" s="282"/>
      <c r="P279" s="282"/>
      <c r="Q279" s="282"/>
      <c r="R279" s="282"/>
      <c r="S279" s="282"/>
      <c r="T279" s="283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143</v>
      </c>
      <c r="AU279" s="17" t="s">
        <v>89</v>
      </c>
    </row>
    <row r="280" s="2" customFormat="1" ht="6.96" customHeight="1">
      <c r="A280" s="38"/>
      <c r="B280" s="66"/>
      <c r="C280" s="67"/>
      <c r="D280" s="67"/>
      <c r="E280" s="67"/>
      <c r="F280" s="67"/>
      <c r="G280" s="67"/>
      <c r="H280" s="67"/>
      <c r="I280" s="67"/>
      <c r="J280" s="67"/>
      <c r="K280" s="67"/>
      <c r="L280" s="44"/>
      <c r="M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</row>
  </sheetData>
  <sheetProtection sheet="1" autoFilter="0" formatColumns="0" formatRows="0" objects="1" scenarios="1" spinCount="100000" saltValue="Y4kdm0D0UVk9QjbgqhZocosX0qww+4lbvzuh8cHmWj/xOdjep8UUZCob3q7vKGrUyvOInba4LSTkEokuGSwrfA==" hashValue="dSYsvFKcyZWGcq0l3DpH858z7cQ4XD3FWMcVuuNY0uvqksB44DlUHDCyeb9acWSmAdMVSAB3GLmJQQzL9HXR9w==" algorithmName="SHA-512" password="CC35"/>
  <autoFilter ref="C124:K279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hyperlinks>
    <hyperlink ref="F130" r:id="rId1" display="https://podminky.urs.cz/item/CS_URS_2024_02/115101201"/>
    <hyperlink ref="F134" r:id="rId2" display="https://podminky.urs.cz/item/CS_URS_2024_02/115101301"/>
    <hyperlink ref="F138" r:id="rId3" display="https://podminky.urs.cz/item/CS_URS_2024_02/131251100"/>
    <hyperlink ref="F142" r:id="rId4" display="https://podminky.urs.cz/item/CS_URS_2024_02/132251101"/>
    <hyperlink ref="F148" r:id="rId5" display="https://podminky.urs.cz/item/CS_URS_2024_02/132251102"/>
    <hyperlink ref="F155" r:id="rId6" display="https://podminky.urs.cz/item/CS_URS_2024_02/162751117"/>
    <hyperlink ref="F159" r:id="rId7" display="https://podminky.urs.cz/item/CS_URS_2024_02/162751119"/>
    <hyperlink ref="F164" r:id="rId8" display="https://podminky.urs.cz/item/CS_URS_2024_02/171201231"/>
    <hyperlink ref="F168" r:id="rId9" display="https://podminky.urs.cz/item/CS_URS_2024_02/174151101"/>
    <hyperlink ref="F172" r:id="rId10" display="https://podminky.urs.cz/item/CS_URS_2024_02/175151101"/>
    <hyperlink ref="F189" r:id="rId11" display="https://podminky.urs.cz/item/CS_URS_2024_02/274313811"/>
    <hyperlink ref="F194" r:id="rId12" display="https://podminky.urs.cz/item/CS_URS_2024_02/311213224"/>
    <hyperlink ref="F199" r:id="rId13" display="https://podminky.urs.cz/item/CS_URS_2024_02/451572111"/>
    <hyperlink ref="F205" r:id="rId14" display="https://podminky.urs.cz/item/CS_URS_2024_02/452312151"/>
    <hyperlink ref="F212" r:id="rId15" display="https://podminky.urs.cz/item/CS_URS_2024_02/871228111"/>
    <hyperlink ref="F227" r:id="rId16" display="https://podminky.urs.cz/item/CS_URS_2024_02/871313120"/>
    <hyperlink ref="F233" r:id="rId17" display="https://podminky.urs.cz/item/CS_URS_2024_02/894410102"/>
    <hyperlink ref="F238" r:id="rId18" display="https://podminky.urs.cz/item/CS_URS_2024_02/894410211"/>
    <hyperlink ref="F243" r:id="rId19" display="https://podminky.urs.cz/item/CS_URS_2024_02/894410302"/>
    <hyperlink ref="F248" r:id="rId20" display="https://podminky.urs.cz/item/CS_URS_2024_02/894812351"/>
    <hyperlink ref="F252" r:id="rId21" display="https://podminky.urs.cz/item/CS_URS_2024_02/919726121"/>
    <hyperlink ref="F259" r:id="rId22" display="https://podminky.urs.cz/item/CS_URS_2024_02/938902112"/>
    <hyperlink ref="F263" r:id="rId23" display="https://podminky.urs.cz/item/CS_URS_2024_02/966008311"/>
    <hyperlink ref="F268" r:id="rId24" display="https://podminky.urs.cz/item/CS_URS_2024_02/997221551"/>
    <hyperlink ref="F271" r:id="rId25" display="https://podminky.urs.cz/item/CS_URS_2024_02/997221559"/>
    <hyperlink ref="F275" r:id="rId26" display="https://podminky.urs.cz/item/CS_URS_2024_02/997221862"/>
    <hyperlink ref="F279" r:id="rId27" display="https://podminky.urs.cz/item/CS_URS_2024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8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101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89</v>
      </c>
    </row>
    <row r="4" s="1" customFormat="1" ht="24.96" customHeight="1">
      <c r="B4" s="20"/>
      <c r="D4" s="138" t="s">
        <v>105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Záchytné parkoviště v ul. Mánesov, Sokolov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990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3. 1. 2025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29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31</v>
      </c>
      <c r="E20" s="38"/>
      <c r="F20" s="38"/>
      <c r="G20" s="38"/>
      <c r="H20" s="38"/>
      <c r="I20" s="140" t="s">
        <v>25</v>
      </c>
      <c r="J20" s="143" t="s">
        <v>32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33</v>
      </c>
      <c r="F21" s="38"/>
      <c r="G21" s="38"/>
      <c r="H21" s="38"/>
      <c r="I21" s="140" t="s">
        <v>28</v>
      </c>
      <c r="J21" s="143" t="s">
        <v>34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36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37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38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39</v>
      </c>
      <c r="E30" s="38"/>
      <c r="F30" s="38"/>
      <c r="G30" s="38"/>
      <c r="H30" s="38"/>
      <c r="I30" s="38"/>
      <c r="J30" s="151">
        <f>ROUND(J129,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41</v>
      </c>
      <c r="G32" s="38"/>
      <c r="H32" s="38"/>
      <c r="I32" s="152" t="s">
        <v>40</v>
      </c>
      <c r="J32" s="152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43</v>
      </c>
      <c r="E33" s="140" t="s">
        <v>44</v>
      </c>
      <c r="F33" s="154">
        <f>ROUND((SUM(BE129:BE399)),  2)</f>
        <v>0</v>
      </c>
      <c r="G33" s="38"/>
      <c r="H33" s="38"/>
      <c r="I33" s="155">
        <v>0.20999999999999999</v>
      </c>
      <c r="J33" s="154">
        <f>ROUND(((SUM(BE129:BE399))*I33),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45</v>
      </c>
      <c r="F34" s="154">
        <f>ROUND((SUM(BF129:BF399)),  2)</f>
        <v>0</v>
      </c>
      <c r="G34" s="38"/>
      <c r="H34" s="38"/>
      <c r="I34" s="155">
        <v>0.12</v>
      </c>
      <c r="J34" s="154">
        <f>ROUND(((SUM(BF129:BF399))*I34),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46</v>
      </c>
      <c r="F35" s="154">
        <f>ROUND((SUM(BG129:BG399)),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47</v>
      </c>
      <c r="F36" s="154">
        <f>ROUND((SUM(BH129:BH399)),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48</v>
      </c>
      <c r="F37" s="154">
        <f>ROUND((SUM(BI129:BI399)),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49</v>
      </c>
      <c r="E39" s="158"/>
      <c r="F39" s="158"/>
      <c r="G39" s="159" t="s">
        <v>50</v>
      </c>
      <c r="H39" s="160" t="s">
        <v>51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52</v>
      </c>
      <c r="E50" s="164"/>
      <c r="F50" s="164"/>
      <c r="G50" s="163" t="s">
        <v>53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54</v>
      </c>
      <c r="E61" s="166"/>
      <c r="F61" s="167" t="s">
        <v>55</v>
      </c>
      <c r="G61" s="165" t="s">
        <v>54</v>
      </c>
      <c r="H61" s="166"/>
      <c r="I61" s="166"/>
      <c r="J61" s="168" t="s">
        <v>55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56</v>
      </c>
      <c r="E65" s="169"/>
      <c r="F65" s="169"/>
      <c r="G65" s="163" t="s">
        <v>57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54</v>
      </c>
      <c r="E76" s="166"/>
      <c r="F76" s="167" t="s">
        <v>55</v>
      </c>
      <c r="G76" s="165" t="s">
        <v>54</v>
      </c>
      <c r="H76" s="166"/>
      <c r="I76" s="166"/>
      <c r="J76" s="168" t="s">
        <v>55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Záchytné parkoviště v ul. Mánesov, Sokolov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400 Elektro - Veřejné osvětlení, kamery, nabíjecí stanice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Sokolov</v>
      </c>
      <c r="G89" s="40"/>
      <c r="H89" s="40"/>
      <c r="I89" s="32" t="s">
        <v>22</v>
      </c>
      <c r="J89" s="79" t="str">
        <f>IF(J12="","",J12)</f>
        <v>3. 1. 2025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Sokolov</v>
      </c>
      <c r="G91" s="40"/>
      <c r="H91" s="40"/>
      <c r="I91" s="32" t="s">
        <v>31</v>
      </c>
      <c r="J91" s="36" t="str">
        <f>E21</f>
        <v>MESSOR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36</v>
      </c>
      <c r="J92" s="36" t="str">
        <f>E24</f>
        <v>Ing. Ota Vettermann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109</v>
      </c>
      <c r="D94" s="176"/>
      <c r="E94" s="176"/>
      <c r="F94" s="176"/>
      <c r="G94" s="176"/>
      <c r="H94" s="176"/>
      <c r="I94" s="176"/>
      <c r="J94" s="177" t="s">
        <v>110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111</v>
      </c>
      <c r="D96" s="40"/>
      <c r="E96" s="40"/>
      <c r="F96" s="40"/>
      <c r="G96" s="40"/>
      <c r="H96" s="40"/>
      <c r="I96" s="40"/>
      <c r="J96" s="110">
        <f>J129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112</v>
      </c>
    </row>
    <row r="97" s="9" customFormat="1" ht="24.96" customHeight="1">
      <c r="A97" s="9"/>
      <c r="B97" s="179"/>
      <c r="C97" s="180"/>
      <c r="D97" s="181" t="s">
        <v>113</v>
      </c>
      <c r="E97" s="182"/>
      <c r="F97" s="182"/>
      <c r="G97" s="182"/>
      <c r="H97" s="182"/>
      <c r="I97" s="182"/>
      <c r="J97" s="183">
        <f>J130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114</v>
      </c>
      <c r="E98" s="188"/>
      <c r="F98" s="188"/>
      <c r="G98" s="188"/>
      <c r="H98" s="188"/>
      <c r="I98" s="188"/>
      <c r="J98" s="189">
        <f>J131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814</v>
      </c>
      <c r="E99" s="188"/>
      <c r="F99" s="188"/>
      <c r="G99" s="188"/>
      <c r="H99" s="188"/>
      <c r="I99" s="188"/>
      <c r="J99" s="189">
        <f>J203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503</v>
      </c>
      <c r="E100" s="188"/>
      <c r="F100" s="188"/>
      <c r="G100" s="188"/>
      <c r="H100" s="188"/>
      <c r="I100" s="188"/>
      <c r="J100" s="189">
        <f>J219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9"/>
      <c r="C101" s="180"/>
      <c r="D101" s="181" t="s">
        <v>506</v>
      </c>
      <c r="E101" s="182"/>
      <c r="F101" s="182"/>
      <c r="G101" s="182"/>
      <c r="H101" s="182"/>
      <c r="I101" s="182"/>
      <c r="J101" s="183">
        <f>J229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5"/>
      <c r="C102" s="186"/>
      <c r="D102" s="187" t="s">
        <v>991</v>
      </c>
      <c r="E102" s="188"/>
      <c r="F102" s="188"/>
      <c r="G102" s="188"/>
      <c r="H102" s="188"/>
      <c r="I102" s="188"/>
      <c r="J102" s="189">
        <f>J230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992</v>
      </c>
      <c r="E103" s="188"/>
      <c r="F103" s="188"/>
      <c r="G103" s="188"/>
      <c r="H103" s="188"/>
      <c r="I103" s="188"/>
      <c r="J103" s="189">
        <f>J234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9"/>
      <c r="C104" s="180"/>
      <c r="D104" s="181" t="s">
        <v>993</v>
      </c>
      <c r="E104" s="182"/>
      <c r="F104" s="182"/>
      <c r="G104" s="182"/>
      <c r="H104" s="182"/>
      <c r="I104" s="182"/>
      <c r="J104" s="183">
        <f>J268</f>
        <v>0</v>
      </c>
      <c r="K104" s="180"/>
      <c r="L104" s="18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5"/>
      <c r="C105" s="186"/>
      <c r="D105" s="187" t="s">
        <v>994</v>
      </c>
      <c r="E105" s="188"/>
      <c r="F105" s="188"/>
      <c r="G105" s="188"/>
      <c r="H105" s="188"/>
      <c r="I105" s="188"/>
      <c r="J105" s="189">
        <f>J269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995</v>
      </c>
      <c r="E106" s="188"/>
      <c r="F106" s="188"/>
      <c r="G106" s="188"/>
      <c r="H106" s="188"/>
      <c r="I106" s="188"/>
      <c r="J106" s="189">
        <f>J375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996</v>
      </c>
      <c r="E107" s="188"/>
      <c r="F107" s="188"/>
      <c r="G107" s="188"/>
      <c r="H107" s="188"/>
      <c r="I107" s="188"/>
      <c r="J107" s="189">
        <f>J388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79"/>
      <c r="C108" s="180"/>
      <c r="D108" s="181" t="s">
        <v>997</v>
      </c>
      <c r="E108" s="182"/>
      <c r="F108" s="182"/>
      <c r="G108" s="182"/>
      <c r="H108" s="182"/>
      <c r="I108" s="182"/>
      <c r="J108" s="183">
        <f>J396</f>
        <v>0</v>
      </c>
      <c r="K108" s="180"/>
      <c r="L108" s="184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85"/>
      <c r="C109" s="186"/>
      <c r="D109" s="187" t="s">
        <v>998</v>
      </c>
      <c r="E109" s="188"/>
      <c r="F109" s="188"/>
      <c r="G109" s="188"/>
      <c r="H109" s="188"/>
      <c r="I109" s="188"/>
      <c r="J109" s="189">
        <f>J397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5" s="2" customFormat="1" ht="6.96" customHeight="1">
      <c r="A115" s="38"/>
      <c r="B115" s="68"/>
      <c r="C115" s="69"/>
      <c r="D115" s="69"/>
      <c r="E115" s="69"/>
      <c r="F115" s="69"/>
      <c r="G115" s="69"/>
      <c r="H115" s="69"/>
      <c r="I115" s="69"/>
      <c r="J115" s="69"/>
      <c r="K115" s="69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4.96" customHeight="1">
      <c r="A116" s="38"/>
      <c r="B116" s="39"/>
      <c r="C116" s="23" t="s">
        <v>117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16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174" t="str">
        <f>E7</f>
        <v>Záchytné parkoviště v ul. Mánesov, Sokolov</v>
      </c>
      <c r="F119" s="32"/>
      <c r="G119" s="32"/>
      <c r="H119" s="32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106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40"/>
      <c r="D121" s="40"/>
      <c r="E121" s="76" t="str">
        <f>E9</f>
        <v>SO 400 Elektro - Veřejné osvětlení, kamery, nabíjecí stanice</v>
      </c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20</v>
      </c>
      <c r="D123" s="40"/>
      <c r="E123" s="40"/>
      <c r="F123" s="27" t="str">
        <f>F12</f>
        <v>Sokolov</v>
      </c>
      <c r="G123" s="40"/>
      <c r="H123" s="40"/>
      <c r="I123" s="32" t="s">
        <v>22</v>
      </c>
      <c r="J123" s="79" t="str">
        <f>IF(J12="","",J12)</f>
        <v>3. 1. 2025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24</v>
      </c>
      <c r="D125" s="40"/>
      <c r="E125" s="40"/>
      <c r="F125" s="27" t="str">
        <f>E15</f>
        <v>město Sokolov</v>
      </c>
      <c r="G125" s="40"/>
      <c r="H125" s="40"/>
      <c r="I125" s="32" t="s">
        <v>31</v>
      </c>
      <c r="J125" s="36" t="str">
        <f>E21</f>
        <v>MESSOR s.r.o.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29</v>
      </c>
      <c r="D126" s="40"/>
      <c r="E126" s="40"/>
      <c r="F126" s="27" t="str">
        <f>IF(E18="","",E18)</f>
        <v>Vyplň údaj</v>
      </c>
      <c r="G126" s="40"/>
      <c r="H126" s="40"/>
      <c r="I126" s="32" t="s">
        <v>36</v>
      </c>
      <c r="J126" s="36" t="str">
        <f>E24</f>
        <v>Ing. Ota Vettermann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191"/>
      <c r="B128" s="192"/>
      <c r="C128" s="193" t="s">
        <v>118</v>
      </c>
      <c r="D128" s="194" t="s">
        <v>64</v>
      </c>
      <c r="E128" s="194" t="s">
        <v>60</v>
      </c>
      <c r="F128" s="194" t="s">
        <v>61</v>
      </c>
      <c r="G128" s="194" t="s">
        <v>119</v>
      </c>
      <c r="H128" s="194" t="s">
        <v>120</v>
      </c>
      <c r="I128" s="194" t="s">
        <v>121</v>
      </c>
      <c r="J128" s="194" t="s">
        <v>110</v>
      </c>
      <c r="K128" s="195" t="s">
        <v>122</v>
      </c>
      <c r="L128" s="196"/>
      <c r="M128" s="100" t="s">
        <v>1</v>
      </c>
      <c r="N128" s="101" t="s">
        <v>43</v>
      </c>
      <c r="O128" s="101" t="s">
        <v>123</v>
      </c>
      <c r="P128" s="101" t="s">
        <v>124</v>
      </c>
      <c r="Q128" s="101" t="s">
        <v>125</v>
      </c>
      <c r="R128" s="101" t="s">
        <v>126</v>
      </c>
      <c r="S128" s="101" t="s">
        <v>127</v>
      </c>
      <c r="T128" s="102" t="s">
        <v>128</v>
      </c>
      <c r="U128" s="191"/>
      <c r="V128" s="191"/>
      <c r="W128" s="191"/>
      <c r="X128" s="191"/>
      <c r="Y128" s="191"/>
      <c r="Z128" s="191"/>
      <c r="AA128" s="191"/>
      <c r="AB128" s="191"/>
      <c r="AC128" s="191"/>
      <c r="AD128" s="191"/>
      <c r="AE128" s="191"/>
    </row>
    <row r="129" s="2" customFormat="1" ht="22.8" customHeight="1">
      <c r="A129" s="38"/>
      <c r="B129" s="39"/>
      <c r="C129" s="107" t="s">
        <v>129</v>
      </c>
      <c r="D129" s="40"/>
      <c r="E129" s="40"/>
      <c r="F129" s="40"/>
      <c r="G129" s="40"/>
      <c r="H129" s="40"/>
      <c r="I129" s="40"/>
      <c r="J129" s="197">
        <f>BK129</f>
        <v>0</v>
      </c>
      <c r="K129" s="40"/>
      <c r="L129" s="44"/>
      <c r="M129" s="103"/>
      <c r="N129" s="198"/>
      <c r="O129" s="104"/>
      <c r="P129" s="199">
        <f>P130+P229+P268+P396</f>
        <v>0</v>
      </c>
      <c r="Q129" s="104"/>
      <c r="R129" s="199">
        <f>R130+R229+R268+R396</f>
        <v>538.08775600000001</v>
      </c>
      <c r="S129" s="104"/>
      <c r="T129" s="200">
        <f>T130+T229+T268+T396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78</v>
      </c>
      <c r="AU129" s="17" t="s">
        <v>112</v>
      </c>
      <c r="BK129" s="201">
        <f>BK130+BK229+BK268+BK396</f>
        <v>0</v>
      </c>
    </row>
    <row r="130" s="12" customFormat="1" ht="25.92" customHeight="1">
      <c r="A130" s="12"/>
      <c r="B130" s="202"/>
      <c r="C130" s="203"/>
      <c r="D130" s="204" t="s">
        <v>78</v>
      </c>
      <c r="E130" s="205" t="s">
        <v>130</v>
      </c>
      <c r="F130" s="205" t="s">
        <v>131</v>
      </c>
      <c r="G130" s="203"/>
      <c r="H130" s="203"/>
      <c r="I130" s="206"/>
      <c r="J130" s="207">
        <f>BK130</f>
        <v>0</v>
      </c>
      <c r="K130" s="203"/>
      <c r="L130" s="208"/>
      <c r="M130" s="209"/>
      <c r="N130" s="210"/>
      <c r="O130" s="210"/>
      <c r="P130" s="211">
        <f>P131+P203+P219</f>
        <v>0</v>
      </c>
      <c r="Q130" s="210"/>
      <c r="R130" s="211">
        <f>R131+R203+R219</f>
        <v>535.11952672999996</v>
      </c>
      <c r="S130" s="210"/>
      <c r="T130" s="212">
        <f>T131+T203+T219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87</v>
      </c>
      <c r="AT130" s="214" t="s">
        <v>78</v>
      </c>
      <c r="AU130" s="214" t="s">
        <v>79</v>
      </c>
      <c r="AY130" s="213" t="s">
        <v>132</v>
      </c>
      <c r="BK130" s="215">
        <f>BK131+BK203+BK219</f>
        <v>0</v>
      </c>
    </row>
    <row r="131" s="12" customFormat="1" ht="22.8" customHeight="1">
      <c r="A131" s="12"/>
      <c r="B131" s="202"/>
      <c r="C131" s="203"/>
      <c r="D131" s="204" t="s">
        <v>78</v>
      </c>
      <c r="E131" s="216" t="s">
        <v>87</v>
      </c>
      <c r="F131" s="216" t="s">
        <v>133</v>
      </c>
      <c r="G131" s="203"/>
      <c r="H131" s="203"/>
      <c r="I131" s="206"/>
      <c r="J131" s="217">
        <f>BK131</f>
        <v>0</v>
      </c>
      <c r="K131" s="203"/>
      <c r="L131" s="208"/>
      <c r="M131" s="209"/>
      <c r="N131" s="210"/>
      <c r="O131" s="210"/>
      <c r="P131" s="211">
        <f>SUM(P132:P202)</f>
        <v>0</v>
      </c>
      <c r="Q131" s="210"/>
      <c r="R131" s="211">
        <f>SUM(R132:R202)</f>
        <v>509.6397</v>
      </c>
      <c r="S131" s="210"/>
      <c r="T131" s="212">
        <f>SUM(T132:T202)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3" t="s">
        <v>87</v>
      </c>
      <c r="AT131" s="214" t="s">
        <v>78</v>
      </c>
      <c r="AU131" s="214" t="s">
        <v>87</v>
      </c>
      <c r="AY131" s="213" t="s">
        <v>132</v>
      </c>
      <c r="BK131" s="215">
        <f>SUM(BK132:BK202)</f>
        <v>0</v>
      </c>
    </row>
    <row r="132" s="2" customFormat="1" ht="24.15" customHeight="1">
      <c r="A132" s="38"/>
      <c r="B132" s="39"/>
      <c r="C132" s="218" t="s">
        <v>87</v>
      </c>
      <c r="D132" s="218" t="s">
        <v>134</v>
      </c>
      <c r="E132" s="219" t="s">
        <v>999</v>
      </c>
      <c r="F132" s="220" t="s">
        <v>1000</v>
      </c>
      <c r="G132" s="221" t="s">
        <v>516</v>
      </c>
      <c r="H132" s="222">
        <v>22</v>
      </c>
      <c r="I132" s="223"/>
      <c r="J132" s="224">
        <f>ROUND(I132*H132,2)</f>
        <v>0</v>
      </c>
      <c r="K132" s="220" t="s">
        <v>138</v>
      </c>
      <c r="L132" s="44"/>
      <c r="M132" s="225" t="s">
        <v>1</v>
      </c>
      <c r="N132" s="226" t="s">
        <v>44</v>
      </c>
      <c r="O132" s="91"/>
      <c r="P132" s="227">
        <f>O132*H132</f>
        <v>0</v>
      </c>
      <c r="Q132" s="227">
        <v>0.036900000000000002</v>
      </c>
      <c r="R132" s="227">
        <f>Q132*H132</f>
        <v>0.81180000000000008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139</v>
      </c>
      <c r="AT132" s="229" t="s">
        <v>134</v>
      </c>
      <c r="AU132" s="229" t="s">
        <v>89</v>
      </c>
      <c r="AY132" s="17" t="s">
        <v>132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87</v>
      </c>
      <c r="BK132" s="230">
        <f>ROUND(I132*H132,2)</f>
        <v>0</v>
      </c>
      <c r="BL132" s="17" t="s">
        <v>139</v>
      </c>
      <c r="BM132" s="229" t="s">
        <v>1001</v>
      </c>
    </row>
    <row r="133" s="2" customFormat="1">
      <c r="A133" s="38"/>
      <c r="B133" s="39"/>
      <c r="C133" s="40"/>
      <c r="D133" s="231" t="s">
        <v>141</v>
      </c>
      <c r="E133" s="40"/>
      <c r="F133" s="232" t="s">
        <v>1002</v>
      </c>
      <c r="G133" s="40"/>
      <c r="H133" s="40"/>
      <c r="I133" s="233"/>
      <c r="J133" s="40"/>
      <c r="K133" s="40"/>
      <c r="L133" s="44"/>
      <c r="M133" s="234"/>
      <c r="N133" s="235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141</v>
      </c>
      <c r="AU133" s="17" t="s">
        <v>89</v>
      </c>
    </row>
    <row r="134" s="2" customFormat="1">
      <c r="A134" s="38"/>
      <c r="B134" s="39"/>
      <c r="C134" s="40"/>
      <c r="D134" s="236" t="s">
        <v>143</v>
      </c>
      <c r="E134" s="40"/>
      <c r="F134" s="237" t="s">
        <v>1003</v>
      </c>
      <c r="G134" s="40"/>
      <c r="H134" s="40"/>
      <c r="I134" s="233"/>
      <c r="J134" s="40"/>
      <c r="K134" s="40"/>
      <c r="L134" s="44"/>
      <c r="M134" s="234"/>
      <c r="N134" s="235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143</v>
      </c>
      <c r="AU134" s="17" t="s">
        <v>89</v>
      </c>
    </row>
    <row r="135" s="13" customFormat="1">
      <c r="A135" s="13"/>
      <c r="B135" s="238"/>
      <c r="C135" s="239"/>
      <c r="D135" s="231" t="s">
        <v>145</v>
      </c>
      <c r="E135" s="240" t="s">
        <v>1</v>
      </c>
      <c r="F135" s="241" t="s">
        <v>1004</v>
      </c>
      <c r="G135" s="239"/>
      <c r="H135" s="242">
        <v>22</v>
      </c>
      <c r="I135" s="243"/>
      <c r="J135" s="239"/>
      <c r="K135" s="239"/>
      <c r="L135" s="244"/>
      <c r="M135" s="245"/>
      <c r="N135" s="246"/>
      <c r="O135" s="246"/>
      <c r="P135" s="246"/>
      <c r="Q135" s="246"/>
      <c r="R135" s="246"/>
      <c r="S135" s="246"/>
      <c r="T135" s="24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8" t="s">
        <v>145</v>
      </c>
      <c r="AU135" s="248" t="s">
        <v>89</v>
      </c>
      <c r="AV135" s="13" t="s">
        <v>89</v>
      </c>
      <c r="AW135" s="13" t="s">
        <v>35</v>
      </c>
      <c r="AX135" s="13" t="s">
        <v>87</v>
      </c>
      <c r="AY135" s="248" t="s">
        <v>132</v>
      </c>
    </row>
    <row r="136" s="2" customFormat="1" ht="24.15" customHeight="1">
      <c r="A136" s="38"/>
      <c r="B136" s="39"/>
      <c r="C136" s="218" t="s">
        <v>89</v>
      </c>
      <c r="D136" s="218" t="s">
        <v>134</v>
      </c>
      <c r="E136" s="219" t="s">
        <v>1005</v>
      </c>
      <c r="F136" s="220" t="s">
        <v>1006</v>
      </c>
      <c r="G136" s="221" t="s">
        <v>181</v>
      </c>
      <c r="H136" s="222">
        <v>10.560000000000001</v>
      </c>
      <c r="I136" s="223"/>
      <c r="J136" s="224">
        <f>ROUND(I136*H136,2)</f>
        <v>0</v>
      </c>
      <c r="K136" s="220" t="s">
        <v>138</v>
      </c>
      <c r="L136" s="44"/>
      <c r="M136" s="225" t="s">
        <v>1</v>
      </c>
      <c r="N136" s="226" t="s">
        <v>44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139</v>
      </c>
      <c r="AT136" s="229" t="s">
        <v>134</v>
      </c>
      <c r="AU136" s="229" t="s">
        <v>89</v>
      </c>
      <c r="AY136" s="17" t="s">
        <v>132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87</v>
      </c>
      <c r="BK136" s="230">
        <f>ROUND(I136*H136,2)</f>
        <v>0</v>
      </c>
      <c r="BL136" s="17" t="s">
        <v>139</v>
      </c>
      <c r="BM136" s="229" t="s">
        <v>1007</v>
      </c>
    </row>
    <row r="137" s="2" customFormat="1">
      <c r="A137" s="38"/>
      <c r="B137" s="39"/>
      <c r="C137" s="40"/>
      <c r="D137" s="231" t="s">
        <v>141</v>
      </c>
      <c r="E137" s="40"/>
      <c r="F137" s="232" t="s">
        <v>1008</v>
      </c>
      <c r="G137" s="40"/>
      <c r="H137" s="40"/>
      <c r="I137" s="233"/>
      <c r="J137" s="40"/>
      <c r="K137" s="40"/>
      <c r="L137" s="44"/>
      <c r="M137" s="234"/>
      <c r="N137" s="235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141</v>
      </c>
      <c r="AU137" s="17" t="s">
        <v>89</v>
      </c>
    </row>
    <row r="138" s="2" customFormat="1">
      <c r="A138" s="38"/>
      <c r="B138" s="39"/>
      <c r="C138" s="40"/>
      <c r="D138" s="236" t="s">
        <v>143</v>
      </c>
      <c r="E138" s="40"/>
      <c r="F138" s="237" t="s">
        <v>1009</v>
      </c>
      <c r="G138" s="40"/>
      <c r="H138" s="40"/>
      <c r="I138" s="233"/>
      <c r="J138" s="40"/>
      <c r="K138" s="40"/>
      <c r="L138" s="44"/>
      <c r="M138" s="234"/>
      <c r="N138" s="235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143</v>
      </c>
      <c r="AU138" s="17" t="s">
        <v>89</v>
      </c>
    </row>
    <row r="139" s="13" customFormat="1">
      <c r="A139" s="13"/>
      <c r="B139" s="238"/>
      <c r="C139" s="239"/>
      <c r="D139" s="231" t="s">
        <v>145</v>
      </c>
      <c r="E139" s="240" t="s">
        <v>1</v>
      </c>
      <c r="F139" s="241" t="s">
        <v>1010</v>
      </c>
      <c r="G139" s="239"/>
      <c r="H139" s="242">
        <v>10.560000000000001</v>
      </c>
      <c r="I139" s="243"/>
      <c r="J139" s="239"/>
      <c r="K139" s="239"/>
      <c r="L139" s="244"/>
      <c r="M139" s="245"/>
      <c r="N139" s="246"/>
      <c r="O139" s="246"/>
      <c r="P139" s="246"/>
      <c r="Q139" s="246"/>
      <c r="R139" s="246"/>
      <c r="S139" s="246"/>
      <c r="T139" s="24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8" t="s">
        <v>145</v>
      </c>
      <c r="AU139" s="248" t="s">
        <v>89</v>
      </c>
      <c r="AV139" s="13" t="s">
        <v>89</v>
      </c>
      <c r="AW139" s="13" t="s">
        <v>35</v>
      </c>
      <c r="AX139" s="13" t="s">
        <v>87</v>
      </c>
      <c r="AY139" s="248" t="s">
        <v>132</v>
      </c>
    </row>
    <row r="140" s="2" customFormat="1" ht="24.15" customHeight="1">
      <c r="A140" s="38"/>
      <c r="B140" s="39"/>
      <c r="C140" s="218" t="s">
        <v>154</v>
      </c>
      <c r="D140" s="218" t="s">
        <v>134</v>
      </c>
      <c r="E140" s="219" t="s">
        <v>831</v>
      </c>
      <c r="F140" s="220" t="s">
        <v>832</v>
      </c>
      <c r="G140" s="221" t="s">
        <v>181</v>
      </c>
      <c r="H140" s="222">
        <v>26.946999999999999</v>
      </c>
      <c r="I140" s="223"/>
      <c r="J140" s="224">
        <f>ROUND(I140*H140,2)</f>
        <v>0</v>
      </c>
      <c r="K140" s="220" t="s">
        <v>138</v>
      </c>
      <c r="L140" s="44"/>
      <c r="M140" s="225" t="s">
        <v>1</v>
      </c>
      <c r="N140" s="226" t="s">
        <v>44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139</v>
      </c>
      <c r="AT140" s="229" t="s">
        <v>134</v>
      </c>
      <c r="AU140" s="229" t="s">
        <v>89</v>
      </c>
      <c r="AY140" s="17" t="s">
        <v>132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87</v>
      </c>
      <c r="BK140" s="230">
        <f>ROUND(I140*H140,2)</f>
        <v>0</v>
      </c>
      <c r="BL140" s="17" t="s">
        <v>139</v>
      </c>
      <c r="BM140" s="229" t="s">
        <v>1011</v>
      </c>
    </row>
    <row r="141" s="2" customFormat="1">
      <c r="A141" s="38"/>
      <c r="B141" s="39"/>
      <c r="C141" s="40"/>
      <c r="D141" s="231" t="s">
        <v>141</v>
      </c>
      <c r="E141" s="40"/>
      <c r="F141" s="232" t="s">
        <v>834</v>
      </c>
      <c r="G141" s="40"/>
      <c r="H141" s="40"/>
      <c r="I141" s="233"/>
      <c r="J141" s="40"/>
      <c r="K141" s="40"/>
      <c r="L141" s="44"/>
      <c r="M141" s="234"/>
      <c r="N141" s="235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141</v>
      </c>
      <c r="AU141" s="17" t="s">
        <v>89</v>
      </c>
    </row>
    <row r="142" s="2" customFormat="1">
      <c r="A142" s="38"/>
      <c r="B142" s="39"/>
      <c r="C142" s="40"/>
      <c r="D142" s="236" t="s">
        <v>143</v>
      </c>
      <c r="E142" s="40"/>
      <c r="F142" s="237" t="s">
        <v>835</v>
      </c>
      <c r="G142" s="40"/>
      <c r="H142" s="40"/>
      <c r="I142" s="233"/>
      <c r="J142" s="40"/>
      <c r="K142" s="40"/>
      <c r="L142" s="44"/>
      <c r="M142" s="234"/>
      <c r="N142" s="235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143</v>
      </c>
      <c r="AU142" s="17" t="s">
        <v>89</v>
      </c>
    </row>
    <row r="143" s="13" customFormat="1">
      <c r="A143" s="13"/>
      <c r="B143" s="238"/>
      <c r="C143" s="239"/>
      <c r="D143" s="231" t="s">
        <v>145</v>
      </c>
      <c r="E143" s="240" t="s">
        <v>1</v>
      </c>
      <c r="F143" s="241" t="s">
        <v>1012</v>
      </c>
      <c r="G143" s="239"/>
      <c r="H143" s="242">
        <v>0.80000000000000004</v>
      </c>
      <c r="I143" s="243"/>
      <c r="J143" s="239"/>
      <c r="K143" s="239"/>
      <c r="L143" s="244"/>
      <c r="M143" s="245"/>
      <c r="N143" s="246"/>
      <c r="O143" s="246"/>
      <c r="P143" s="246"/>
      <c r="Q143" s="246"/>
      <c r="R143" s="246"/>
      <c r="S143" s="246"/>
      <c r="T143" s="24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8" t="s">
        <v>145</v>
      </c>
      <c r="AU143" s="248" t="s">
        <v>89</v>
      </c>
      <c r="AV143" s="13" t="s">
        <v>89</v>
      </c>
      <c r="AW143" s="13" t="s">
        <v>35</v>
      </c>
      <c r="AX143" s="13" t="s">
        <v>79</v>
      </c>
      <c r="AY143" s="248" t="s">
        <v>132</v>
      </c>
    </row>
    <row r="144" s="13" customFormat="1">
      <c r="A144" s="13"/>
      <c r="B144" s="238"/>
      <c r="C144" s="239"/>
      <c r="D144" s="231" t="s">
        <v>145</v>
      </c>
      <c r="E144" s="240" t="s">
        <v>1</v>
      </c>
      <c r="F144" s="241" t="s">
        <v>1013</v>
      </c>
      <c r="G144" s="239"/>
      <c r="H144" s="242">
        <v>9.1519999999999992</v>
      </c>
      <c r="I144" s="243"/>
      <c r="J144" s="239"/>
      <c r="K144" s="239"/>
      <c r="L144" s="244"/>
      <c r="M144" s="245"/>
      <c r="N144" s="246"/>
      <c r="O144" s="246"/>
      <c r="P144" s="246"/>
      <c r="Q144" s="246"/>
      <c r="R144" s="246"/>
      <c r="S144" s="246"/>
      <c r="T144" s="24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8" t="s">
        <v>145</v>
      </c>
      <c r="AU144" s="248" t="s">
        <v>89</v>
      </c>
      <c r="AV144" s="13" t="s">
        <v>89</v>
      </c>
      <c r="AW144" s="13" t="s">
        <v>35</v>
      </c>
      <c r="AX144" s="13" t="s">
        <v>79</v>
      </c>
      <c r="AY144" s="248" t="s">
        <v>132</v>
      </c>
    </row>
    <row r="145" s="13" customFormat="1">
      <c r="A145" s="13"/>
      <c r="B145" s="238"/>
      <c r="C145" s="239"/>
      <c r="D145" s="231" t="s">
        <v>145</v>
      </c>
      <c r="E145" s="240" t="s">
        <v>1</v>
      </c>
      <c r="F145" s="241" t="s">
        <v>1014</v>
      </c>
      <c r="G145" s="239"/>
      <c r="H145" s="242">
        <v>16.875</v>
      </c>
      <c r="I145" s="243"/>
      <c r="J145" s="239"/>
      <c r="K145" s="239"/>
      <c r="L145" s="244"/>
      <c r="M145" s="245"/>
      <c r="N145" s="246"/>
      <c r="O145" s="246"/>
      <c r="P145" s="246"/>
      <c r="Q145" s="246"/>
      <c r="R145" s="246"/>
      <c r="S145" s="246"/>
      <c r="T145" s="24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8" t="s">
        <v>145</v>
      </c>
      <c r="AU145" s="248" t="s">
        <v>89</v>
      </c>
      <c r="AV145" s="13" t="s">
        <v>89</v>
      </c>
      <c r="AW145" s="13" t="s">
        <v>35</v>
      </c>
      <c r="AX145" s="13" t="s">
        <v>79</v>
      </c>
      <c r="AY145" s="248" t="s">
        <v>132</v>
      </c>
    </row>
    <row r="146" s="13" customFormat="1">
      <c r="A146" s="13"/>
      <c r="B146" s="238"/>
      <c r="C146" s="239"/>
      <c r="D146" s="231" t="s">
        <v>145</v>
      </c>
      <c r="E146" s="240" t="s">
        <v>1</v>
      </c>
      <c r="F146" s="241" t="s">
        <v>1015</v>
      </c>
      <c r="G146" s="239"/>
      <c r="H146" s="242">
        <v>0.12</v>
      </c>
      <c r="I146" s="243"/>
      <c r="J146" s="239"/>
      <c r="K146" s="239"/>
      <c r="L146" s="244"/>
      <c r="M146" s="245"/>
      <c r="N146" s="246"/>
      <c r="O146" s="246"/>
      <c r="P146" s="246"/>
      <c r="Q146" s="246"/>
      <c r="R146" s="246"/>
      <c r="S146" s="246"/>
      <c r="T146" s="24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8" t="s">
        <v>145</v>
      </c>
      <c r="AU146" s="248" t="s">
        <v>89</v>
      </c>
      <c r="AV146" s="13" t="s">
        <v>89</v>
      </c>
      <c r="AW146" s="13" t="s">
        <v>35</v>
      </c>
      <c r="AX146" s="13" t="s">
        <v>79</v>
      </c>
      <c r="AY146" s="248" t="s">
        <v>132</v>
      </c>
    </row>
    <row r="147" s="14" customFormat="1">
      <c r="A147" s="14"/>
      <c r="B147" s="249"/>
      <c r="C147" s="250"/>
      <c r="D147" s="231" t="s">
        <v>145</v>
      </c>
      <c r="E147" s="251" t="s">
        <v>1</v>
      </c>
      <c r="F147" s="252" t="s">
        <v>197</v>
      </c>
      <c r="G147" s="250"/>
      <c r="H147" s="253">
        <v>26.946999999999999</v>
      </c>
      <c r="I147" s="254"/>
      <c r="J147" s="250"/>
      <c r="K147" s="250"/>
      <c r="L147" s="255"/>
      <c r="M147" s="256"/>
      <c r="N147" s="257"/>
      <c r="O147" s="257"/>
      <c r="P147" s="257"/>
      <c r="Q147" s="257"/>
      <c r="R147" s="257"/>
      <c r="S147" s="257"/>
      <c r="T147" s="258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9" t="s">
        <v>145</v>
      </c>
      <c r="AU147" s="259" t="s">
        <v>89</v>
      </c>
      <c r="AV147" s="14" t="s">
        <v>139</v>
      </c>
      <c r="AW147" s="14" t="s">
        <v>35</v>
      </c>
      <c r="AX147" s="14" t="s">
        <v>87</v>
      </c>
      <c r="AY147" s="259" t="s">
        <v>132</v>
      </c>
    </row>
    <row r="148" s="2" customFormat="1" ht="33" customHeight="1">
      <c r="A148" s="38"/>
      <c r="B148" s="39"/>
      <c r="C148" s="218" t="s">
        <v>139</v>
      </c>
      <c r="D148" s="218" t="s">
        <v>134</v>
      </c>
      <c r="E148" s="219" t="s">
        <v>1016</v>
      </c>
      <c r="F148" s="220" t="s">
        <v>1017</v>
      </c>
      <c r="G148" s="221" t="s">
        <v>181</v>
      </c>
      <c r="H148" s="222">
        <v>268.03199999999998</v>
      </c>
      <c r="I148" s="223"/>
      <c r="J148" s="224">
        <f>ROUND(I148*H148,2)</f>
        <v>0</v>
      </c>
      <c r="K148" s="220" t="s">
        <v>138</v>
      </c>
      <c r="L148" s="44"/>
      <c r="M148" s="225" t="s">
        <v>1</v>
      </c>
      <c r="N148" s="226" t="s">
        <v>44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139</v>
      </c>
      <c r="AT148" s="229" t="s">
        <v>134</v>
      </c>
      <c r="AU148" s="229" t="s">
        <v>89</v>
      </c>
      <c r="AY148" s="17" t="s">
        <v>132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87</v>
      </c>
      <c r="BK148" s="230">
        <f>ROUND(I148*H148,2)</f>
        <v>0</v>
      </c>
      <c r="BL148" s="17" t="s">
        <v>139</v>
      </c>
      <c r="BM148" s="229" t="s">
        <v>1018</v>
      </c>
    </row>
    <row r="149" s="2" customFormat="1">
      <c r="A149" s="38"/>
      <c r="B149" s="39"/>
      <c r="C149" s="40"/>
      <c r="D149" s="231" t="s">
        <v>141</v>
      </c>
      <c r="E149" s="40"/>
      <c r="F149" s="232" t="s">
        <v>1019</v>
      </c>
      <c r="G149" s="40"/>
      <c r="H149" s="40"/>
      <c r="I149" s="233"/>
      <c r="J149" s="40"/>
      <c r="K149" s="40"/>
      <c r="L149" s="44"/>
      <c r="M149" s="234"/>
      <c r="N149" s="235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141</v>
      </c>
      <c r="AU149" s="17" t="s">
        <v>89</v>
      </c>
    </row>
    <row r="150" s="2" customFormat="1">
      <c r="A150" s="38"/>
      <c r="B150" s="39"/>
      <c r="C150" s="40"/>
      <c r="D150" s="236" t="s">
        <v>143</v>
      </c>
      <c r="E150" s="40"/>
      <c r="F150" s="237" t="s">
        <v>1020</v>
      </c>
      <c r="G150" s="40"/>
      <c r="H150" s="40"/>
      <c r="I150" s="233"/>
      <c r="J150" s="40"/>
      <c r="K150" s="40"/>
      <c r="L150" s="44"/>
      <c r="M150" s="234"/>
      <c r="N150" s="23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143</v>
      </c>
      <c r="AU150" s="17" t="s">
        <v>89</v>
      </c>
    </row>
    <row r="151" s="13" customFormat="1">
      <c r="A151" s="13"/>
      <c r="B151" s="238"/>
      <c r="C151" s="239"/>
      <c r="D151" s="231" t="s">
        <v>145</v>
      </c>
      <c r="E151" s="240" t="s">
        <v>1</v>
      </c>
      <c r="F151" s="241" t="s">
        <v>1021</v>
      </c>
      <c r="G151" s="239"/>
      <c r="H151" s="242">
        <v>23.616</v>
      </c>
      <c r="I151" s="243"/>
      <c r="J151" s="239"/>
      <c r="K151" s="239"/>
      <c r="L151" s="244"/>
      <c r="M151" s="245"/>
      <c r="N151" s="246"/>
      <c r="O151" s="246"/>
      <c r="P151" s="246"/>
      <c r="Q151" s="246"/>
      <c r="R151" s="246"/>
      <c r="S151" s="246"/>
      <c r="T151" s="24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8" t="s">
        <v>145</v>
      </c>
      <c r="AU151" s="248" t="s">
        <v>89</v>
      </c>
      <c r="AV151" s="13" t="s">
        <v>89</v>
      </c>
      <c r="AW151" s="13" t="s">
        <v>35</v>
      </c>
      <c r="AX151" s="13" t="s">
        <v>79</v>
      </c>
      <c r="AY151" s="248" t="s">
        <v>132</v>
      </c>
    </row>
    <row r="152" s="13" customFormat="1">
      <c r="A152" s="13"/>
      <c r="B152" s="238"/>
      <c r="C152" s="239"/>
      <c r="D152" s="231" t="s">
        <v>145</v>
      </c>
      <c r="E152" s="240" t="s">
        <v>1</v>
      </c>
      <c r="F152" s="241" t="s">
        <v>1022</v>
      </c>
      <c r="G152" s="239"/>
      <c r="H152" s="242">
        <v>176.88</v>
      </c>
      <c r="I152" s="243"/>
      <c r="J152" s="239"/>
      <c r="K152" s="239"/>
      <c r="L152" s="244"/>
      <c r="M152" s="245"/>
      <c r="N152" s="246"/>
      <c r="O152" s="246"/>
      <c r="P152" s="246"/>
      <c r="Q152" s="246"/>
      <c r="R152" s="246"/>
      <c r="S152" s="246"/>
      <c r="T152" s="24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8" t="s">
        <v>145</v>
      </c>
      <c r="AU152" s="248" t="s">
        <v>89</v>
      </c>
      <c r="AV152" s="13" t="s">
        <v>89</v>
      </c>
      <c r="AW152" s="13" t="s">
        <v>35</v>
      </c>
      <c r="AX152" s="13" t="s">
        <v>79</v>
      </c>
      <c r="AY152" s="248" t="s">
        <v>132</v>
      </c>
    </row>
    <row r="153" s="13" customFormat="1">
      <c r="A153" s="13"/>
      <c r="B153" s="238"/>
      <c r="C153" s="239"/>
      <c r="D153" s="231" t="s">
        <v>145</v>
      </c>
      <c r="E153" s="240" t="s">
        <v>1</v>
      </c>
      <c r="F153" s="241" t="s">
        <v>1023</v>
      </c>
      <c r="G153" s="239"/>
      <c r="H153" s="242">
        <v>67.536000000000001</v>
      </c>
      <c r="I153" s="243"/>
      <c r="J153" s="239"/>
      <c r="K153" s="239"/>
      <c r="L153" s="244"/>
      <c r="M153" s="245"/>
      <c r="N153" s="246"/>
      <c r="O153" s="246"/>
      <c r="P153" s="246"/>
      <c r="Q153" s="246"/>
      <c r="R153" s="246"/>
      <c r="S153" s="246"/>
      <c r="T153" s="24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8" t="s">
        <v>145</v>
      </c>
      <c r="AU153" s="248" t="s">
        <v>89</v>
      </c>
      <c r="AV153" s="13" t="s">
        <v>89</v>
      </c>
      <c r="AW153" s="13" t="s">
        <v>35</v>
      </c>
      <c r="AX153" s="13" t="s">
        <v>79</v>
      </c>
      <c r="AY153" s="248" t="s">
        <v>132</v>
      </c>
    </row>
    <row r="154" s="14" customFormat="1">
      <c r="A154" s="14"/>
      <c r="B154" s="249"/>
      <c r="C154" s="250"/>
      <c r="D154" s="231" t="s">
        <v>145</v>
      </c>
      <c r="E154" s="251" t="s">
        <v>1</v>
      </c>
      <c r="F154" s="252" t="s">
        <v>197</v>
      </c>
      <c r="G154" s="250"/>
      <c r="H154" s="253">
        <v>268.03199999999998</v>
      </c>
      <c r="I154" s="254"/>
      <c r="J154" s="250"/>
      <c r="K154" s="250"/>
      <c r="L154" s="255"/>
      <c r="M154" s="256"/>
      <c r="N154" s="257"/>
      <c r="O154" s="257"/>
      <c r="P154" s="257"/>
      <c r="Q154" s="257"/>
      <c r="R154" s="257"/>
      <c r="S154" s="257"/>
      <c r="T154" s="25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9" t="s">
        <v>145</v>
      </c>
      <c r="AU154" s="259" t="s">
        <v>89</v>
      </c>
      <c r="AV154" s="14" t="s">
        <v>139</v>
      </c>
      <c r="AW154" s="14" t="s">
        <v>35</v>
      </c>
      <c r="AX154" s="14" t="s">
        <v>87</v>
      </c>
      <c r="AY154" s="259" t="s">
        <v>132</v>
      </c>
    </row>
    <row r="155" s="2" customFormat="1" ht="44.25" customHeight="1">
      <c r="A155" s="38"/>
      <c r="B155" s="39"/>
      <c r="C155" s="218" t="s">
        <v>165</v>
      </c>
      <c r="D155" s="218" t="s">
        <v>134</v>
      </c>
      <c r="E155" s="219" t="s">
        <v>1024</v>
      </c>
      <c r="F155" s="220" t="s">
        <v>1025</v>
      </c>
      <c r="G155" s="221" t="s">
        <v>516</v>
      </c>
      <c r="H155" s="222">
        <v>10</v>
      </c>
      <c r="I155" s="223"/>
      <c r="J155" s="224">
        <f>ROUND(I155*H155,2)</f>
        <v>0</v>
      </c>
      <c r="K155" s="220" t="s">
        <v>138</v>
      </c>
      <c r="L155" s="44"/>
      <c r="M155" s="225" t="s">
        <v>1</v>
      </c>
      <c r="N155" s="226" t="s">
        <v>44</v>
      </c>
      <c r="O155" s="91"/>
      <c r="P155" s="227">
        <f>O155*H155</f>
        <v>0</v>
      </c>
      <c r="Q155" s="227">
        <v>0.0027000000000000001</v>
      </c>
      <c r="R155" s="227">
        <f>Q155*H155</f>
        <v>0.027000000000000003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139</v>
      </c>
      <c r="AT155" s="229" t="s">
        <v>134</v>
      </c>
      <c r="AU155" s="229" t="s">
        <v>89</v>
      </c>
      <c r="AY155" s="17" t="s">
        <v>132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87</v>
      </c>
      <c r="BK155" s="230">
        <f>ROUND(I155*H155,2)</f>
        <v>0</v>
      </c>
      <c r="BL155" s="17" t="s">
        <v>139</v>
      </c>
      <c r="BM155" s="229" t="s">
        <v>1026</v>
      </c>
    </row>
    <row r="156" s="2" customFormat="1">
      <c r="A156" s="38"/>
      <c r="B156" s="39"/>
      <c r="C156" s="40"/>
      <c r="D156" s="231" t="s">
        <v>141</v>
      </c>
      <c r="E156" s="40"/>
      <c r="F156" s="232" t="s">
        <v>1027</v>
      </c>
      <c r="G156" s="40"/>
      <c r="H156" s="40"/>
      <c r="I156" s="233"/>
      <c r="J156" s="40"/>
      <c r="K156" s="40"/>
      <c r="L156" s="44"/>
      <c r="M156" s="234"/>
      <c r="N156" s="235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141</v>
      </c>
      <c r="AU156" s="17" t="s">
        <v>89</v>
      </c>
    </row>
    <row r="157" s="2" customFormat="1">
      <c r="A157" s="38"/>
      <c r="B157" s="39"/>
      <c r="C157" s="40"/>
      <c r="D157" s="236" t="s">
        <v>143</v>
      </c>
      <c r="E157" s="40"/>
      <c r="F157" s="237" t="s">
        <v>1028</v>
      </c>
      <c r="G157" s="40"/>
      <c r="H157" s="40"/>
      <c r="I157" s="233"/>
      <c r="J157" s="40"/>
      <c r="K157" s="40"/>
      <c r="L157" s="44"/>
      <c r="M157" s="234"/>
      <c r="N157" s="235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143</v>
      </c>
      <c r="AU157" s="17" t="s">
        <v>89</v>
      </c>
    </row>
    <row r="158" s="2" customFormat="1" ht="16.5" customHeight="1">
      <c r="A158" s="38"/>
      <c r="B158" s="39"/>
      <c r="C158" s="270" t="s">
        <v>171</v>
      </c>
      <c r="D158" s="270" t="s">
        <v>388</v>
      </c>
      <c r="E158" s="271" t="s">
        <v>1029</v>
      </c>
      <c r="F158" s="272" t="s">
        <v>1030</v>
      </c>
      <c r="G158" s="273" t="s">
        <v>516</v>
      </c>
      <c r="H158" s="274">
        <v>10</v>
      </c>
      <c r="I158" s="275"/>
      <c r="J158" s="276">
        <f>ROUND(I158*H158,2)</f>
        <v>0</v>
      </c>
      <c r="K158" s="272" t="s">
        <v>138</v>
      </c>
      <c r="L158" s="277"/>
      <c r="M158" s="278" t="s">
        <v>1</v>
      </c>
      <c r="N158" s="279" t="s">
        <v>44</v>
      </c>
      <c r="O158" s="91"/>
      <c r="P158" s="227">
        <f>O158*H158</f>
        <v>0</v>
      </c>
      <c r="Q158" s="227">
        <v>0.00097000000000000005</v>
      </c>
      <c r="R158" s="227">
        <f>Q158*H158</f>
        <v>0.0097000000000000003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186</v>
      </c>
      <c r="AT158" s="229" t="s">
        <v>388</v>
      </c>
      <c r="AU158" s="229" t="s">
        <v>89</v>
      </c>
      <c r="AY158" s="17" t="s">
        <v>132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87</v>
      </c>
      <c r="BK158" s="230">
        <f>ROUND(I158*H158,2)</f>
        <v>0</v>
      </c>
      <c r="BL158" s="17" t="s">
        <v>139</v>
      </c>
      <c r="BM158" s="229" t="s">
        <v>1031</v>
      </c>
    </row>
    <row r="159" s="2" customFormat="1">
      <c r="A159" s="38"/>
      <c r="B159" s="39"/>
      <c r="C159" s="40"/>
      <c r="D159" s="231" t="s">
        <v>141</v>
      </c>
      <c r="E159" s="40"/>
      <c r="F159" s="232" t="s">
        <v>1030</v>
      </c>
      <c r="G159" s="40"/>
      <c r="H159" s="40"/>
      <c r="I159" s="233"/>
      <c r="J159" s="40"/>
      <c r="K159" s="40"/>
      <c r="L159" s="44"/>
      <c r="M159" s="234"/>
      <c r="N159" s="235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141</v>
      </c>
      <c r="AU159" s="17" t="s">
        <v>89</v>
      </c>
    </row>
    <row r="160" s="2" customFormat="1" ht="37.8" customHeight="1">
      <c r="A160" s="38"/>
      <c r="B160" s="39"/>
      <c r="C160" s="218" t="s">
        <v>178</v>
      </c>
      <c r="D160" s="218" t="s">
        <v>134</v>
      </c>
      <c r="E160" s="219" t="s">
        <v>1032</v>
      </c>
      <c r="F160" s="220" t="s">
        <v>1033</v>
      </c>
      <c r="G160" s="221" t="s">
        <v>181</v>
      </c>
      <c r="H160" s="222">
        <v>268.03199999999998</v>
      </c>
      <c r="I160" s="223"/>
      <c r="J160" s="224">
        <f>ROUND(I160*H160,2)</f>
        <v>0</v>
      </c>
      <c r="K160" s="220" t="s">
        <v>138</v>
      </c>
      <c r="L160" s="44"/>
      <c r="M160" s="225" t="s">
        <v>1</v>
      </c>
      <c r="N160" s="226" t="s">
        <v>44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139</v>
      </c>
      <c r="AT160" s="229" t="s">
        <v>134</v>
      </c>
      <c r="AU160" s="229" t="s">
        <v>89</v>
      </c>
      <c r="AY160" s="17" t="s">
        <v>132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87</v>
      </c>
      <c r="BK160" s="230">
        <f>ROUND(I160*H160,2)</f>
        <v>0</v>
      </c>
      <c r="BL160" s="17" t="s">
        <v>139</v>
      </c>
      <c r="BM160" s="229" t="s">
        <v>1034</v>
      </c>
    </row>
    <row r="161" s="2" customFormat="1">
      <c r="A161" s="38"/>
      <c r="B161" s="39"/>
      <c r="C161" s="40"/>
      <c r="D161" s="231" t="s">
        <v>141</v>
      </c>
      <c r="E161" s="40"/>
      <c r="F161" s="232" t="s">
        <v>1035</v>
      </c>
      <c r="G161" s="40"/>
      <c r="H161" s="40"/>
      <c r="I161" s="233"/>
      <c r="J161" s="40"/>
      <c r="K161" s="40"/>
      <c r="L161" s="44"/>
      <c r="M161" s="234"/>
      <c r="N161" s="235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141</v>
      </c>
      <c r="AU161" s="17" t="s">
        <v>89</v>
      </c>
    </row>
    <row r="162" s="2" customFormat="1">
      <c r="A162" s="38"/>
      <c r="B162" s="39"/>
      <c r="C162" s="40"/>
      <c r="D162" s="236" t="s">
        <v>143</v>
      </c>
      <c r="E162" s="40"/>
      <c r="F162" s="237" t="s">
        <v>1036</v>
      </c>
      <c r="G162" s="40"/>
      <c r="H162" s="40"/>
      <c r="I162" s="233"/>
      <c r="J162" s="40"/>
      <c r="K162" s="40"/>
      <c r="L162" s="44"/>
      <c r="M162" s="234"/>
      <c r="N162" s="235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143</v>
      </c>
      <c r="AU162" s="17" t="s">
        <v>89</v>
      </c>
    </row>
    <row r="163" s="2" customFormat="1" ht="37.8" customHeight="1">
      <c r="A163" s="38"/>
      <c r="B163" s="39"/>
      <c r="C163" s="218" t="s">
        <v>186</v>
      </c>
      <c r="D163" s="218" t="s">
        <v>134</v>
      </c>
      <c r="E163" s="219" t="s">
        <v>297</v>
      </c>
      <c r="F163" s="220" t="s">
        <v>298</v>
      </c>
      <c r="G163" s="221" t="s">
        <v>181</v>
      </c>
      <c r="H163" s="222">
        <v>268.03199999999998</v>
      </c>
      <c r="I163" s="223"/>
      <c r="J163" s="224">
        <f>ROUND(I163*H163,2)</f>
        <v>0</v>
      </c>
      <c r="K163" s="220" t="s">
        <v>138</v>
      </c>
      <c r="L163" s="44"/>
      <c r="M163" s="225" t="s">
        <v>1</v>
      </c>
      <c r="N163" s="226" t="s">
        <v>44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139</v>
      </c>
      <c r="AT163" s="229" t="s">
        <v>134</v>
      </c>
      <c r="AU163" s="229" t="s">
        <v>89</v>
      </c>
      <c r="AY163" s="17" t="s">
        <v>132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87</v>
      </c>
      <c r="BK163" s="230">
        <f>ROUND(I163*H163,2)</f>
        <v>0</v>
      </c>
      <c r="BL163" s="17" t="s">
        <v>139</v>
      </c>
      <c r="BM163" s="229" t="s">
        <v>1037</v>
      </c>
    </row>
    <row r="164" s="2" customFormat="1">
      <c r="A164" s="38"/>
      <c r="B164" s="39"/>
      <c r="C164" s="40"/>
      <c r="D164" s="231" t="s">
        <v>141</v>
      </c>
      <c r="E164" s="40"/>
      <c r="F164" s="232" t="s">
        <v>300</v>
      </c>
      <c r="G164" s="40"/>
      <c r="H164" s="40"/>
      <c r="I164" s="233"/>
      <c r="J164" s="40"/>
      <c r="K164" s="40"/>
      <c r="L164" s="44"/>
      <c r="M164" s="234"/>
      <c r="N164" s="235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141</v>
      </c>
      <c r="AU164" s="17" t="s">
        <v>89</v>
      </c>
    </row>
    <row r="165" s="2" customFormat="1">
      <c r="A165" s="38"/>
      <c r="B165" s="39"/>
      <c r="C165" s="40"/>
      <c r="D165" s="236" t="s">
        <v>143</v>
      </c>
      <c r="E165" s="40"/>
      <c r="F165" s="237" t="s">
        <v>301</v>
      </c>
      <c r="G165" s="40"/>
      <c r="H165" s="40"/>
      <c r="I165" s="233"/>
      <c r="J165" s="40"/>
      <c r="K165" s="40"/>
      <c r="L165" s="44"/>
      <c r="M165" s="234"/>
      <c r="N165" s="235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143</v>
      </c>
      <c r="AU165" s="17" t="s">
        <v>89</v>
      </c>
    </row>
    <row r="166" s="13" customFormat="1">
      <c r="A166" s="13"/>
      <c r="B166" s="238"/>
      <c r="C166" s="239"/>
      <c r="D166" s="231" t="s">
        <v>145</v>
      </c>
      <c r="E166" s="240" t="s">
        <v>1</v>
      </c>
      <c r="F166" s="241" t="s">
        <v>1038</v>
      </c>
      <c r="G166" s="239"/>
      <c r="H166" s="242">
        <v>268.03199999999998</v>
      </c>
      <c r="I166" s="243"/>
      <c r="J166" s="239"/>
      <c r="K166" s="239"/>
      <c r="L166" s="244"/>
      <c r="M166" s="245"/>
      <c r="N166" s="246"/>
      <c r="O166" s="246"/>
      <c r="P166" s="246"/>
      <c r="Q166" s="246"/>
      <c r="R166" s="246"/>
      <c r="S166" s="246"/>
      <c r="T166" s="24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8" t="s">
        <v>145</v>
      </c>
      <c r="AU166" s="248" t="s">
        <v>89</v>
      </c>
      <c r="AV166" s="13" t="s">
        <v>89</v>
      </c>
      <c r="AW166" s="13" t="s">
        <v>35</v>
      </c>
      <c r="AX166" s="13" t="s">
        <v>87</v>
      </c>
      <c r="AY166" s="248" t="s">
        <v>132</v>
      </c>
    </row>
    <row r="167" s="2" customFormat="1" ht="37.8" customHeight="1">
      <c r="A167" s="38"/>
      <c r="B167" s="39"/>
      <c r="C167" s="218" t="s">
        <v>198</v>
      </c>
      <c r="D167" s="218" t="s">
        <v>134</v>
      </c>
      <c r="E167" s="219" t="s">
        <v>304</v>
      </c>
      <c r="F167" s="220" t="s">
        <v>305</v>
      </c>
      <c r="G167" s="221" t="s">
        <v>181</v>
      </c>
      <c r="H167" s="222">
        <v>2680.3200000000002</v>
      </c>
      <c r="I167" s="223"/>
      <c r="J167" s="224">
        <f>ROUND(I167*H167,2)</f>
        <v>0</v>
      </c>
      <c r="K167" s="220" t="s">
        <v>138</v>
      </c>
      <c r="L167" s="44"/>
      <c r="M167" s="225" t="s">
        <v>1</v>
      </c>
      <c r="N167" s="226" t="s">
        <v>44</v>
      </c>
      <c r="O167" s="91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139</v>
      </c>
      <c r="AT167" s="229" t="s">
        <v>134</v>
      </c>
      <c r="AU167" s="229" t="s">
        <v>89</v>
      </c>
      <c r="AY167" s="17" t="s">
        <v>132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87</v>
      </c>
      <c r="BK167" s="230">
        <f>ROUND(I167*H167,2)</f>
        <v>0</v>
      </c>
      <c r="BL167" s="17" t="s">
        <v>139</v>
      </c>
      <c r="BM167" s="229" t="s">
        <v>1039</v>
      </c>
    </row>
    <row r="168" s="2" customFormat="1">
      <c r="A168" s="38"/>
      <c r="B168" s="39"/>
      <c r="C168" s="40"/>
      <c r="D168" s="231" t="s">
        <v>141</v>
      </c>
      <c r="E168" s="40"/>
      <c r="F168" s="232" t="s">
        <v>307</v>
      </c>
      <c r="G168" s="40"/>
      <c r="H168" s="40"/>
      <c r="I168" s="233"/>
      <c r="J168" s="40"/>
      <c r="K168" s="40"/>
      <c r="L168" s="44"/>
      <c r="M168" s="234"/>
      <c r="N168" s="235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141</v>
      </c>
      <c r="AU168" s="17" t="s">
        <v>89</v>
      </c>
    </row>
    <row r="169" s="2" customFormat="1">
      <c r="A169" s="38"/>
      <c r="B169" s="39"/>
      <c r="C169" s="40"/>
      <c r="D169" s="236" t="s">
        <v>143</v>
      </c>
      <c r="E169" s="40"/>
      <c r="F169" s="237" t="s">
        <v>308</v>
      </c>
      <c r="G169" s="40"/>
      <c r="H169" s="40"/>
      <c r="I169" s="233"/>
      <c r="J169" s="40"/>
      <c r="K169" s="40"/>
      <c r="L169" s="44"/>
      <c r="M169" s="234"/>
      <c r="N169" s="235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143</v>
      </c>
      <c r="AU169" s="17" t="s">
        <v>89</v>
      </c>
    </row>
    <row r="170" s="13" customFormat="1">
      <c r="A170" s="13"/>
      <c r="B170" s="238"/>
      <c r="C170" s="239"/>
      <c r="D170" s="231" t="s">
        <v>145</v>
      </c>
      <c r="E170" s="240" t="s">
        <v>1</v>
      </c>
      <c r="F170" s="241" t="s">
        <v>1038</v>
      </c>
      <c r="G170" s="239"/>
      <c r="H170" s="242">
        <v>268.03199999999998</v>
      </c>
      <c r="I170" s="243"/>
      <c r="J170" s="239"/>
      <c r="K170" s="239"/>
      <c r="L170" s="244"/>
      <c r="M170" s="245"/>
      <c r="N170" s="246"/>
      <c r="O170" s="246"/>
      <c r="P170" s="246"/>
      <c r="Q170" s="246"/>
      <c r="R170" s="246"/>
      <c r="S170" s="246"/>
      <c r="T170" s="24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8" t="s">
        <v>145</v>
      </c>
      <c r="AU170" s="248" t="s">
        <v>89</v>
      </c>
      <c r="AV170" s="13" t="s">
        <v>89</v>
      </c>
      <c r="AW170" s="13" t="s">
        <v>35</v>
      </c>
      <c r="AX170" s="13" t="s">
        <v>87</v>
      </c>
      <c r="AY170" s="248" t="s">
        <v>132</v>
      </c>
    </row>
    <row r="171" s="13" customFormat="1">
      <c r="A171" s="13"/>
      <c r="B171" s="238"/>
      <c r="C171" s="239"/>
      <c r="D171" s="231" t="s">
        <v>145</v>
      </c>
      <c r="E171" s="239"/>
      <c r="F171" s="241" t="s">
        <v>1040</v>
      </c>
      <c r="G171" s="239"/>
      <c r="H171" s="242">
        <v>2680.3200000000002</v>
      </c>
      <c r="I171" s="243"/>
      <c r="J171" s="239"/>
      <c r="K171" s="239"/>
      <c r="L171" s="244"/>
      <c r="M171" s="245"/>
      <c r="N171" s="246"/>
      <c r="O171" s="246"/>
      <c r="P171" s="246"/>
      <c r="Q171" s="246"/>
      <c r="R171" s="246"/>
      <c r="S171" s="246"/>
      <c r="T171" s="24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8" t="s">
        <v>145</v>
      </c>
      <c r="AU171" s="248" t="s">
        <v>89</v>
      </c>
      <c r="AV171" s="13" t="s">
        <v>89</v>
      </c>
      <c r="AW171" s="13" t="s">
        <v>4</v>
      </c>
      <c r="AX171" s="13" t="s">
        <v>87</v>
      </c>
      <c r="AY171" s="248" t="s">
        <v>132</v>
      </c>
    </row>
    <row r="172" s="2" customFormat="1" ht="24.15" customHeight="1">
      <c r="A172" s="38"/>
      <c r="B172" s="39"/>
      <c r="C172" s="218" t="s">
        <v>208</v>
      </c>
      <c r="D172" s="218" t="s">
        <v>134</v>
      </c>
      <c r="E172" s="219" t="s">
        <v>317</v>
      </c>
      <c r="F172" s="220" t="s">
        <v>318</v>
      </c>
      <c r="G172" s="221" t="s">
        <v>181</v>
      </c>
      <c r="H172" s="222">
        <v>268.03199999999998</v>
      </c>
      <c r="I172" s="223"/>
      <c r="J172" s="224">
        <f>ROUND(I172*H172,2)</f>
        <v>0</v>
      </c>
      <c r="K172" s="220" t="s">
        <v>138</v>
      </c>
      <c r="L172" s="44"/>
      <c r="M172" s="225" t="s">
        <v>1</v>
      </c>
      <c r="N172" s="226" t="s">
        <v>44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139</v>
      </c>
      <c r="AT172" s="229" t="s">
        <v>134</v>
      </c>
      <c r="AU172" s="229" t="s">
        <v>89</v>
      </c>
      <c r="AY172" s="17" t="s">
        <v>132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87</v>
      </c>
      <c r="BK172" s="230">
        <f>ROUND(I172*H172,2)</f>
        <v>0</v>
      </c>
      <c r="BL172" s="17" t="s">
        <v>139</v>
      </c>
      <c r="BM172" s="229" t="s">
        <v>1041</v>
      </c>
    </row>
    <row r="173" s="2" customFormat="1">
      <c r="A173" s="38"/>
      <c r="B173" s="39"/>
      <c r="C173" s="40"/>
      <c r="D173" s="231" t="s">
        <v>141</v>
      </c>
      <c r="E173" s="40"/>
      <c r="F173" s="232" t="s">
        <v>1042</v>
      </c>
      <c r="G173" s="40"/>
      <c r="H173" s="40"/>
      <c r="I173" s="233"/>
      <c r="J173" s="40"/>
      <c r="K173" s="40"/>
      <c r="L173" s="44"/>
      <c r="M173" s="234"/>
      <c r="N173" s="235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141</v>
      </c>
      <c r="AU173" s="17" t="s">
        <v>89</v>
      </c>
    </row>
    <row r="174" s="2" customFormat="1">
      <c r="A174" s="38"/>
      <c r="B174" s="39"/>
      <c r="C174" s="40"/>
      <c r="D174" s="236" t="s">
        <v>143</v>
      </c>
      <c r="E174" s="40"/>
      <c r="F174" s="237" t="s">
        <v>321</v>
      </c>
      <c r="G174" s="40"/>
      <c r="H174" s="40"/>
      <c r="I174" s="233"/>
      <c r="J174" s="40"/>
      <c r="K174" s="40"/>
      <c r="L174" s="44"/>
      <c r="M174" s="234"/>
      <c r="N174" s="235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143</v>
      </c>
      <c r="AU174" s="17" t="s">
        <v>89</v>
      </c>
    </row>
    <row r="175" s="13" customFormat="1">
      <c r="A175" s="13"/>
      <c r="B175" s="238"/>
      <c r="C175" s="239"/>
      <c r="D175" s="231" t="s">
        <v>145</v>
      </c>
      <c r="E175" s="240" t="s">
        <v>1</v>
      </c>
      <c r="F175" s="241" t="s">
        <v>1038</v>
      </c>
      <c r="G175" s="239"/>
      <c r="H175" s="242">
        <v>268.03199999999998</v>
      </c>
      <c r="I175" s="243"/>
      <c r="J175" s="239"/>
      <c r="K175" s="239"/>
      <c r="L175" s="244"/>
      <c r="M175" s="245"/>
      <c r="N175" s="246"/>
      <c r="O175" s="246"/>
      <c r="P175" s="246"/>
      <c r="Q175" s="246"/>
      <c r="R175" s="246"/>
      <c r="S175" s="246"/>
      <c r="T175" s="24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8" t="s">
        <v>145</v>
      </c>
      <c r="AU175" s="248" t="s">
        <v>89</v>
      </c>
      <c r="AV175" s="13" t="s">
        <v>89</v>
      </c>
      <c r="AW175" s="13" t="s">
        <v>35</v>
      </c>
      <c r="AX175" s="13" t="s">
        <v>87</v>
      </c>
      <c r="AY175" s="248" t="s">
        <v>132</v>
      </c>
    </row>
    <row r="176" s="2" customFormat="1" ht="33" customHeight="1">
      <c r="A176" s="38"/>
      <c r="B176" s="39"/>
      <c r="C176" s="218" t="s">
        <v>214</v>
      </c>
      <c r="D176" s="218" t="s">
        <v>134</v>
      </c>
      <c r="E176" s="219" t="s">
        <v>354</v>
      </c>
      <c r="F176" s="220" t="s">
        <v>355</v>
      </c>
      <c r="G176" s="221" t="s">
        <v>356</v>
      </c>
      <c r="H176" s="222">
        <v>482.45800000000003</v>
      </c>
      <c r="I176" s="223"/>
      <c r="J176" s="224">
        <f>ROUND(I176*H176,2)</f>
        <v>0</v>
      </c>
      <c r="K176" s="220" t="s">
        <v>138</v>
      </c>
      <c r="L176" s="44"/>
      <c r="M176" s="225" t="s">
        <v>1</v>
      </c>
      <c r="N176" s="226" t="s">
        <v>44</v>
      </c>
      <c r="O176" s="91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9" t="s">
        <v>139</v>
      </c>
      <c r="AT176" s="229" t="s">
        <v>134</v>
      </c>
      <c r="AU176" s="229" t="s">
        <v>89</v>
      </c>
      <c r="AY176" s="17" t="s">
        <v>132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7" t="s">
        <v>87</v>
      </c>
      <c r="BK176" s="230">
        <f>ROUND(I176*H176,2)</f>
        <v>0</v>
      </c>
      <c r="BL176" s="17" t="s">
        <v>139</v>
      </c>
      <c r="BM176" s="229" t="s">
        <v>1043</v>
      </c>
    </row>
    <row r="177" s="2" customFormat="1">
      <c r="A177" s="38"/>
      <c r="B177" s="39"/>
      <c r="C177" s="40"/>
      <c r="D177" s="231" t="s">
        <v>141</v>
      </c>
      <c r="E177" s="40"/>
      <c r="F177" s="232" t="s">
        <v>358</v>
      </c>
      <c r="G177" s="40"/>
      <c r="H177" s="40"/>
      <c r="I177" s="233"/>
      <c r="J177" s="40"/>
      <c r="K177" s="40"/>
      <c r="L177" s="44"/>
      <c r="M177" s="234"/>
      <c r="N177" s="235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141</v>
      </c>
      <c r="AU177" s="17" t="s">
        <v>89</v>
      </c>
    </row>
    <row r="178" s="2" customFormat="1">
      <c r="A178" s="38"/>
      <c r="B178" s="39"/>
      <c r="C178" s="40"/>
      <c r="D178" s="236" t="s">
        <v>143</v>
      </c>
      <c r="E178" s="40"/>
      <c r="F178" s="237" t="s">
        <v>359</v>
      </c>
      <c r="G178" s="40"/>
      <c r="H178" s="40"/>
      <c r="I178" s="233"/>
      <c r="J178" s="40"/>
      <c r="K178" s="40"/>
      <c r="L178" s="44"/>
      <c r="M178" s="234"/>
      <c r="N178" s="235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143</v>
      </c>
      <c r="AU178" s="17" t="s">
        <v>89</v>
      </c>
    </row>
    <row r="179" s="13" customFormat="1">
      <c r="A179" s="13"/>
      <c r="B179" s="238"/>
      <c r="C179" s="239"/>
      <c r="D179" s="231" t="s">
        <v>145</v>
      </c>
      <c r="E179" s="240" t="s">
        <v>1</v>
      </c>
      <c r="F179" s="241" t="s">
        <v>1044</v>
      </c>
      <c r="G179" s="239"/>
      <c r="H179" s="242">
        <v>482.45800000000003</v>
      </c>
      <c r="I179" s="243"/>
      <c r="J179" s="239"/>
      <c r="K179" s="239"/>
      <c r="L179" s="244"/>
      <c r="M179" s="245"/>
      <c r="N179" s="246"/>
      <c r="O179" s="246"/>
      <c r="P179" s="246"/>
      <c r="Q179" s="246"/>
      <c r="R179" s="246"/>
      <c r="S179" s="246"/>
      <c r="T179" s="24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8" t="s">
        <v>145</v>
      </c>
      <c r="AU179" s="248" t="s">
        <v>89</v>
      </c>
      <c r="AV179" s="13" t="s">
        <v>89</v>
      </c>
      <c r="AW179" s="13" t="s">
        <v>35</v>
      </c>
      <c r="AX179" s="13" t="s">
        <v>87</v>
      </c>
      <c r="AY179" s="248" t="s">
        <v>132</v>
      </c>
    </row>
    <row r="180" s="2" customFormat="1" ht="24.15" customHeight="1">
      <c r="A180" s="38"/>
      <c r="B180" s="39"/>
      <c r="C180" s="218" t="s">
        <v>8</v>
      </c>
      <c r="D180" s="218" t="s">
        <v>134</v>
      </c>
      <c r="E180" s="219" t="s">
        <v>1045</v>
      </c>
      <c r="F180" s="220" t="s">
        <v>856</v>
      </c>
      <c r="G180" s="221" t="s">
        <v>181</v>
      </c>
      <c r="H180" s="222">
        <v>159.15199999999999</v>
      </c>
      <c r="I180" s="223"/>
      <c r="J180" s="224">
        <f>ROUND(I180*H180,2)</f>
        <v>0</v>
      </c>
      <c r="K180" s="220" t="s">
        <v>138</v>
      </c>
      <c r="L180" s="44"/>
      <c r="M180" s="225" t="s">
        <v>1</v>
      </c>
      <c r="N180" s="226" t="s">
        <v>44</v>
      </c>
      <c r="O180" s="91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139</v>
      </c>
      <c r="AT180" s="229" t="s">
        <v>134</v>
      </c>
      <c r="AU180" s="229" t="s">
        <v>89</v>
      </c>
      <c r="AY180" s="17" t="s">
        <v>132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87</v>
      </c>
      <c r="BK180" s="230">
        <f>ROUND(I180*H180,2)</f>
        <v>0</v>
      </c>
      <c r="BL180" s="17" t="s">
        <v>139</v>
      </c>
      <c r="BM180" s="229" t="s">
        <v>1046</v>
      </c>
    </row>
    <row r="181" s="2" customFormat="1">
      <c r="A181" s="38"/>
      <c r="B181" s="39"/>
      <c r="C181" s="40"/>
      <c r="D181" s="231" t="s">
        <v>141</v>
      </c>
      <c r="E181" s="40"/>
      <c r="F181" s="232" t="s">
        <v>1047</v>
      </c>
      <c r="G181" s="40"/>
      <c r="H181" s="40"/>
      <c r="I181" s="233"/>
      <c r="J181" s="40"/>
      <c r="K181" s="40"/>
      <c r="L181" s="44"/>
      <c r="M181" s="234"/>
      <c r="N181" s="235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141</v>
      </c>
      <c r="AU181" s="17" t="s">
        <v>89</v>
      </c>
    </row>
    <row r="182" s="2" customFormat="1">
      <c r="A182" s="38"/>
      <c r="B182" s="39"/>
      <c r="C182" s="40"/>
      <c r="D182" s="236" t="s">
        <v>143</v>
      </c>
      <c r="E182" s="40"/>
      <c r="F182" s="237" t="s">
        <v>1048</v>
      </c>
      <c r="G182" s="40"/>
      <c r="H182" s="40"/>
      <c r="I182" s="233"/>
      <c r="J182" s="40"/>
      <c r="K182" s="40"/>
      <c r="L182" s="44"/>
      <c r="M182" s="234"/>
      <c r="N182" s="235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143</v>
      </c>
      <c r="AU182" s="17" t="s">
        <v>89</v>
      </c>
    </row>
    <row r="183" s="13" customFormat="1">
      <c r="A183" s="13"/>
      <c r="B183" s="238"/>
      <c r="C183" s="239"/>
      <c r="D183" s="231" t="s">
        <v>145</v>
      </c>
      <c r="E183" s="240" t="s">
        <v>1</v>
      </c>
      <c r="F183" s="241" t="s">
        <v>1049</v>
      </c>
      <c r="G183" s="239"/>
      <c r="H183" s="242">
        <v>159.15199999999999</v>
      </c>
      <c r="I183" s="243"/>
      <c r="J183" s="239"/>
      <c r="K183" s="239"/>
      <c r="L183" s="244"/>
      <c r="M183" s="245"/>
      <c r="N183" s="246"/>
      <c r="O183" s="246"/>
      <c r="P183" s="246"/>
      <c r="Q183" s="246"/>
      <c r="R183" s="246"/>
      <c r="S183" s="246"/>
      <c r="T183" s="247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8" t="s">
        <v>145</v>
      </c>
      <c r="AU183" s="248" t="s">
        <v>89</v>
      </c>
      <c r="AV183" s="13" t="s">
        <v>89</v>
      </c>
      <c r="AW183" s="13" t="s">
        <v>35</v>
      </c>
      <c r="AX183" s="13" t="s">
        <v>87</v>
      </c>
      <c r="AY183" s="248" t="s">
        <v>132</v>
      </c>
    </row>
    <row r="184" s="2" customFormat="1" ht="16.5" customHeight="1">
      <c r="A184" s="38"/>
      <c r="B184" s="39"/>
      <c r="C184" s="270" t="s">
        <v>225</v>
      </c>
      <c r="D184" s="270" t="s">
        <v>388</v>
      </c>
      <c r="E184" s="271" t="s">
        <v>1050</v>
      </c>
      <c r="F184" s="272" t="s">
        <v>1051</v>
      </c>
      <c r="G184" s="273" t="s">
        <v>356</v>
      </c>
      <c r="H184" s="274">
        <v>318.30399999999997</v>
      </c>
      <c r="I184" s="275"/>
      <c r="J184" s="276">
        <f>ROUND(I184*H184,2)</f>
        <v>0</v>
      </c>
      <c r="K184" s="272" t="s">
        <v>1052</v>
      </c>
      <c r="L184" s="277"/>
      <c r="M184" s="278" t="s">
        <v>1</v>
      </c>
      <c r="N184" s="279" t="s">
        <v>44</v>
      </c>
      <c r="O184" s="91"/>
      <c r="P184" s="227">
        <f>O184*H184</f>
        <v>0</v>
      </c>
      <c r="Q184" s="227">
        <v>1</v>
      </c>
      <c r="R184" s="227">
        <f>Q184*H184</f>
        <v>318.30399999999997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186</v>
      </c>
      <c r="AT184" s="229" t="s">
        <v>388</v>
      </c>
      <c r="AU184" s="229" t="s">
        <v>89</v>
      </c>
      <c r="AY184" s="17" t="s">
        <v>132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87</v>
      </c>
      <c r="BK184" s="230">
        <f>ROUND(I184*H184,2)</f>
        <v>0</v>
      </c>
      <c r="BL184" s="17" t="s">
        <v>139</v>
      </c>
      <c r="BM184" s="229" t="s">
        <v>1053</v>
      </c>
    </row>
    <row r="185" s="2" customFormat="1">
      <c r="A185" s="38"/>
      <c r="B185" s="39"/>
      <c r="C185" s="40"/>
      <c r="D185" s="231" t="s">
        <v>141</v>
      </c>
      <c r="E185" s="40"/>
      <c r="F185" s="232" t="s">
        <v>1051</v>
      </c>
      <c r="G185" s="40"/>
      <c r="H185" s="40"/>
      <c r="I185" s="233"/>
      <c r="J185" s="40"/>
      <c r="K185" s="40"/>
      <c r="L185" s="44"/>
      <c r="M185" s="234"/>
      <c r="N185" s="235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141</v>
      </c>
      <c r="AU185" s="17" t="s">
        <v>89</v>
      </c>
    </row>
    <row r="186" s="13" customFormat="1">
      <c r="A186" s="13"/>
      <c r="B186" s="238"/>
      <c r="C186" s="239"/>
      <c r="D186" s="231" t="s">
        <v>145</v>
      </c>
      <c r="E186" s="240" t="s">
        <v>1</v>
      </c>
      <c r="F186" s="241" t="s">
        <v>1054</v>
      </c>
      <c r="G186" s="239"/>
      <c r="H186" s="242">
        <v>159.15199999999999</v>
      </c>
      <c r="I186" s="243"/>
      <c r="J186" s="239"/>
      <c r="K186" s="239"/>
      <c r="L186" s="244"/>
      <c r="M186" s="245"/>
      <c r="N186" s="246"/>
      <c r="O186" s="246"/>
      <c r="P186" s="246"/>
      <c r="Q186" s="246"/>
      <c r="R186" s="246"/>
      <c r="S186" s="246"/>
      <c r="T186" s="24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8" t="s">
        <v>145</v>
      </c>
      <c r="AU186" s="248" t="s">
        <v>89</v>
      </c>
      <c r="AV186" s="13" t="s">
        <v>89</v>
      </c>
      <c r="AW186" s="13" t="s">
        <v>35</v>
      </c>
      <c r="AX186" s="13" t="s">
        <v>87</v>
      </c>
      <c r="AY186" s="248" t="s">
        <v>132</v>
      </c>
    </row>
    <row r="187" s="13" customFormat="1">
      <c r="A187" s="13"/>
      <c r="B187" s="238"/>
      <c r="C187" s="239"/>
      <c r="D187" s="231" t="s">
        <v>145</v>
      </c>
      <c r="E187" s="239"/>
      <c r="F187" s="241" t="s">
        <v>1055</v>
      </c>
      <c r="G187" s="239"/>
      <c r="H187" s="242">
        <v>318.30399999999997</v>
      </c>
      <c r="I187" s="243"/>
      <c r="J187" s="239"/>
      <c r="K187" s="239"/>
      <c r="L187" s="244"/>
      <c r="M187" s="245"/>
      <c r="N187" s="246"/>
      <c r="O187" s="246"/>
      <c r="P187" s="246"/>
      <c r="Q187" s="246"/>
      <c r="R187" s="246"/>
      <c r="S187" s="246"/>
      <c r="T187" s="24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8" t="s">
        <v>145</v>
      </c>
      <c r="AU187" s="248" t="s">
        <v>89</v>
      </c>
      <c r="AV187" s="13" t="s">
        <v>89</v>
      </c>
      <c r="AW187" s="13" t="s">
        <v>4</v>
      </c>
      <c r="AX187" s="13" t="s">
        <v>87</v>
      </c>
      <c r="AY187" s="248" t="s">
        <v>132</v>
      </c>
    </row>
    <row r="188" s="2" customFormat="1" ht="24.15" customHeight="1">
      <c r="A188" s="38"/>
      <c r="B188" s="39"/>
      <c r="C188" s="218" t="s">
        <v>231</v>
      </c>
      <c r="D188" s="218" t="s">
        <v>134</v>
      </c>
      <c r="E188" s="219" t="s">
        <v>861</v>
      </c>
      <c r="F188" s="220" t="s">
        <v>862</v>
      </c>
      <c r="G188" s="221" t="s">
        <v>181</v>
      </c>
      <c r="H188" s="222">
        <v>45.472000000000001</v>
      </c>
      <c r="I188" s="223"/>
      <c r="J188" s="224">
        <f>ROUND(I188*H188,2)</f>
        <v>0</v>
      </c>
      <c r="K188" s="220" t="s">
        <v>138</v>
      </c>
      <c r="L188" s="44"/>
      <c r="M188" s="225" t="s">
        <v>1</v>
      </c>
      <c r="N188" s="226" t="s">
        <v>44</v>
      </c>
      <c r="O188" s="91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9" t="s">
        <v>139</v>
      </c>
      <c r="AT188" s="229" t="s">
        <v>134</v>
      </c>
      <c r="AU188" s="229" t="s">
        <v>89</v>
      </c>
      <c r="AY188" s="17" t="s">
        <v>132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7" t="s">
        <v>87</v>
      </c>
      <c r="BK188" s="230">
        <f>ROUND(I188*H188,2)</f>
        <v>0</v>
      </c>
      <c r="BL188" s="17" t="s">
        <v>139</v>
      </c>
      <c r="BM188" s="229" t="s">
        <v>1056</v>
      </c>
    </row>
    <row r="189" s="2" customFormat="1">
      <c r="A189" s="38"/>
      <c r="B189" s="39"/>
      <c r="C189" s="40"/>
      <c r="D189" s="231" t="s">
        <v>141</v>
      </c>
      <c r="E189" s="40"/>
      <c r="F189" s="232" t="s">
        <v>1057</v>
      </c>
      <c r="G189" s="40"/>
      <c r="H189" s="40"/>
      <c r="I189" s="233"/>
      <c r="J189" s="40"/>
      <c r="K189" s="40"/>
      <c r="L189" s="44"/>
      <c r="M189" s="234"/>
      <c r="N189" s="235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141</v>
      </c>
      <c r="AU189" s="17" t="s">
        <v>89</v>
      </c>
    </row>
    <row r="190" s="2" customFormat="1">
      <c r="A190" s="38"/>
      <c r="B190" s="39"/>
      <c r="C190" s="40"/>
      <c r="D190" s="236" t="s">
        <v>143</v>
      </c>
      <c r="E190" s="40"/>
      <c r="F190" s="237" t="s">
        <v>865</v>
      </c>
      <c r="G190" s="40"/>
      <c r="H190" s="40"/>
      <c r="I190" s="233"/>
      <c r="J190" s="40"/>
      <c r="K190" s="40"/>
      <c r="L190" s="44"/>
      <c r="M190" s="234"/>
      <c r="N190" s="235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143</v>
      </c>
      <c r="AU190" s="17" t="s">
        <v>89</v>
      </c>
    </row>
    <row r="191" s="13" customFormat="1">
      <c r="A191" s="13"/>
      <c r="B191" s="238"/>
      <c r="C191" s="239"/>
      <c r="D191" s="231" t="s">
        <v>145</v>
      </c>
      <c r="E191" s="240" t="s">
        <v>1</v>
      </c>
      <c r="F191" s="241" t="s">
        <v>1058</v>
      </c>
      <c r="G191" s="239"/>
      <c r="H191" s="242">
        <v>45.472000000000001</v>
      </c>
      <c r="I191" s="243"/>
      <c r="J191" s="239"/>
      <c r="K191" s="239"/>
      <c r="L191" s="244"/>
      <c r="M191" s="245"/>
      <c r="N191" s="246"/>
      <c r="O191" s="246"/>
      <c r="P191" s="246"/>
      <c r="Q191" s="246"/>
      <c r="R191" s="246"/>
      <c r="S191" s="246"/>
      <c r="T191" s="24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8" t="s">
        <v>145</v>
      </c>
      <c r="AU191" s="248" t="s">
        <v>89</v>
      </c>
      <c r="AV191" s="13" t="s">
        <v>89</v>
      </c>
      <c r="AW191" s="13" t="s">
        <v>35</v>
      </c>
      <c r="AX191" s="13" t="s">
        <v>87</v>
      </c>
      <c r="AY191" s="248" t="s">
        <v>132</v>
      </c>
    </row>
    <row r="192" s="2" customFormat="1" ht="16.5" customHeight="1">
      <c r="A192" s="38"/>
      <c r="B192" s="39"/>
      <c r="C192" s="270" t="s">
        <v>238</v>
      </c>
      <c r="D192" s="270" t="s">
        <v>388</v>
      </c>
      <c r="E192" s="271" t="s">
        <v>1059</v>
      </c>
      <c r="F192" s="272" t="s">
        <v>1060</v>
      </c>
      <c r="G192" s="273" t="s">
        <v>356</v>
      </c>
      <c r="H192" s="274">
        <v>91.439999999999998</v>
      </c>
      <c r="I192" s="275"/>
      <c r="J192" s="276">
        <f>ROUND(I192*H192,2)</f>
        <v>0</v>
      </c>
      <c r="K192" s="272" t="s">
        <v>138</v>
      </c>
      <c r="L192" s="277"/>
      <c r="M192" s="278" t="s">
        <v>1</v>
      </c>
      <c r="N192" s="279" t="s">
        <v>44</v>
      </c>
      <c r="O192" s="91"/>
      <c r="P192" s="227">
        <f>O192*H192</f>
        <v>0</v>
      </c>
      <c r="Q192" s="227">
        <v>1</v>
      </c>
      <c r="R192" s="227">
        <f>Q192*H192</f>
        <v>91.439999999999998</v>
      </c>
      <c r="S192" s="227">
        <v>0</v>
      </c>
      <c r="T192" s="22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9" t="s">
        <v>186</v>
      </c>
      <c r="AT192" s="229" t="s">
        <v>388</v>
      </c>
      <c r="AU192" s="229" t="s">
        <v>89</v>
      </c>
      <c r="AY192" s="17" t="s">
        <v>132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7" t="s">
        <v>87</v>
      </c>
      <c r="BK192" s="230">
        <f>ROUND(I192*H192,2)</f>
        <v>0</v>
      </c>
      <c r="BL192" s="17" t="s">
        <v>139</v>
      </c>
      <c r="BM192" s="229" t="s">
        <v>1061</v>
      </c>
    </row>
    <row r="193" s="2" customFormat="1">
      <c r="A193" s="38"/>
      <c r="B193" s="39"/>
      <c r="C193" s="40"/>
      <c r="D193" s="231" t="s">
        <v>141</v>
      </c>
      <c r="E193" s="40"/>
      <c r="F193" s="232" t="s">
        <v>1060</v>
      </c>
      <c r="G193" s="40"/>
      <c r="H193" s="40"/>
      <c r="I193" s="233"/>
      <c r="J193" s="40"/>
      <c r="K193" s="40"/>
      <c r="L193" s="44"/>
      <c r="M193" s="234"/>
      <c r="N193" s="235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141</v>
      </c>
      <c r="AU193" s="17" t="s">
        <v>89</v>
      </c>
    </row>
    <row r="194" s="13" customFormat="1">
      <c r="A194" s="13"/>
      <c r="B194" s="238"/>
      <c r="C194" s="239"/>
      <c r="D194" s="231" t="s">
        <v>145</v>
      </c>
      <c r="E194" s="240" t="s">
        <v>1</v>
      </c>
      <c r="F194" s="241" t="s">
        <v>1062</v>
      </c>
      <c r="G194" s="239"/>
      <c r="H194" s="242">
        <v>45.719999999999999</v>
      </c>
      <c r="I194" s="243"/>
      <c r="J194" s="239"/>
      <c r="K194" s="239"/>
      <c r="L194" s="244"/>
      <c r="M194" s="245"/>
      <c r="N194" s="246"/>
      <c r="O194" s="246"/>
      <c r="P194" s="246"/>
      <c r="Q194" s="246"/>
      <c r="R194" s="246"/>
      <c r="S194" s="246"/>
      <c r="T194" s="24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8" t="s">
        <v>145</v>
      </c>
      <c r="AU194" s="248" t="s">
        <v>89</v>
      </c>
      <c r="AV194" s="13" t="s">
        <v>89</v>
      </c>
      <c r="AW194" s="13" t="s">
        <v>35</v>
      </c>
      <c r="AX194" s="13" t="s">
        <v>87</v>
      </c>
      <c r="AY194" s="248" t="s">
        <v>132</v>
      </c>
    </row>
    <row r="195" s="13" customFormat="1">
      <c r="A195" s="13"/>
      <c r="B195" s="238"/>
      <c r="C195" s="239"/>
      <c r="D195" s="231" t="s">
        <v>145</v>
      </c>
      <c r="E195" s="239"/>
      <c r="F195" s="241" t="s">
        <v>1063</v>
      </c>
      <c r="G195" s="239"/>
      <c r="H195" s="242">
        <v>91.439999999999998</v>
      </c>
      <c r="I195" s="243"/>
      <c r="J195" s="239"/>
      <c r="K195" s="239"/>
      <c r="L195" s="244"/>
      <c r="M195" s="245"/>
      <c r="N195" s="246"/>
      <c r="O195" s="246"/>
      <c r="P195" s="246"/>
      <c r="Q195" s="246"/>
      <c r="R195" s="246"/>
      <c r="S195" s="246"/>
      <c r="T195" s="247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8" t="s">
        <v>145</v>
      </c>
      <c r="AU195" s="248" t="s">
        <v>89</v>
      </c>
      <c r="AV195" s="13" t="s">
        <v>89</v>
      </c>
      <c r="AW195" s="13" t="s">
        <v>4</v>
      </c>
      <c r="AX195" s="13" t="s">
        <v>87</v>
      </c>
      <c r="AY195" s="248" t="s">
        <v>132</v>
      </c>
    </row>
    <row r="196" s="2" customFormat="1" ht="24.15" customHeight="1">
      <c r="A196" s="38"/>
      <c r="B196" s="39"/>
      <c r="C196" s="218" t="s">
        <v>245</v>
      </c>
      <c r="D196" s="218" t="s">
        <v>134</v>
      </c>
      <c r="E196" s="219" t="s">
        <v>1064</v>
      </c>
      <c r="F196" s="220" t="s">
        <v>1065</v>
      </c>
      <c r="G196" s="221" t="s">
        <v>516</v>
      </c>
      <c r="H196" s="222">
        <v>495.23599999999999</v>
      </c>
      <c r="I196" s="223"/>
      <c r="J196" s="224">
        <f>ROUND(I196*H196,2)</f>
        <v>0</v>
      </c>
      <c r="K196" s="220" t="s">
        <v>138</v>
      </c>
      <c r="L196" s="44"/>
      <c r="M196" s="225" t="s">
        <v>1</v>
      </c>
      <c r="N196" s="226" t="s">
        <v>44</v>
      </c>
      <c r="O196" s="91"/>
      <c r="P196" s="227">
        <f>O196*H196</f>
        <v>0</v>
      </c>
      <c r="Q196" s="227">
        <v>0.20000000000000001</v>
      </c>
      <c r="R196" s="227">
        <f>Q196*H196</f>
        <v>99.047200000000004</v>
      </c>
      <c r="S196" s="227">
        <v>0</v>
      </c>
      <c r="T196" s="22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9" t="s">
        <v>1066</v>
      </c>
      <c r="AT196" s="229" t="s">
        <v>134</v>
      </c>
      <c r="AU196" s="229" t="s">
        <v>89</v>
      </c>
      <c r="AY196" s="17" t="s">
        <v>132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7" t="s">
        <v>87</v>
      </c>
      <c r="BK196" s="230">
        <f>ROUND(I196*H196,2)</f>
        <v>0</v>
      </c>
      <c r="BL196" s="17" t="s">
        <v>1066</v>
      </c>
      <c r="BM196" s="229" t="s">
        <v>1067</v>
      </c>
    </row>
    <row r="197" s="2" customFormat="1">
      <c r="A197" s="38"/>
      <c r="B197" s="39"/>
      <c r="C197" s="40"/>
      <c r="D197" s="231" t="s">
        <v>141</v>
      </c>
      <c r="E197" s="40"/>
      <c r="F197" s="232" t="s">
        <v>1068</v>
      </c>
      <c r="G197" s="40"/>
      <c r="H197" s="40"/>
      <c r="I197" s="233"/>
      <c r="J197" s="40"/>
      <c r="K197" s="40"/>
      <c r="L197" s="44"/>
      <c r="M197" s="234"/>
      <c r="N197" s="235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141</v>
      </c>
      <c r="AU197" s="17" t="s">
        <v>89</v>
      </c>
    </row>
    <row r="198" s="2" customFormat="1">
      <c r="A198" s="38"/>
      <c r="B198" s="39"/>
      <c r="C198" s="40"/>
      <c r="D198" s="236" t="s">
        <v>143</v>
      </c>
      <c r="E198" s="40"/>
      <c r="F198" s="237" t="s">
        <v>1069</v>
      </c>
      <c r="G198" s="40"/>
      <c r="H198" s="40"/>
      <c r="I198" s="233"/>
      <c r="J198" s="40"/>
      <c r="K198" s="40"/>
      <c r="L198" s="44"/>
      <c r="M198" s="234"/>
      <c r="N198" s="235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143</v>
      </c>
      <c r="AU198" s="17" t="s">
        <v>89</v>
      </c>
    </row>
    <row r="199" s="13" customFormat="1">
      <c r="A199" s="13"/>
      <c r="B199" s="238"/>
      <c r="C199" s="239"/>
      <c r="D199" s="231" t="s">
        <v>145</v>
      </c>
      <c r="E199" s="240" t="s">
        <v>1</v>
      </c>
      <c r="F199" s="241" t="s">
        <v>1070</v>
      </c>
      <c r="G199" s="239"/>
      <c r="H199" s="242">
        <v>49.200000000000003</v>
      </c>
      <c r="I199" s="243"/>
      <c r="J199" s="239"/>
      <c r="K199" s="239"/>
      <c r="L199" s="244"/>
      <c r="M199" s="245"/>
      <c r="N199" s="246"/>
      <c r="O199" s="246"/>
      <c r="P199" s="246"/>
      <c r="Q199" s="246"/>
      <c r="R199" s="246"/>
      <c r="S199" s="246"/>
      <c r="T199" s="247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8" t="s">
        <v>145</v>
      </c>
      <c r="AU199" s="248" t="s">
        <v>89</v>
      </c>
      <c r="AV199" s="13" t="s">
        <v>89</v>
      </c>
      <c r="AW199" s="13" t="s">
        <v>35</v>
      </c>
      <c r="AX199" s="13" t="s">
        <v>79</v>
      </c>
      <c r="AY199" s="248" t="s">
        <v>132</v>
      </c>
    </row>
    <row r="200" s="13" customFormat="1">
      <c r="A200" s="13"/>
      <c r="B200" s="238"/>
      <c r="C200" s="239"/>
      <c r="D200" s="231" t="s">
        <v>145</v>
      </c>
      <c r="E200" s="240" t="s">
        <v>1</v>
      </c>
      <c r="F200" s="241" t="s">
        <v>1071</v>
      </c>
      <c r="G200" s="239"/>
      <c r="H200" s="242">
        <v>378.5</v>
      </c>
      <c r="I200" s="243"/>
      <c r="J200" s="239"/>
      <c r="K200" s="239"/>
      <c r="L200" s="244"/>
      <c r="M200" s="245"/>
      <c r="N200" s="246"/>
      <c r="O200" s="246"/>
      <c r="P200" s="246"/>
      <c r="Q200" s="246"/>
      <c r="R200" s="246"/>
      <c r="S200" s="246"/>
      <c r="T200" s="24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8" t="s">
        <v>145</v>
      </c>
      <c r="AU200" s="248" t="s">
        <v>89</v>
      </c>
      <c r="AV200" s="13" t="s">
        <v>89</v>
      </c>
      <c r="AW200" s="13" t="s">
        <v>35</v>
      </c>
      <c r="AX200" s="13" t="s">
        <v>79</v>
      </c>
      <c r="AY200" s="248" t="s">
        <v>132</v>
      </c>
    </row>
    <row r="201" s="13" customFormat="1">
      <c r="A201" s="13"/>
      <c r="B201" s="238"/>
      <c r="C201" s="239"/>
      <c r="D201" s="231" t="s">
        <v>145</v>
      </c>
      <c r="E201" s="240" t="s">
        <v>1</v>
      </c>
      <c r="F201" s="241" t="s">
        <v>1023</v>
      </c>
      <c r="G201" s="239"/>
      <c r="H201" s="242">
        <v>67.536000000000001</v>
      </c>
      <c r="I201" s="243"/>
      <c r="J201" s="239"/>
      <c r="K201" s="239"/>
      <c r="L201" s="244"/>
      <c r="M201" s="245"/>
      <c r="N201" s="246"/>
      <c r="O201" s="246"/>
      <c r="P201" s="246"/>
      <c r="Q201" s="246"/>
      <c r="R201" s="246"/>
      <c r="S201" s="246"/>
      <c r="T201" s="24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8" t="s">
        <v>145</v>
      </c>
      <c r="AU201" s="248" t="s">
        <v>89</v>
      </c>
      <c r="AV201" s="13" t="s">
        <v>89</v>
      </c>
      <c r="AW201" s="13" t="s">
        <v>35</v>
      </c>
      <c r="AX201" s="13" t="s">
        <v>79</v>
      </c>
      <c r="AY201" s="248" t="s">
        <v>132</v>
      </c>
    </row>
    <row r="202" s="14" customFormat="1">
      <c r="A202" s="14"/>
      <c r="B202" s="249"/>
      <c r="C202" s="250"/>
      <c r="D202" s="231" t="s">
        <v>145</v>
      </c>
      <c r="E202" s="251" t="s">
        <v>1</v>
      </c>
      <c r="F202" s="252" t="s">
        <v>197</v>
      </c>
      <c r="G202" s="250"/>
      <c r="H202" s="253">
        <v>495.23599999999999</v>
      </c>
      <c r="I202" s="254"/>
      <c r="J202" s="250"/>
      <c r="K202" s="250"/>
      <c r="L202" s="255"/>
      <c r="M202" s="256"/>
      <c r="N202" s="257"/>
      <c r="O202" s="257"/>
      <c r="P202" s="257"/>
      <c r="Q202" s="257"/>
      <c r="R202" s="257"/>
      <c r="S202" s="257"/>
      <c r="T202" s="258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9" t="s">
        <v>145</v>
      </c>
      <c r="AU202" s="259" t="s">
        <v>89</v>
      </c>
      <c r="AV202" s="14" t="s">
        <v>139</v>
      </c>
      <c r="AW202" s="14" t="s">
        <v>35</v>
      </c>
      <c r="AX202" s="14" t="s">
        <v>87</v>
      </c>
      <c r="AY202" s="259" t="s">
        <v>132</v>
      </c>
    </row>
    <row r="203" s="12" customFormat="1" ht="22.8" customHeight="1">
      <c r="A203" s="12"/>
      <c r="B203" s="202"/>
      <c r="C203" s="203"/>
      <c r="D203" s="204" t="s">
        <v>78</v>
      </c>
      <c r="E203" s="216" t="s">
        <v>89</v>
      </c>
      <c r="F203" s="216" t="s">
        <v>877</v>
      </c>
      <c r="G203" s="203"/>
      <c r="H203" s="203"/>
      <c r="I203" s="206"/>
      <c r="J203" s="217">
        <f>BK203</f>
        <v>0</v>
      </c>
      <c r="K203" s="203"/>
      <c r="L203" s="208"/>
      <c r="M203" s="209"/>
      <c r="N203" s="210"/>
      <c r="O203" s="210"/>
      <c r="P203" s="211">
        <f>SUM(P204:P218)</f>
        <v>0</v>
      </c>
      <c r="Q203" s="210"/>
      <c r="R203" s="211">
        <f>SUM(R204:R218)</f>
        <v>25.446262729999997</v>
      </c>
      <c r="S203" s="210"/>
      <c r="T203" s="212">
        <f>SUM(T204:T218)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3" t="s">
        <v>87</v>
      </c>
      <c r="AT203" s="214" t="s">
        <v>78</v>
      </c>
      <c r="AU203" s="214" t="s">
        <v>87</v>
      </c>
      <c r="AY203" s="213" t="s">
        <v>132</v>
      </c>
      <c r="BK203" s="215">
        <f>SUM(BK204:BK218)</f>
        <v>0</v>
      </c>
    </row>
    <row r="204" s="2" customFormat="1" ht="16.5" customHeight="1">
      <c r="A204" s="38"/>
      <c r="B204" s="39"/>
      <c r="C204" s="218" t="s">
        <v>252</v>
      </c>
      <c r="D204" s="218" t="s">
        <v>134</v>
      </c>
      <c r="E204" s="219" t="s">
        <v>1072</v>
      </c>
      <c r="F204" s="220" t="s">
        <v>1073</v>
      </c>
      <c r="G204" s="221" t="s">
        <v>181</v>
      </c>
      <c r="H204" s="222">
        <v>10.071999999999999</v>
      </c>
      <c r="I204" s="223"/>
      <c r="J204" s="224">
        <f>ROUND(I204*H204,2)</f>
        <v>0</v>
      </c>
      <c r="K204" s="220" t="s">
        <v>138</v>
      </c>
      <c r="L204" s="44"/>
      <c r="M204" s="225" t="s">
        <v>1</v>
      </c>
      <c r="N204" s="226" t="s">
        <v>44</v>
      </c>
      <c r="O204" s="91"/>
      <c r="P204" s="227">
        <f>O204*H204</f>
        <v>0</v>
      </c>
      <c r="Q204" s="227">
        <v>2.5018699999999998</v>
      </c>
      <c r="R204" s="227">
        <f>Q204*H204</f>
        <v>25.198834639999998</v>
      </c>
      <c r="S204" s="227">
        <v>0</v>
      </c>
      <c r="T204" s="22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9" t="s">
        <v>139</v>
      </c>
      <c r="AT204" s="229" t="s">
        <v>134</v>
      </c>
      <c r="AU204" s="229" t="s">
        <v>89</v>
      </c>
      <c r="AY204" s="17" t="s">
        <v>132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7" t="s">
        <v>87</v>
      </c>
      <c r="BK204" s="230">
        <f>ROUND(I204*H204,2)</f>
        <v>0</v>
      </c>
      <c r="BL204" s="17" t="s">
        <v>139</v>
      </c>
      <c r="BM204" s="229" t="s">
        <v>1074</v>
      </c>
    </row>
    <row r="205" s="2" customFormat="1">
      <c r="A205" s="38"/>
      <c r="B205" s="39"/>
      <c r="C205" s="40"/>
      <c r="D205" s="231" t="s">
        <v>141</v>
      </c>
      <c r="E205" s="40"/>
      <c r="F205" s="232" t="s">
        <v>1075</v>
      </c>
      <c r="G205" s="40"/>
      <c r="H205" s="40"/>
      <c r="I205" s="233"/>
      <c r="J205" s="40"/>
      <c r="K205" s="40"/>
      <c r="L205" s="44"/>
      <c r="M205" s="234"/>
      <c r="N205" s="235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141</v>
      </c>
      <c r="AU205" s="17" t="s">
        <v>89</v>
      </c>
    </row>
    <row r="206" s="2" customFormat="1">
      <c r="A206" s="38"/>
      <c r="B206" s="39"/>
      <c r="C206" s="40"/>
      <c r="D206" s="236" t="s">
        <v>143</v>
      </c>
      <c r="E206" s="40"/>
      <c r="F206" s="237" t="s">
        <v>1076</v>
      </c>
      <c r="G206" s="40"/>
      <c r="H206" s="40"/>
      <c r="I206" s="233"/>
      <c r="J206" s="40"/>
      <c r="K206" s="40"/>
      <c r="L206" s="44"/>
      <c r="M206" s="234"/>
      <c r="N206" s="235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143</v>
      </c>
      <c r="AU206" s="17" t="s">
        <v>89</v>
      </c>
    </row>
    <row r="207" s="13" customFormat="1">
      <c r="A207" s="13"/>
      <c r="B207" s="238"/>
      <c r="C207" s="239"/>
      <c r="D207" s="231" t="s">
        <v>145</v>
      </c>
      <c r="E207" s="240" t="s">
        <v>1</v>
      </c>
      <c r="F207" s="241" t="s">
        <v>1012</v>
      </c>
      <c r="G207" s="239"/>
      <c r="H207" s="242">
        <v>0.80000000000000004</v>
      </c>
      <c r="I207" s="243"/>
      <c r="J207" s="239"/>
      <c r="K207" s="239"/>
      <c r="L207" s="244"/>
      <c r="M207" s="245"/>
      <c r="N207" s="246"/>
      <c r="O207" s="246"/>
      <c r="P207" s="246"/>
      <c r="Q207" s="246"/>
      <c r="R207" s="246"/>
      <c r="S207" s="246"/>
      <c r="T207" s="247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8" t="s">
        <v>145</v>
      </c>
      <c r="AU207" s="248" t="s">
        <v>89</v>
      </c>
      <c r="AV207" s="13" t="s">
        <v>89</v>
      </c>
      <c r="AW207" s="13" t="s">
        <v>35</v>
      </c>
      <c r="AX207" s="13" t="s">
        <v>79</v>
      </c>
      <c r="AY207" s="248" t="s">
        <v>132</v>
      </c>
    </row>
    <row r="208" s="13" customFormat="1">
      <c r="A208" s="13"/>
      <c r="B208" s="238"/>
      <c r="C208" s="239"/>
      <c r="D208" s="231" t="s">
        <v>145</v>
      </c>
      <c r="E208" s="240" t="s">
        <v>1</v>
      </c>
      <c r="F208" s="241" t="s">
        <v>1013</v>
      </c>
      <c r="G208" s="239"/>
      <c r="H208" s="242">
        <v>9.1519999999999992</v>
      </c>
      <c r="I208" s="243"/>
      <c r="J208" s="239"/>
      <c r="K208" s="239"/>
      <c r="L208" s="244"/>
      <c r="M208" s="245"/>
      <c r="N208" s="246"/>
      <c r="O208" s="246"/>
      <c r="P208" s="246"/>
      <c r="Q208" s="246"/>
      <c r="R208" s="246"/>
      <c r="S208" s="246"/>
      <c r="T208" s="247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8" t="s">
        <v>145</v>
      </c>
      <c r="AU208" s="248" t="s">
        <v>89</v>
      </c>
      <c r="AV208" s="13" t="s">
        <v>89</v>
      </c>
      <c r="AW208" s="13" t="s">
        <v>35</v>
      </c>
      <c r="AX208" s="13" t="s">
        <v>79</v>
      </c>
      <c r="AY208" s="248" t="s">
        <v>132</v>
      </c>
    </row>
    <row r="209" s="13" customFormat="1">
      <c r="A209" s="13"/>
      <c r="B209" s="238"/>
      <c r="C209" s="239"/>
      <c r="D209" s="231" t="s">
        <v>145</v>
      </c>
      <c r="E209" s="240" t="s">
        <v>1</v>
      </c>
      <c r="F209" s="241" t="s">
        <v>1015</v>
      </c>
      <c r="G209" s="239"/>
      <c r="H209" s="242">
        <v>0.12</v>
      </c>
      <c r="I209" s="243"/>
      <c r="J209" s="239"/>
      <c r="K209" s="239"/>
      <c r="L209" s="244"/>
      <c r="M209" s="245"/>
      <c r="N209" s="246"/>
      <c r="O209" s="246"/>
      <c r="P209" s="246"/>
      <c r="Q209" s="246"/>
      <c r="R209" s="246"/>
      <c r="S209" s="246"/>
      <c r="T209" s="247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8" t="s">
        <v>145</v>
      </c>
      <c r="AU209" s="248" t="s">
        <v>89</v>
      </c>
      <c r="AV209" s="13" t="s">
        <v>89</v>
      </c>
      <c r="AW209" s="13" t="s">
        <v>35</v>
      </c>
      <c r="AX209" s="13" t="s">
        <v>79</v>
      </c>
      <c r="AY209" s="248" t="s">
        <v>132</v>
      </c>
    </row>
    <row r="210" s="14" customFormat="1">
      <c r="A210" s="14"/>
      <c r="B210" s="249"/>
      <c r="C210" s="250"/>
      <c r="D210" s="231" t="s">
        <v>145</v>
      </c>
      <c r="E210" s="251" t="s">
        <v>1</v>
      </c>
      <c r="F210" s="252" t="s">
        <v>197</v>
      </c>
      <c r="G210" s="250"/>
      <c r="H210" s="253">
        <v>10.071999999999999</v>
      </c>
      <c r="I210" s="254"/>
      <c r="J210" s="250"/>
      <c r="K210" s="250"/>
      <c r="L210" s="255"/>
      <c r="M210" s="256"/>
      <c r="N210" s="257"/>
      <c r="O210" s="257"/>
      <c r="P210" s="257"/>
      <c r="Q210" s="257"/>
      <c r="R210" s="257"/>
      <c r="S210" s="257"/>
      <c r="T210" s="258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9" t="s">
        <v>145</v>
      </c>
      <c r="AU210" s="259" t="s">
        <v>89</v>
      </c>
      <c r="AV210" s="14" t="s">
        <v>139</v>
      </c>
      <c r="AW210" s="14" t="s">
        <v>35</v>
      </c>
      <c r="AX210" s="14" t="s">
        <v>87</v>
      </c>
      <c r="AY210" s="259" t="s">
        <v>132</v>
      </c>
    </row>
    <row r="211" s="2" customFormat="1" ht="24.15" customHeight="1">
      <c r="A211" s="38"/>
      <c r="B211" s="39"/>
      <c r="C211" s="218" t="s">
        <v>259</v>
      </c>
      <c r="D211" s="218" t="s">
        <v>134</v>
      </c>
      <c r="E211" s="219" t="s">
        <v>1077</v>
      </c>
      <c r="F211" s="220" t="s">
        <v>1078</v>
      </c>
      <c r="G211" s="221" t="s">
        <v>149</v>
      </c>
      <c r="H211" s="222">
        <v>11.699999999999999</v>
      </c>
      <c r="I211" s="223"/>
      <c r="J211" s="224">
        <f>ROUND(I211*H211,2)</f>
        <v>0</v>
      </c>
      <c r="K211" s="220" t="s">
        <v>1</v>
      </c>
      <c r="L211" s="44"/>
      <c r="M211" s="225" t="s">
        <v>1</v>
      </c>
      <c r="N211" s="226" t="s">
        <v>44</v>
      </c>
      <c r="O211" s="91"/>
      <c r="P211" s="227">
        <f>O211*H211</f>
        <v>0</v>
      </c>
      <c r="Q211" s="227">
        <v>0.0071199999999999996</v>
      </c>
      <c r="R211" s="227">
        <f>Q211*H211</f>
        <v>0.083303999999999989</v>
      </c>
      <c r="S211" s="227">
        <v>0</v>
      </c>
      <c r="T211" s="22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9" t="s">
        <v>1066</v>
      </c>
      <c r="AT211" s="229" t="s">
        <v>134</v>
      </c>
      <c r="AU211" s="229" t="s">
        <v>89</v>
      </c>
      <c r="AY211" s="17" t="s">
        <v>132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7" t="s">
        <v>87</v>
      </c>
      <c r="BK211" s="230">
        <f>ROUND(I211*H211,2)</f>
        <v>0</v>
      </c>
      <c r="BL211" s="17" t="s">
        <v>1066</v>
      </c>
      <c r="BM211" s="229" t="s">
        <v>1079</v>
      </c>
    </row>
    <row r="212" s="13" customFormat="1">
      <c r="A212" s="13"/>
      <c r="B212" s="238"/>
      <c r="C212" s="239"/>
      <c r="D212" s="231" t="s">
        <v>145</v>
      </c>
      <c r="E212" s="240" t="s">
        <v>1</v>
      </c>
      <c r="F212" s="241" t="s">
        <v>1080</v>
      </c>
      <c r="G212" s="239"/>
      <c r="H212" s="242">
        <v>0.5</v>
      </c>
      <c r="I212" s="243"/>
      <c r="J212" s="239"/>
      <c r="K212" s="239"/>
      <c r="L212" s="244"/>
      <c r="M212" s="245"/>
      <c r="N212" s="246"/>
      <c r="O212" s="246"/>
      <c r="P212" s="246"/>
      <c r="Q212" s="246"/>
      <c r="R212" s="246"/>
      <c r="S212" s="246"/>
      <c r="T212" s="247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8" t="s">
        <v>145</v>
      </c>
      <c r="AU212" s="248" t="s">
        <v>89</v>
      </c>
      <c r="AV212" s="13" t="s">
        <v>89</v>
      </c>
      <c r="AW212" s="13" t="s">
        <v>35</v>
      </c>
      <c r="AX212" s="13" t="s">
        <v>79</v>
      </c>
      <c r="AY212" s="248" t="s">
        <v>132</v>
      </c>
    </row>
    <row r="213" s="13" customFormat="1">
      <c r="A213" s="13"/>
      <c r="B213" s="238"/>
      <c r="C213" s="239"/>
      <c r="D213" s="231" t="s">
        <v>145</v>
      </c>
      <c r="E213" s="240" t="s">
        <v>1</v>
      </c>
      <c r="F213" s="241" t="s">
        <v>1081</v>
      </c>
      <c r="G213" s="239"/>
      <c r="H213" s="242">
        <v>11.199999999999999</v>
      </c>
      <c r="I213" s="243"/>
      <c r="J213" s="239"/>
      <c r="K213" s="239"/>
      <c r="L213" s="244"/>
      <c r="M213" s="245"/>
      <c r="N213" s="246"/>
      <c r="O213" s="246"/>
      <c r="P213" s="246"/>
      <c r="Q213" s="246"/>
      <c r="R213" s="246"/>
      <c r="S213" s="246"/>
      <c r="T213" s="247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8" t="s">
        <v>145</v>
      </c>
      <c r="AU213" s="248" t="s">
        <v>89</v>
      </c>
      <c r="AV213" s="13" t="s">
        <v>89</v>
      </c>
      <c r="AW213" s="13" t="s">
        <v>35</v>
      </c>
      <c r="AX213" s="13" t="s">
        <v>79</v>
      </c>
      <c r="AY213" s="248" t="s">
        <v>132</v>
      </c>
    </row>
    <row r="214" s="14" customFormat="1">
      <c r="A214" s="14"/>
      <c r="B214" s="249"/>
      <c r="C214" s="250"/>
      <c r="D214" s="231" t="s">
        <v>145</v>
      </c>
      <c r="E214" s="251" t="s">
        <v>1</v>
      </c>
      <c r="F214" s="252" t="s">
        <v>197</v>
      </c>
      <c r="G214" s="250"/>
      <c r="H214" s="253">
        <v>11.699999999999999</v>
      </c>
      <c r="I214" s="254"/>
      <c r="J214" s="250"/>
      <c r="K214" s="250"/>
      <c r="L214" s="255"/>
      <c r="M214" s="256"/>
      <c r="N214" s="257"/>
      <c r="O214" s="257"/>
      <c r="P214" s="257"/>
      <c r="Q214" s="257"/>
      <c r="R214" s="257"/>
      <c r="S214" s="257"/>
      <c r="T214" s="258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9" t="s">
        <v>145</v>
      </c>
      <c r="AU214" s="259" t="s">
        <v>89</v>
      </c>
      <c r="AV214" s="14" t="s">
        <v>139</v>
      </c>
      <c r="AW214" s="14" t="s">
        <v>35</v>
      </c>
      <c r="AX214" s="14" t="s">
        <v>87</v>
      </c>
      <c r="AY214" s="259" t="s">
        <v>132</v>
      </c>
    </row>
    <row r="215" s="2" customFormat="1" ht="16.5" customHeight="1">
      <c r="A215" s="38"/>
      <c r="B215" s="39"/>
      <c r="C215" s="270" t="s">
        <v>265</v>
      </c>
      <c r="D215" s="270" t="s">
        <v>388</v>
      </c>
      <c r="E215" s="271" t="s">
        <v>1082</v>
      </c>
      <c r="F215" s="272" t="s">
        <v>1083</v>
      </c>
      <c r="G215" s="273" t="s">
        <v>516</v>
      </c>
      <c r="H215" s="274">
        <v>12.519</v>
      </c>
      <c r="I215" s="275"/>
      <c r="J215" s="276">
        <f>ROUND(I215*H215,2)</f>
        <v>0</v>
      </c>
      <c r="K215" s="272" t="s">
        <v>138</v>
      </c>
      <c r="L215" s="277"/>
      <c r="M215" s="278" t="s">
        <v>1</v>
      </c>
      <c r="N215" s="279" t="s">
        <v>44</v>
      </c>
      <c r="O215" s="91"/>
      <c r="P215" s="227">
        <f>O215*H215</f>
        <v>0</v>
      </c>
      <c r="Q215" s="227">
        <v>0.01311</v>
      </c>
      <c r="R215" s="227">
        <f>Q215*H215</f>
        <v>0.16412409</v>
      </c>
      <c r="S215" s="227">
        <v>0</v>
      </c>
      <c r="T215" s="22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9" t="s">
        <v>1084</v>
      </c>
      <c r="AT215" s="229" t="s">
        <v>388</v>
      </c>
      <c r="AU215" s="229" t="s">
        <v>89</v>
      </c>
      <c r="AY215" s="17" t="s">
        <v>132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7" t="s">
        <v>87</v>
      </c>
      <c r="BK215" s="230">
        <f>ROUND(I215*H215,2)</f>
        <v>0</v>
      </c>
      <c r="BL215" s="17" t="s">
        <v>1066</v>
      </c>
      <c r="BM215" s="229" t="s">
        <v>1085</v>
      </c>
    </row>
    <row r="216" s="2" customFormat="1">
      <c r="A216" s="38"/>
      <c r="B216" s="39"/>
      <c r="C216" s="40"/>
      <c r="D216" s="231" t="s">
        <v>141</v>
      </c>
      <c r="E216" s="40"/>
      <c r="F216" s="232" t="s">
        <v>1083</v>
      </c>
      <c r="G216" s="40"/>
      <c r="H216" s="40"/>
      <c r="I216" s="233"/>
      <c r="J216" s="40"/>
      <c r="K216" s="40"/>
      <c r="L216" s="44"/>
      <c r="M216" s="234"/>
      <c r="N216" s="235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141</v>
      </c>
      <c r="AU216" s="17" t="s">
        <v>89</v>
      </c>
    </row>
    <row r="217" s="13" customFormat="1">
      <c r="A217" s="13"/>
      <c r="B217" s="238"/>
      <c r="C217" s="239"/>
      <c r="D217" s="231" t="s">
        <v>145</v>
      </c>
      <c r="E217" s="240" t="s">
        <v>1</v>
      </c>
      <c r="F217" s="241" t="s">
        <v>1086</v>
      </c>
      <c r="G217" s="239"/>
      <c r="H217" s="242">
        <v>11.699999999999999</v>
      </c>
      <c r="I217" s="243"/>
      <c r="J217" s="239"/>
      <c r="K217" s="239"/>
      <c r="L217" s="244"/>
      <c r="M217" s="245"/>
      <c r="N217" s="246"/>
      <c r="O217" s="246"/>
      <c r="P217" s="246"/>
      <c r="Q217" s="246"/>
      <c r="R217" s="246"/>
      <c r="S217" s="246"/>
      <c r="T217" s="247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8" t="s">
        <v>145</v>
      </c>
      <c r="AU217" s="248" t="s">
        <v>89</v>
      </c>
      <c r="AV217" s="13" t="s">
        <v>89</v>
      </c>
      <c r="AW217" s="13" t="s">
        <v>35</v>
      </c>
      <c r="AX217" s="13" t="s">
        <v>87</v>
      </c>
      <c r="AY217" s="248" t="s">
        <v>132</v>
      </c>
    </row>
    <row r="218" s="13" customFormat="1">
      <c r="A218" s="13"/>
      <c r="B218" s="238"/>
      <c r="C218" s="239"/>
      <c r="D218" s="231" t="s">
        <v>145</v>
      </c>
      <c r="E218" s="239"/>
      <c r="F218" s="241" t="s">
        <v>1087</v>
      </c>
      <c r="G218" s="239"/>
      <c r="H218" s="242">
        <v>12.519</v>
      </c>
      <c r="I218" s="243"/>
      <c r="J218" s="239"/>
      <c r="K218" s="239"/>
      <c r="L218" s="244"/>
      <c r="M218" s="245"/>
      <c r="N218" s="246"/>
      <c r="O218" s="246"/>
      <c r="P218" s="246"/>
      <c r="Q218" s="246"/>
      <c r="R218" s="246"/>
      <c r="S218" s="246"/>
      <c r="T218" s="247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8" t="s">
        <v>145</v>
      </c>
      <c r="AU218" s="248" t="s">
        <v>89</v>
      </c>
      <c r="AV218" s="13" t="s">
        <v>89</v>
      </c>
      <c r="AW218" s="13" t="s">
        <v>4</v>
      </c>
      <c r="AX218" s="13" t="s">
        <v>87</v>
      </c>
      <c r="AY218" s="248" t="s">
        <v>132</v>
      </c>
    </row>
    <row r="219" s="12" customFormat="1" ht="22.8" customHeight="1">
      <c r="A219" s="12"/>
      <c r="B219" s="202"/>
      <c r="C219" s="203"/>
      <c r="D219" s="204" t="s">
        <v>78</v>
      </c>
      <c r="E219" s="216" t="s">
        <v>154</v>
      </c>
      <c r="F219" s="216" t="s">
        <v>540</v>
      </c>
      <c r="G219" s="203"/>
      <c r="H219" s="203"/>
      <c r="I219" s="206"/>
      <c r="J219" s="217">
        <f>BK219</f>
        <v>0</v>
      </c>
      <c r="K219" s="203"/>
      <c r="L219" s="208"/>
      <c r="M219" s="209"/>
      <c r="N219" s="210"/>
      <c r="O219" s="210"/>
      <c r="P219" s="211">
        <f>SUM(P220:P228)</f>
        <v>0</v>
      </c>
      <c r="Q219" s="210"/>
      <c r="R219" s="211">
        <f>SUM(R220:R228)</f>
        <v>0.033563999999999997</v>
      </c>
      <c r="S219" s="210"/>
      <c r="T219" s="212">
        <f>SUM(T220:T228)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3" t="s">
        <v>87</v>
      </c>
      <c r="AT219" s="214" t="s">
        <v>78</v>
      </c>
      <c r="AU219" s="214" t="s">
        <v>87</v>
      </c>
      <c r="AY219" s="213" t="s">
        <v>132</v>
      </c>
      <c r="BK219" s="215">
        <f>SUM(BK220:BK228)</f>
        <v>0</v>
      </c>
    </row>
    <row r="220" s="2" customFormat="1" ht="21.75" customHeight="1">
      <c r="A220" s="38"/>
      <c r="B220" s="39"/>
      <c r="C220" s="218" t="s">
        <v>271</v>
      </c>
      <c r="D220" s="218" t="s">
        <v>134</v>
      </c>
      <c r="E220" s="219" t="s">
        <v>1088</v>
      </c>
      <c r="F220" s="220" t="s">
        <v>1089</v>
      </c>
      <c r="G220" s="221" t="s">
        <v>516</v>
      </c>
      <c r="H220" s="222">
        <v>24</v>
      </c>
      <c r="I220" s="223"/>
      <c r="J220" s="224">
        <f>ROUND(I220*H220,2)</f>
        <v>0</v>
      </c>
      <c r="K220" s="220" t="s">
        <v>138</v>
      </c>
      <c r="L220" s="44"/>
      <c r="M220" s="225" t="s">
        <v>1</v>
      </c>
      <c r="N220" s="226" t="s">
        <v>44</v>
      </c>
      <c r="O220" s="91"/>
      <c r="P220" s="227">
        <f>O220*H220</f>
        <v>0</v>
      </c>
      <c r="Q220" s="227">
        <v>0.00080999999999999996</v>
      </c>
      <c r="R220" s="227">
        <f>Q220*H220</f>
        <v>0.019439999999999999</v>
      </c>
      <c r="S220" s="227">
        <v>0</v>
      </c>
      <c r="T220" s="22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9" t="s">
        <v>139</v>
      </c>
      <c r="AT220" s="229" t="s">
        <v>134</v>
      </c>
      <c r="AU220" s="229" t="s">
        <v>89</v>
      </c>
      <c r="AY220" s="17" t="s">
        <v>132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7" t="s">
        <v>87</v>
      </c>
      <c r="BK220" s="230">
        <f>ROUND(I220*H220,2)</f>
        <v>0</v>
      </c>
      <c r="BL220" s="17" t="s">
        <v>139</v>
      </c>
      <c r="BM220" s="229" t="s">
        <v>1090</v>
      </c>
    </row>
    <row r="221" s="2" customFormat="1">
      <c r="A221" s="38"/>
      <c r="B221" s="39"/>
      <c r="C221" s="40"/>
      <c r="D221" s="231" t="s">
        <v>141</v>
      </c>
      <c r="E221" s="40"/>
      <c r="F221" s="232" t="s">
        <v>1091</v>
      </c>
      <c r="G221" s="40"/>
      <c r="H221" s="40"/>
      <c r="I221" s="233"/>
      <c r="J221" s="40"/>
      <c r="K221" s="40"/>
      <c r="L221" s="44"/>
      <c r="M221" s="234"/>
      <c r="N221" s="235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141</v>
      </c>
      <c r="AU221" s="17" t="s">
        <v>89</v>
      </c>
    </row>
    <row r="222" s="2" customFormat="1">
      <c r="A222" s="38"/>
      <c r="B222" s="39"/>
      <c r="C222" s="40"/>
      <c r="D222" s="236" t="s">
        <v>143</v>
      </c>
      <c r="E222" s="40"/>
      <c r="F222" s="237" t="s">
        <v>1092</v>
      </c>
      <c r="G222" s="40"/>
      <c r="H222" s="40"/>
      <c r="I222" s="233"/>
      <c r="J222" s="40"/>
      <c r="K222" s="40"/>
      <c r="L222" s="44"/>
      <c r="M222" s="234"/>
      <c r="N222" s="235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143</v>
      </c>
      <c r="AU222" s="17" t="s">
        <v>89</v>
      </c>
    </row>
    <row r="223" s="15" customFormat="1">
      <c r="A223" s="15"/>
      <c r="B223" s="260"/>
      <c r="C223" s="261"/>
      <c r="D223" s="231" t="s">
        <v>145</v>
      </c>
      <c r="E223" s="262" t="s">
        <v>1</v>
      </c>
      <c r="F223" s="263" t="s">
        <v>1093</v>
      </c>
      <c r="G223" s="261"/>
      <c r="H223" s="262" t="s">
        <v>1</v>
      </c>
      <c r="I223" s="264"/>
      <c r="J223" s="261"/>
      <c r="K223" s="261"/>
      <c r="L223" s="265"/>
      <c r="M223" s="266"/>
      <c r="N223" s="267"/>
      <c r="O223" s="267"/>
      <c r="P223" s="267"/>
      <c r="Q223" s="267"/>
      <c r="R223" s="267"/>
      <c r="S223" s="267"/>
      <c r="T223" s="268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69" t="s">
        <v>145</v>
      </c>
      <c r="AU223" s="269" t="s">
        <v>89</v>
      </c>
      <c r="AV223" s="15" t="s">
        <v>87</v>
      </c>
      <c r="AW223" s="15" t="s">
        <v>35</v>
      </c>
      <c r="AX223" s="15" t="s">
        <v>79</v>
      </c>
      <c r="AY223" s="269" t="s">
        <v>132</v>
      </c>
    </row>
    <row r="224" s="13" customFormat="1">
      <c r="A224" s="13"/>
      <c r="B224" s="238"/>
      <c r="C224" s="239"/>
      <c r="D224" s="231" t="s">
        <v>145</v>
      </c>
      <c r="E224" s="240" t="s">
        <v>1</v>
      </c>
      <c r="F224" s="241" t="s">
        <v>1094</v>
      </c>
      <c r="G224" s="239"/>
      <c r="H224" s="242">
        <v>24</v>
      </c>
      <c r="I224" s="243"/>
      <c r="J224" s="239"/>
      <c r="K224" s="239"/>
      <c r="L224" s="244"/>
      <c r="M224" s="245"/>
      <c r="N224" s="246"/>
      <c r="O224" s="246"/>
      <c r="P224" s="246"/>
      <c r="Q224" s="246"/>
      <c r="R224" s="246"/>
      <c r="S224" s="246"/>
      <c r="T224" s="247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8" t="s">
        <v>145</v>
      </c>
      <c r="AU224" s="248" t="s">
        <v>89</v>
      </c>
      <c r="AV224" s="13" t="s">
        <v>89</v>
      </c>
      <c r="AW224" s="13" t="s">
        <v>35</v>
      </c>
      <c r="AX224" s="13" t="s">
        <v>87</v>
      </c>
      <c r="AY224" s="248" t="s">
        <v>132</v>
      </c>
    </row>
    <row r="225" s="2" customFormat="1" ht="24.15" customHeight="1">
      <c r="A225" s="38"/>
      <c r="B225" s="39"/>
      <c r="C225" s="270" t="s">
        <v>7</v>
      </c>
      <c r="D225" s="270" t="s">
        <v>388</v>
      </c>
      <c r="E225" s="271" t="s">
        <v>1095</v>
      </c>
      <c r="F225" s="272" t="s">
        <v>1096</v>
      </c>
      <c r="G225" s="273" t="s">
        <v>516</v>
      </c>
      <c r="H225" s="274">
        <v>25.68</v>
      </c>
      <c r="I225" s="275"/>
      <c r="J225" s="276">
        <f>ROUND(I225*H225,2)</f>
        <v>0</v>
      </c>
      <c r="K225" s="272" t="s">
        <v>1097</v>
      </c>
      <c r="L225" s="277"/>
      <c r="M225" s="278" t="s">
        <v>1</v>
      </c>
      <c r="N225" s="279" t="s">
        <v>44</v>
      </c>
      <c r="O225" s="91"/>
      <c r="P225" s="227">
        <f>O225*H225</f>
        <v>0</v>
      </c>
      <c r="Q225" s="227">
        <v>0.00055000000000000003</v>
      </c>
      <c r="R225" s="227">
        <f>Q225*H225</f>
        <v>0.014124000000000001</v>
      </c>
      <c r="S225" s="227">
        <v>0</v>
      </c>
      <c r="T225" s="22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9" t="s">
        <v>186</v>
      </c>
      <c r="AT225" s="229" t="s">
        <v>388</v>
      </c>
      <c r="AU225" s="229" t="s">
        <v>89</v>
      </c>
      <c r="AY225" s="17" t="s">
        <v>132</v>
      </c>
      <c r="BE225" s="230">
        <f>IF(N225="základní",J225,0)</f>
        <v>0</v>
      </c>
      <c r="BF225" s="230">
        <f>IF(N225="snížená",J225,0)</f>
        <v>0</v>
      </c>
      <c r="BG225" s="230">
        <f>IF(N225="zákl. přenesená",J225,0)</f>
        <v>0</v>
      </c>
      <c r="BH225" s="230">
        <f>IF(N225="sníž. přenesená",J225,0)</f>
        <v>0</v>
      </c>
      <c r="BI225" s="230">
        <f>IF(N225="nulová",J225,0)</f>
        <v>0</v>
      </c>
      <c r="BJ225" s="17" t="s">
        <v>87</v>
      </c>
      <c r="BK225" s="230">
        <f>ROUND(I225*H225,2)</f>
        <v>0</v>
      </c>
      <c r="BL225" s="17" t="s">
        <v>139</v>
      </c>
      <c r="BM225" s="229" t="s">
        <v>1098</v>
      </c>
    </row>
    <row r="226" s="2" customFormat="1">
      <c r="A226" s="38"/>
      <c r="B226" s="39"/>
      <c r="C226" s="40"/>
      <c r="D226" s="231" t="s">
        <v>141</v>
      </c>
      <c r="E226" s="40"/>
      <c r="F226" s="232" t="s">
        <v>1099</v>
      </c>
      <c r="G226" s="40"/>
      <c r="H226" s="40"/>
      <c r="I226" s="233"/>
      <c r="J226" s="40"/>
      <c r="K226" s="40"/>
      <c r="L226" s="44"/>
      <c r="M226" s="234"/>
      <c r="N226" s="235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141</v>
      </c>
      <c r="AU226" s="17" t="s">
        <v>89</v>
      </c>
    </row>
    <row r="227" s="13" customFormat="1">
      <c r="A227" s="13"/>
      <c r="B227" s="238"/>
      <c r="C227" s="239"/>
      <c r="D227" s="231" t="s">
        <v>145</v>
      </c>
      <c r="E227" s="240" t="s">
        <v>1</v>
      </c>
      <c r="F227" s="241" t="s">
        <v>296</v>
      </c>
      <c r="G227" s="239"/>
      <c r="H227" s="242">
        <v>24</v>
      </c>
      <c r="I227" s="243"/>
      <c r="J227" s="239"/>
      <c r="K227" s="239"/>
      <c r="L227" s="244"/>
      <c r="M227" s="245"/>
      <c r="N227" s="246"/>
      <c r="O227" s="246"/>
      <c r="P227" s="246"/>
      <c r="Q227" s="246"/>
      <c r="R227" s="246"/>
      <c r="S227" s="246"/>
      <c r="T227" s="247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8" t="s">
        <v>145</v>
      </c>
      <c r="AU227" s="248" t="s">
        <v>89</v>
      </c>
      <c r="AV227" s="13" t="s">
        <v>89</v>
      </c>
      <c r="AW227" s="13" t="s">
        <v>35</v>
      </c>
      <c r="AX227" s="13" t="s">
        <v>87</v>
      </c>
      <c r="AY227" s="248" t="s">
        <v>132</v>
      </c>
    </row>
    <row r="228" s="13" customFormat="1">
      <c r="A228" s="13"/>
      <c r="B228" s="238"/>
      <c r="C228" s="239"/>
      <c r="D228" s="231" t="s">
        <v>145</v>
      </c>
      <c r="E228" s="239"/>
      <c r="F228" s="241" t="s">
        <v>1100</v>
      </c>
      <c r="G228" s="239"/>
      <c r="H228" s="242">
        <v>25.68</v>
      </c>
      <c r="I228" s="243"/>
      <c r="J228" s="239"/>
      <c r="K228" s="239"/>
      <c r="L228" s="244"/>
      <c r="M228" s="245"/>
      <c r="N228" s="246"/>
      <c r="O228" s="246"/>
      <c r="P228" s="246"/>
      <c r="Q228" s="246"/>
      <c r="R228" s="246"/>
      <c r="S228" s="246"/>
      <c r="T228" s="24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8" t="s">
        <v>145</v>
      </c>
      <c r="AU228" s="248" t="s">
        <v>89</v>
      </c>
      <c r="AV228" s="13" t="s">
        <v>89</v>
      </c>
      <c r="AW228" s="13" t="s">
        <v>4</v>
      </c>
      <c r="AX228" s="13" t="s">
        <v>87</v>
      </c>
      <c r="AY228" s="248" t="s">
        <v>132</v>
      </c>
    </row>
    <row r="229" s="12" customFormat="1" ht="25.92" customHeight="1">
      <c r="A229" s="12"/>
      <c r="B229" s="202"/>
      <c r="C229" s="203"/>
      <c r="D229" s="204" t="s">
        <v>78</v>
      </c>
      <c r="E229" s="205" t="s">
        <v>756</v>
      </c>
      <c r="F229" s="205" t="s">
        <v>757</v>
      </c>
      <c r="G229" s="203"/>
      <c r="H229" s="203"/>
      <c r="I229" s="206"/>
      <c r="J229" s="207">
        <f>BK229</f>
        <v>0</v>
      </c>
      <c r="K229" s="203"/>
      <c r="L229" s="208"/>
      <c r="M229" s="209"/>
      <c r="N229" s="210"/>
      <c r="O229" s="210"/>
      <c r="P229" s="211">
        <f>P230+P234</f>
        <v>0</v>
      </c>
      <c r="Q229" s="210"/>
      <c r="R229" s="211">
        <f>R230+R234</f>
        <v>0</v>
      </c>
      <c r="S229" s="210"/>
      <c r="T229" s="212">
        <f>T230+T234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3" t="s">
        <v>89</v>
      </c>
      <c r="AT229" s="214" t="s">
        <v>78</v>
      </c>
      <c r="AU229" s="214" t="s">
        <v>79</v>
      </c>
      <c r="AY229" s="213" t="s">
        <v>132</v>
      </c>
      <c r="BK229" s="215">
        <f>BK230+BK234</f>
        <v>0</v>
      </c>
    </row>
    <row r="230" s="12" customFormat="1" ht="22.8" customHeight="1">
      <c r="A230" s="12"/>
      <c r="B230" s="202"/>
      <c r="C230" s="203"/>
      <c r="D230" s="204" t="s">
        <v>78</v>
      </c>
      <c r="E230" s="216" t="s">
        <v>1101</v>
      </c>
      <c r="F230" s="216" t="s">
        <v>1102</v>
      </c>
      <c r="G230" s="203"/>
      <c r="H230" s="203"/>
      <c r="I230" s="206"/>
      <c r="J230" s="217">
        <f>BK230</f>
        <v>0</v>
      </c>
      <c r="K230" s="203"/>
      <c r="L230" s="208"/>
      <c r="M230" s="209"/>
      <c r="N230" s="210"/>
      <c r="O230" s="210"/>
      <c r="P230" s="211">
        <f>SUM(P231:P233)</f>
        <v>0</v>
      </c>
      <c r="Q230" s="210"/>
      <c r="R230" s="211">
        <f>SUM(R231:R233)</f>
        <v>0</v>
      </c>
      <c r="S230" s="210"/>
      <c r="T230" s="212">
        <f>SUM(T231:T233)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3" t="s">
        <v>89</v>
      </c>
      <c r="AT230" s="214" t="s">
        <v>78</v>
      </c>
      <c r="AU230" s="214" t="s">
        <v>87</v>
      </c>
      <c r="AY230" s="213" t="s">
        <v>132</v>
      </c>
      <c r="BK230" s="215">
        <f>SUM(BK231:BK233)</f>
        <v>0</v>
      </c>
    </row>
    <row r="231" s="2" customFormat="1" ht="24.15" customHeight="1">
      <c r="A231" s="38"/>
      <c r="B231" s="39"/>
      <c r="C231" s="218" t="s">
        <v>282</v>
      </c>
      <c r="D231" s="218" t="s">
        <v>134</v>
      </c>
      <c r="E231" s="219" t="s">
        <v>1103</v>
      </c>
      <c r="F231" s="220" t="s">
        <v>1104</v>
      </c>
      <c r="G231" s="221" t="s">
        <v>356</v>
      </c>
      <c r="H231" s="222">
        <v>125.37600000000001</v>
      </c>
      <c r="I231" s="223"/>
      <c r="J231" s="224">
        <f>ROUND(I231*H231,2)</f>
        <v>0</v>
      </c>
      <c r="K231" s="220" t="s">
        <v>138</v>
      </c>
      <c r="L231" s="44"/>
      <c r="M231" s="225" t="s">
        <v>1</v>
      </c>
      <c r="N231" s="226" t="s">
        <v>44</v>
      </c>
      <c r="O231" s="91"/>
      <c r="P231" s="227">
        <f>O231*H231</f>
        <v>0</v>
      </c>
      <c r="Q231" s="227">
        <v>0</v>
      </c>
      <c r="R231" s="227">
        <f>Q231*H231</f>
        <v>0</v>
      </c>
      <c r="S231" s="227">
        <v>0</v>
      </c>
      <c r="T231" s="228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9" t="s">
        <v>1066</v>
      </c>
      <c r="AT231" s="229" t="s">
        <v>134</v>
      </c>
      <c r="AU231" s="229" t="s">
        <v>89</v>
      </c>
      <c r="AY231" s="17" t="s">
        <v>132</v>
      </c>
      <c r="BE231" s="230">
        <f>IF(N231="základní",J231,0)</f>
        <v>0</v>
      </c>
      <c r="BF231" s="230">
        <f>IF(N231="snížená",J231,0)</f>
        <v>0</v>
      </c>
      <c r="BG231" s="230">
        <f>IF(N231="zákl. přenesená",J231,0)</f>
        <v>0</v>
      </c>
      <c r="BH231" s="230">
        <f>IF(N231="sníž. přenesená",J231,0)</f>
        <v>0</v>
      </c>
      <c r="BI231" s="230">
        <f>IF(N231="nulová",J231,0)</f>
        <v>0</v>
      </c>
      <c r="BJ231" s="17" t="s">
        <v>87</v>
      </c>
      <c r="BK231" s="230">
        <f>ROUND(I231*H231,2)</f>
        <v>0</v>
      </c>
      <c r="BL231" s="17" t="s">
        <v>1066</v>
      </c>
      <c r="BM231" s="229" t="s">
        <v>1105</v>
      </c>
    </row>
    <row r="232" s="2" customFormat="1">
      <c r="A232" s="38"/>
      <c r="B232" s="39"/>
      <c r="C232" s="40"/>
      <c r="D232" s="231" t="s">
        <v>141</v>
      </c>
      <c r="E232" s="40"/>
      <c r="F232" s="232" t="s">
        <v>1106</v>
      </c>
      <c r="G232" s="40"/>
      <c r="H232" s="40"/>
      <c r="I232" s="233"/>
      <c r="J232" s="40"/>
      <c r="K232" s="40"/>
      <c r="L232" s="44"/>
      <c r="M232" s="234"/>
      <c r="N232" s="235"/>
      <c r="O232" s="91"/>
      <c r="P232" s="91"/>
      <c r="Q232" s="91"/>
      <c r="R232" s="91"/>
      <c r="S232" s="91"/>
      <c r="T232" s="92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141</v>
      </c>
      <c r="AU232" s="17" t="s">
        <v>89</v>
      </c>
    </row>
    <row r="233" s="2" customFormat="1">
      <c r="A233" s="38"/>
      <c r="B233" s="39"/>
      <c r="C233" s="40"/>
      <c r="D233" s="236" t="s">
        <v>143</v>
      </c>
      <c r="E233" s="40"/>
      <c r="F233" s="237" t="s">
        <v>1107</v>
      </c>
      <c r="G233" s="40"/>
      <c r="H233" s="40"/>
      <c r="I233" s="233"/>
      <c r="J233" s="40"/>
      <c r="K233" s="40"/>
      <c r="L233" s="44"/>
      <c r="M233" s="234"/>
      <c r="N233" s="235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143</v>
      </c>
      <c r="AU233" s="17" t="s">
        <v>89</v>
      </c>
    </row>
    <row r="234" s="12" customFormat="1" ht="22.8" customHeight="1">
      <c r="A234" s="12"/>
      <c r="B234" s="202"/>
      <c r="C234" s="203"/>
      <c r="D234" s="204" t="s">
        <v>78</v>
      </c>
      <c r="E234" s="216" t="s">
        <v>1108</v>
      </c>
      <c r="F234" s="216" t="s">
        <v>1109</v>
      </c>
      <c r="G234" s="203"/>
      <c r="H234" s="203"/>
      <c r="I234" s="206"/>
      <c r="J234" s="217">
        <f>BK234</f>
        <v>0</v>
      </c>
      <c r="K234" s="203"/>
      <c r="L234" s="208"/>
      <c r="M234" s="209"/>
      <c r="N234" s="210"/>
      <c r="O234" s="210"/>
      <c r="P234" s="211">
        <f>SUM(P235:P267)</f>
        <v>0</v>
      </c>
      <c r="Q234" s="210"/>
      <c r="R234" s="211">
        <f>SUM(R235:R267)</f>
        <v>0</v>
      </c>
      <c r="S234" s="210"/>
      <c r="T234" s="212">
        <f>SUM(T235:T267)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13" t="s">
        <v>89</v>
      </c>
      <c r="AT234" s="214" t="s">
        <v>78</v>
      </c>
      <c r="AU234" s="214" t="s">
        <v>87</v>
      </c>
      <c r="AY234" s="213" t="s">
        <v>132</v>
      </c>
      <c r="BK234" s="215">
        <f>SUM(BK235:BK267)</f>
        <v>0</v>
      </c>
    </row>
    <row r="235" s="2" customFormat="1" ht="16.5" customHeight="1">
      <c r="A235" s="38"/>
      <c r="B235" s="39"/>
      <c r="C235" s="218" t="s">
        <v>289</v>
      </c>
      <c r="D235" s="218" t="s">
        <v>134</v>
      </c>
      <c r="E235" s="219" t="s">
        <v>1110</v>
      </c>
      <c r="F235" s="220" t="s">
        <v>1111</v>
      </c>
      <c r="G235" s="221" t="s">
        <v>149</v>
      </c>
      <c r="H235" s="222">
        <v>5</v>
      </c>
      <c r="I235" s="223"/>
      <c r="J235" s="224">
        <f>ROUND(I235*H235,2)</f>
        <v>0</v>
      </c>
      <c r="K235" s="220" t="s">
        <v>138</v>
      </c>
      <c r="L235" s="44"/>
      <c r="M235" s="225" t="s">
        <v>1</v>
      </c>
      <c r="N235" s="226" t="s">
        <v>44</v>
      </c>
      <c r="O235" s="91"/>
      <c r="P235" s="227">
        <f>O235*H235</f>
        <v>0</v>
      </c>
      <c r="Q235" s="227">
        <v>0</v>
      </c>
      <c r="R235" s="227">
        <f>Q235*H235</f>
        <v>0</v>
      </c>
      <c r="S235" s="227">
        <v>0</v>
      </c>
      <c r="T235" s="228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9" t="s">
        <v>245</v>
      </c>
      <c r="AT235" s="229" t="s">
        <v>134</v>
      </c>
      <c r="AU235" s="229" t="s">
        <v>89</v>
      </c>
      <c r="AY235" s="17" t="s">
        <v>132</v>
      </c>
      <c r="BE235" s="230">
        <f>IF(N235="základní",J235,0)</f>
        <v>0</v>
      </c>
      <c r="BF235" s="230">
        <f>IF(N235="snížená",J235,0)</f>
        <v>0</v>
      </c>
      <c r="BG235" s="230">
        <f>IF(N235="zákl. přenesená",J235,0)</f>
        <v>0</v>
      </c>
      <c r="BH235" s="230">
        <f>IF(N235="sníž. přenesená",J235,0)</f>
        <v>0</v>
      </c>
      <c r="BI235" s="230">
        <f>IF(N235="nulová",J235,0)</f>
        <v>0</v>
      </c>
      <c r="BJ235" s="17" t="s">
        <v>87</v>
      </c>
      <c r="BK235" s="230">
        <f>ROUND(I235*H235,2)</f>
        <v>0</v>
      </c>
      <c r="BL235" s="17" t="s">
        <v>245</v>
      </c>
      <c r="BM235" s="229" t="s">
        <v>1112</v>
      </c>
    </row>
    <row r="236" s="2" customFormat="1">
      <c r="A236" s="38"/>
      <c r="B236" s="39"/>
      <c r="C236" s="40"/>
      <c r="D236" s="231" t="s">
        <v>141</v>
      </c>
      <c r="E236" s="40"/>
      <c r="F236" s="232" t="s">
        <v>1113</v>
      </c>
      <c r="G236" s="40"/>
      <c r="H236" s="40"/>
      <c r="I236" s="233"/>
      <c r="J236" s="40"/>
      <c r="K236" s="40"/>
      <c r="L236" s="44"/>
      <c r="M236" s="234"/>
      <c r="N236" s="235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141</v>
      </c>
      <c r="AU236" s="17" t="s">
        <v>89</v>
      </c>
    </row>
    <row r="237" s="2" customFormat="1">
      <c r="A237" s="38"/>
      <c r="B237" s="39"/>
      <c r="C237" s="40"/>
      <c r="D237" s="236" t="s">
        <v>143</v>
      </c>
      <c r="E237" s="40"/>
      <c r="F237" s="237" t="s">
        <v>1114</v>
      </c>
      <c r="G237" s="40"/>
      <c r="H237" s="40"/>
      <c r="I237" s="233"/>
      <c r="J237" s="40"/>
      <c r="K237" s="40"/>
      <c r="L237" s="44"/>
      <c r="M237" s="234"/>
      <c r="N237" s="235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143</v>
      </c>
      <c r="AU237" s="17" t="s">
        <v>89</v>
      </c>
    </row>
    <row r="238" s="2" customFormat="1" ht="24.15" customHeight="1">
      <c r="A238" s="38"/>
      <c r="B238" s="39"/>
      <c r="C238" s="270" t="s">
        <v>296</v>
      </c>
      <c r="D238" s="270" t="s">
        <v>388</v>
      </c>
      <c r="E238" s="271" t="s">
        <v>1115</v>
      </c>
      <c r="F238" s="272" t="s">
        <v>1116</v>
      </c>
      <c r="G238" s="273" t="s">
        <v>149</v>
      </c>
      <c r="H238" s="274">
        <v>5</v>
      </c>
      <c r="I238" s="275"/>
      <c r="J238" s="276">
        <f>ROUND(I238*H238,2)</f>
        <v>0</v>
      </c>
      <c r="K238" s="272" t="s">
        <v>1</v>
      </c>
      <c r="L238" s="277"/>
      <c r="M238" s="278" t="s">
        <v>1</v>
      </c>
      <c r="N238" s="279" t="s">
        <v>44</v>
      </c>
      <c r="O238" s="91"/>
      <c r="P238" s="227">
        <f>O238*H238</f>
        <v>0</v>
      </c>
      <c r="Q238" s="227">
        <v>0</v>
      </c>
      <c r="R238" s="227">
        <f>Q238*H238</f>
        <v>0</v>
      </c>
      <c r="S238" s="227">
        <v>0</v>
      </c>
      <c r="T238" s="228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9" t="s">
        <v>361</v>
      </c>
      <c r="AT238" s="229" t="s">
        <v>388</v>
      </c>
      <c r="AU238" s="229" t="s">
        <v>89</v>
      </c>
      <c r="AY238" s="17" t="s">
        <v>132</v>
      </c>
      <c r="BE238" s="230">
        <f>IF(N238="základní",J238,0)</f>
        <v>0</v>
      </c>
      <c r="BF238" s="230">
        <f>IF(N238="snížená",J238,0)</f>
        <v>0</v>
      </c>
      <c r="BG238" s="230">
        <f>IF(N238="zákl. přenesená",J238,0)</f>
        <v>0</v>
      </c>
      <c r="BH238" s="230">
        <f>IF(N238="sníž. přenesená",J238,0)</f>
        <v>0</v>
      </c>
      <c r="BI238" s="230">
        <f>IF(N238="nulová",J238,0)</f>
        <v>0</v>
      </c>
      <c r="BJ238" s="17" t="s">
        <v>87</v>
      </c>
      <c r="BK238" s="230">
        <f>ROUND(I238*H238,2)</f>
        <v>0</v>
      </c>
      <c r="BL238" s="17" t="s">
        <v>245</v>
      </c>
      <c r="BM238" s="229" t="s">
        <v>1117</v>
      </c>
    </row>
    <row r="239" s="2" customFormat="1">
      <c r="A239" s="38"/>
      <c r="B239" s="39"/>
      <c r="C239" s="40"/>
      <c r="D239" s="231" t="s">
        <v>141</v>
      </c>
      <c r="E239" s="40"/>
      <c r="F239" s="232" t="s">
        <v>1116</v>
      </c>
      <c r="G239" s="40"/>
      <c r="H239" s="40"/>
      <c r="I239" s="233"/>
      <c r="J239" s="40"/>
      <c r="K239" s="40"/>
      <c r="L239" s="44"/>
      <c r="M239" s="234"/>
      <c r="N239" s="235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141</v>
      </c>
      <c r="AU239" s="17" t="s">
        <v>89</v>
      </c>
    </row>
    <row r="240" s="2" customFormat="1" ht="24.15" customHeight="1">
      <c r="A240" s="38"/>
      <c r="B240" s="39"/>
      <c r="C240" s="270" t="s">
        <v>303</v>
      </c>
      <c r="D240" s="270" t="s">
        <v>388</v>
      </c>
      <c r="E240" s="271" t="s">
        <v>1118</v>
      </c>
      <c r="F240" s="272" t="s">
        <v>1119</v>
      </c>
      <c r="G240" s="273" t="s">
        <v>149</v>
      </c>
      <c r="H240" s="274">
        <v>5</v>
      </c>
      <c r="I240" s="275"/>
      <c r="J240" s="276">
        <f>ROUND(I240*H240,2)</f>
        <v>0</v>
      </c>
      <c r="K240" s="272" t="s">
        <v>1</v>
      </c>
      <c r="L240" s="277"/>
      <c r="M240" s="278" t="s">
        <v>1</v>
      </c>
      <c r="N240" s="279" t="s">
        <v>44</v>
      </c>
      <c r="O240" s="91"/>
      <c r="P240" s="227">
        <f>O240*H240</f>
        <v>0</v>
      </c>
      <c r="Q240" s="227">
        <v>0</v>
      </c>
      <c r="R240" s="227">
        <f>Q240*H240</f>
        <v>0</v>
      </c>
      <c r="S240" s="227">
        <v>0</v>
      </c>
      <c r="T240" s="228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9" t="s">
        <v>361</v>
      </c>
      <c r="AT240" s="229" t="s">
        <v>388</v>
      </c>
      <c r="AU240" s="229" t="s">
        <v>89</v>
      </c>
      <c r="AY240" s="17" t="s">
        <v>132</v>
      </c>
      <c r="BE240" s="230">
        <f>IF(N240="základní",J240,0)</f>
        <v>0</v>
      </c>
      <c r="BF240" s="230">
        <f>IF(N240="snížená",J240,0)</f>
        <v>0</v>
      </c>
      <c r="BG240" s="230">
        <f>IF(N240="zákl. přenesená",J240,0)</f>
        <v>0</v>
      </c>
      <c r="BH240" s="230">
        <f>IF(N240="sníž. přenesená",J240,0)</f>
        <v>0</v>
      </c>
      <c r="BI240" s="230">
        <f>IF(N240="nulová",J240,0)</f>
        <v>0</v>
      </c>
      <c r="BJ240" s="17" t="s">
        <v>87</v>
      </c>
      <c r="BK240" s="230">
        <f>ROUND(I240*H240,2)</f>
        <v>0</v>
      </c>
      <c r="BL240" s="17" t="s">
        <v>245</v>
      </c>
      <c r="BM240" s="229" t="s">
        <v>1120</v>
      </c>
    </row>
    <row r="241" s="2" customFormat="1">
      <c r="A241" s="38"/>
      <c r="B241" s="39"/>
      <c r="C241" s="40"/>
      <c r="D241" s="231" t="s">
        <v>141</v>
      </c>
      <c r="E241" s="40"/>
      <c r="F241" s="232" t="s">
        <v>1119</v>
      </c>
      <c r="G241" s="40"/>
      <c r="H241" s="40"/>
      <c r="I241" s="233"/>
      <c r="J241" s="40"/>
      <c r="K241" s="40"/>
      <c r="L241" s="44"/>
      <c r="M241" s="234"/>
      <c r="N241" s="235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141</v>
      </c>
      <c r="AU241" s="17" t="s">
        <v>89</v>
      </c>
    </row>
    <row r="242" s="2" customFormat="1" ht="24.15" customHeight="1">
      <c r="A242" s="38"/>
      <c r="B242" s="39"/>
      <c r="C242" s="270" t="s">
        <v>310</v>
      </c>
      <c r="D242" s="270" t="s">
        <v>388</v>
      </c>
      <c r="E242" s="271" t="s">
        <v>1121</v>
      </c>
      <c r="F242" s="272" t="s">
        <v>1122</v>
      </c>
      <c r="G242" s="273" t="s">
        <v>149</v>
      </c>
      <c r="H242" s="274">
        <v>5</v>
      </c>
      <c r="I242" s="275"/>
      <c r="J242" s="276">
        <f>ROUND(I242*H242,2)</f>
        <v>0</v>
      </c>
      <c r="K242" s="272" t="s">
        <v>1</v>
      </c>
      <c r="L242" s="277"/>
      <c r="M242" s="278" t="s">
        <v>1</v>
      </c>
      <c r="N242" s="279" t="s">
        <v>44</v>
      </c>
      <c r="O242" s="91"/>
      <c r="P242" s="227">
        <f>O242*H242</f>
        <v>0</v>
      </c>
      <c r="Q242" s="227">
        <v>0</v>
      </c>
      <c r="R242" s="227">
        <f>Q242*H242</f>
        <v>0</v>
      </c>
      <c r="S242" s="227">
        <v>0</v>
      </c>
      <c r="T242" s="228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9" t="s">
        <v>361</v>
      </c>
      <c r="AT242" s="229" t="s">
        <v>388</v>
      </c>
      <c r="AU242" s="229" t="s">
        <v>89</v>
      </c>
      <c r="AY242" s="17" t="s">
        <v>132</v>
      </c>
      <c r="BE242" s="230">
        <f>IF(N242="základní",J242,0)</f>
        <v>0</v>
      </c>
      <c r="BF242" s="230">
        <f>IF(N242="snížená",J242,0)</f>
        <v>0</v>
      </c>
      <c r="BG242" s="230">
        <f>IF(N242="zákl. přenesená",J242,0)</f>
        <v>0</v>
      </c>
      <c r="BH242" s="230">
        <f>IF(N242="sníž. přenesená",J242,0)</f>
        <v>0</v>
      </c>
      <c r="BI242" s="230">
        <f>IF(N242="nulová",J242,0)</f>
        <v>0</v>
      </c>
      <c r="BJ242" s="17" t="s">
        <v>87</v>
      </c>
      <c r="BK242" s="230">
        <f>ROUND(I242*H242,2)</f>
        <v>0</v>
      </c>
      <c r="BL242" s="17" t="s">
        <v>245</v>
      </c>
      <c r="BM242" s="229" t="s">
        <v>1123</v>
      </c>
    </row>
    <row r="243" s="2" customFormat="1">
      <c r="A243" s="38"/>
      <c r="B243" s="39"/>
      <c r="C243" s="40"/>
      <c r="D243" s="231" t="s">
        <v>141</v>
      </c>
      <c r="E243" s="40"/>
      <c r="F243" s="232" t="s">
        <v>1122</v>
      </c>
      <c r="G243" s="40"/>
      <c r="H243" s="40"/>
      <c r="I243" s="233"/>
      <c r="J243" s="40"/>
      <c r="K243" s="40"/>
      <c r="L243" s="44"/>
      <c r="M243" s="234"/>
      <c r="N243" s="235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141</v>
      </c>
      <c r="AU243" s="17" t="s">
        <v>89</v>
      </c>
    </row>
    <row r="244" s="2" customFormat="1" ht="24.15" customHeight="1">
      <c r="A244" s="38"/>
      <c r="B244" s="39"/>
      <c r="C244" s="270" t="s">
        <v>316</v>
      </c>
      <c r="D244" s="270" t="s">
        <v>388</v>
      </c>
      <c r="E244" s="271" t="s">
        <v>1124</v>
      </c>
      <c r="F244" s="272" t="s">
        <v>1125</v>
      </c>
      <c r="G244" s="273" t="s">
        <v>149</v>
      </c>
      <c r="H244" s="274">
        <v>5</v>
      </c>
      <c r="I244" s="275"/>
      <c r="J244" s="276">
        <f>ROUND(I244*H244,2)</f>
        <v>0</v>
      </c>
      <c r="K244" s="272" t="s">
        <v>1</v>
      </c>
      <c r="L244" s="277"/>
      <c r="M244" s="278" t="s">
        <v>1</v>
      </c>
      <c r="N244" s="279" t="s">
        <v>44</v>
      </c>
      <c r="O244" s="91"/>
      <c r="P244" s="227">
        <f>O244*H244</f>
        <v>0</v>
      </c>
      <c r="Q244" s="227">
        <v>0</v>
      </c>
      <c r="R244" s="227">
        <f>Q244*H244</f>
        <v>0</v>
      </c>
      <c r="S244" s="227">
        <v>0</v>
      </c>
      <c r="T244" s="228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9" t="s">
        <v>361</v>
      </c>
      <c r="AT244" s="229" t="s">
        <v>388</v>
      </c>
      <c r="AU244" s="229" t="s">
        <v>89</v>
      </c>
      <c r="AY244" s="17" t="s">
        <v>132</v>
      </c>
      <c r="BE244" s="230">
        <f>IF(N244="základní",J244,0)</f>
        <v>0</v>
      </c>
      <c r="BF244" s="230">
        <f>IF(N244="snížená",J244,0)</f>
        <v>0</v>
      </c>
      <c r="BG244" s="230">
        <f>IF(N244="zákl. přenesená",J244,0)</f>
        <v>0</v>
      </c>
      <c r="BH244" s="230">
        <f>IF(N244="sníž. přenesená",J244,0)</f>
        <v>0</v>
      </c>
      <c r="BI244" s="230">
        <f>IF(N244="nulová",J244,0)</f>
        <v>0</v>
      </c>
      <c r="BJ244" s="17" t="s">
        <v>87</v>
      </c>
      <c r="BK244" s="230">
        <f>ROUND(I244*H244,2)</f>
        <v>0</v>
      </c>
      <c r="BL244" s="17" t="s">
        <v>245</v>
      </c>
      <c r="BM244" s="229" t="s">
        <v>1126</v>
      </c>
    </row>
    <row r="245" s="2" customFormat="1">
      <c r="A245" s="38"/>
      <c r="B245" s="39"/>
      <c r="C245" s="40"/>
      <c r="D245" s="231" t="s">
        <v>141</v>
      </c>
      <c r="E245" s="40"/>
      <c r="F245" s="232" t="s">
        <v>1127</v>
      </c>
      <c r="G245" s="40"/>
      <c r="H245" s="40"/>
      <c r="I245" s="233"/>
      <c r="J245" s="40"/>
      <c r="K245" s="40"/>
      <c r="L245" s="44"/>
      <c r="M245" s="234"/>
      <c r="N245" s="235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141</v>
      </c>
      <c r="AU245" s="17" t="s">
        <v>89</v>
      </c>
    </row>
    <row r="246" s="2" customFormat="1" ht="16.5" customHeight="1">
      <c r="A246" s="38"/>
      <c r="B246" s="39"/>
      <c r="C246" s="218" t="s">
        <v>323</v>
      </c>
      <c r="D246" s="218" t="s">
        <v>134</v>
      </c>
      <c r="E246" s="219" t="s">
        <v>1128</v>
      </c>
      <c r="F246" s="220" t="s">
        <v>1129</v>
      </c>
      <c r="G246" s="221" t="s">
        <v>149</v>
      </c>
      <c r="H246" s="222">
        <v>5</v>
      </c>
      <c r="I246" s="223"/>
      <c r="J246" s="224">
        <f>ROUND(I246*H246,2)</f>
        <v>0</v>
      </c>
      <c r="K246" s="220" t="s">
        <v>138</v>
      </c>
      <c r="L246" s="44"/>
      <c r="M246" s="225" t="s">
        <v>1</v>
      </c>
      <c r="N246" s="226" t="s">
        <v>44</v>
      </c>
      <c r="O246" s="91"/>
      <c r="P246" s="227">
        <f>O246*H246</f>
        <v>0</v>
      </c>
      <c r="Q246" s="227">
        <v>0</v>
      </c>
      <c r="R246" s="227">
        <f>Q246*H246</f>
        <v>0</v>
      </c>
      <c r="S246" s="227">
        <v>0</v>
      </c>
      <c r="T246" s="228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9" t="s">
        <v>245</v>
      </c>
      <c r="AT246" s="229" t="s">
        <v>134</v>
      </c>
      <c r="AU246" s="229" t="s">
        <v>89</v>
      </c>
      <c r="AY246" s="17" t="s">
        <v>132</v>
      </c>
      <c r="BE246" s="230">
        <f>IF(N246="základní",J246,0)</f>
        <v>0</v>
      </c>
      <c r="BF246" s="230">
        <f>IF(N246="snížená",J246,0)</f>
        <v>0</v>
      </c>
      <c r="BG246" s="230">
        <f>IF(N246="zákl. přenesená",J246,0)</f>
        <v>0</v>
      </c>
      <c r="BH246" s="230">
        <f>IF(N246="sníž. přenesená",J246,0)</f>
        <v>0</v>
      </c>
      <c r="BI246" s="230">
        <f>IF(N246="nulová",J246,0)</f>
        <v>0</v>
      </c>
      <c r="BJ246" s="17" t="s">
        <v>87</v>
      </c>
      <c r="BK246" s="230">
        <f>ROUND(I246*H246,2)</f>
        <v>0</v>
      </c>
      <c r="BL246" s="17" t="s">
        <v>245</v>
      </c>
      <c r="BM246" s="229" t="s">
        <v>1130</v>
      </c>
    </row>
    <row r="247" s="2" customFormat="1">
      <c r="A247" s="38"/>
      <c r="B247" s="39"/>
      <c r="C247" s="40"/>
      <c r="D247" s="231" t="s">
        <v>141</v>
      </c>
      <c r="E247" s="40"/>
      <c r="F247" s="232" t="s">
        <v>1131</v>
      </c>
      <c r="G247" s="40"/>
      <c r="H247" s="40"/>
      <c r="I247" s="233"/>
      <c r="J247" s="40"/>
      <c r="K247" s="40"/>
      <c r="L247" s="44"/>
      <c r="M247" s="234"/>
      <c r="N247" s="235"/>
      <c r="O247" s="91"/>
      <c r="P247" s="91"/>
      <c r="Q247" s="91"/>
      <c r="R247" s="91"/>
      <c r="S247" s="91"/>
      <c r="T247" s="92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141</v>
      </c>
      <c r="AU247" s="17" t="s">
        <v>89</v>
      </c>
    </row>
    <row r="248" s="2" customFormat="1">
      <c r="A248" s="38"/>
      <c r="B248" s="39"/>
      <c r="C248" s="40"/>
      <c r="D248" s="236" t="s">
        <v>143</v>
      </c>
      <c r="E248" s="40"/>
      <c r="F248" s="237" t="s">
        <v>1132</v>
      </c>
      <c r="G248" s="40"/>
      <c r="H248" s="40"/>
      <c r="I248" s="233"/>
      <c r="J248" s="40"/>
      <c r="K248" s="40"/>
      <c r="L248" s="44"/>
      <c r="M248" s="234"/>
      <c r="N248" s="235"/>
      <c r="O248" s="91"/>
      <c r="P248" s="91"/>
      <c r="Q248" s="91"/>
      <c r="R248" s="91"/>
      <c r="S248" s="91"/>
      <c r="T248" s="9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143</v>
      </c>
      <c r="AU248" s="17" t="s">
        <v>89</v>
      </c>
    </row>
    <row r="249" s="2" customFormat="1" ht="21.75" customHeight="1">
      <c r="A249" s="38"/>
      <c r="B249" s="39"/>
      <c r="C249" s="218" t="s">
        <v>330</v>
      </c>
      <c r="D249" s="218" t="s">
        <v>134</v>
      </c>
      <c r="E249" s="219" t="s">
        <v>1133</v>
      </c>
      <c r="F249" s="220" t="s">
        <v>1134</v>
      </c>
      <c r="G249" s="221" t="s">
        <v>149</v>
      </c>
      <c r="H249" s="222">
        <v>5</v>
      </c>
      <c r="I249" s="223"/>
      <c r="J249" s="224">
        <f>ROUND(I249*H249,2)</f>
        <v>0</v>
      </c>
      <c r="K249" s="220" t="s">
        <v>138</v>
      </c>
      <c r="L249" s="44"/>
      <c r="M249" s="225" t="s">
        <v>1</v>
      </c>
      <c r="N249" s="226" t="s">
        <v>44</v>
      </c>
      <c r="O249" s="91"/>
      <c r="P249" s="227">
        <f>O249*H249</f>
        <v>0</v>
      </c>
      <c r="Q249" s="227">
        <v>0</v>
      </c>
      <c r="R249" s="227">
        <f>Q249*H249</f>
        <v>0</v>
      </c>
      <c r="S249" s="227">
        <v>0</v>
      </c>
      <c r="T249" s="228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9" t="s">
        <v>245</v>
      </c>
      <c r="AT249" s="229" t="s">
        <v>134</v>
      </c>
      <c r="AU249" s="229" t="s">
        <v>89</v>
      </c>
      <c r="AY249" s="17" t="s">
        <v>132</v>
      </c>
      <c r="BE249" s="230">
        <f>IF(N249="základní",J249,0)</f>
        <v>0</v>
      </c>
      <c r="BF249" s="230">
        <f>IF(N249="snížená",J249,0)</f>
        <v>0</v>
      </c>
      <c r="BG249" s="230">
        <f>IF(N249="zákl. přenesená",J249,0)</f>
        <v>0</v>
      </c>
      <c r="BH249" s="230">
        <f>IF(N249="sníž. přenesená",J249,0)</f>
        <v>0</v>
      </c>
      <c r="BI249" s="230">
        <f>IF(N249="nulová",J249,0)</f>
        <v>0</v>
      </c>
      <c r="BJ249" s="17" t="s">
        <v>87</v>
      </c>
      <c r="BK249" s="230">
        <f>ROUND(I249*H249,2)</f>
        <v>0</v>
      </c>
      <c r="BL249" s="17" t="s">
        <v>245</v>
      </c>
      <c r="BM249" s="229" t="s">
        <v>1135</v>
      </c>
    </row>
    <row r="250" s="2" customFormat="1">
      <c r="A250" s="38"/>
      <c r="B250" s="39"/>
      <c r="C250" s="40"/>
      <c r="D250" s="231" t="s">
        <v>141</v>
      </c>
      <c r="E250" s="40"/>
      <c r="F250" s="232" t="s">
        <v>1136</v>
      </c>
      <c r="G250" s="40"/>
      <c r="H250" s="40"/>
      <c r="I250" s="233"/>
      <c r="J250" s="40"/>
      <c r="K250" s="40"/>
      <c r="L250" s="44"/>
      <c r="M250" s="234"/>
      <c r="N250" s="235"/>
      <c r="O250" s="91"/>
      <c r="P250" s="91"/>
      <c r="Q250" s="91"/>
      <c r="R250" s="91"/>
      <c r="S250" s="91"/>
      <c r="T250" s="92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141</v>
      </c>
      <c r="AU250" s="17" t="s">
        <v>89</v>
      </c>
    </row>
    <row r="251" s="2" customFormat="1">
      <c r="A251" s="38"/>
      <c r="B251" s="39"/>
      <c r="C251" s="40"/>
      <c r="D251" s="236" t="s">
        <v>143</v>
      </c>
      <c r="E251" s="40"/>
      <c r="F251" s="237" t="s">
        <v>1137</v>
      </c>
      <c r="G251" s="40"/>
      <c r="H251" s="40"/>
      <c r="I251" s="233"/>
      <c r="J251" s="40"/>
      <c r="K251" s="40"/>
      <c r="L251" s="44"/>
      <c r="M251" s="234"/>
      <c r="N251" s="235"/>
      <c r="O251" s="91"/>
      <c r="P251" s="91"/>
      <c r="Q251" s="91"/>
      <c r="R251" s="91"/>
      <c r="S251" s="91"/>
      <c r="T251" s="9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143</v>
      </c>
      <c r="AU251" s="17" t="s">
        <v>89</v>
      </c>
    </row>
    <row r="252" s="2" customFormat="1" ht="21.75" customHeight="1">
      <c r="A252" s="38"/>
      <c r="B252" s="39"/>
      <c r="C252" s="218" t="s">
        <v>342</v>
      </c>
      <c r="D252" s="218" t="s">
        <v>134</v>
      </c>
      <c r="E252" s="219" t="s">
        <v>1138</v>
      </c>
      <c r="F252" s="220" t="s">
        <v>1139</v>
      </c>
      <c r="G252" s="221" t="s">
        <v>149</v>
      </c>
      <c r="H252" s="222">
        <v>5</v>
      </c>
      <c r="I252" s="223"/>
      <c r="J252" s="224">
        <f>ROUND(I252*H252,2)</f>
        <v>0</v>
      </c>
      <c r="K252" s="220" t="s">
        <v>138</v>
      </c>
      <c r="L252" s="44"/>
      <c r="M252" s="225" t="s">
        <v>1</v>
      </c>
      <c r="N252" s="226" t="s">
        <v>44</v>
      </c>
      <c r="O252" s="91"/>
      <c r="P252" s="227">
        <f>O252*H252</f>
        <v>0</v>
      </c>
      <c r="Q252" s="227">
        <v>0</v>
      </c>
      <c r="R252" s="227">
        <f>Q252*H252</f>
        <v>0</v>
      </c>
      <c r="S252" s="227">
        <v>0</v>
      </c>
      <c r="T252" s="228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9" t="s">
        <v>245</v>
      </c>
      <c r="AT252" s="229" t="s">
        <v>134</v>
      </c>
      <c r="AU252" s="229" t="s">
        <v>89</v>
      </c>
      <c r="AY252" s="17" t="s">
        <v>132</v>
      </c>
      <c r="BE252" s="230">
        <f>IF(N252="základní",J252,0)</f>
        <v>0</v>
      </c>
      <c r="BF252" s="230">
        <f>IF(N252="snížená",J252,0)</f>
        <v>0</v>
      </c>
      <c r="BG252" s="230">
        <f>IF(N252="zákl. přenesená",J252,0)</f>
        <v>0</v>
      </c>
      <c r="BH252" s="230">
        <f>IF(N252="sníž. přenesená",J252,0)</f>
        <v>0</v>
      </c>
      <c r="BI252" s="230">
        <f>IF(N252="nulová",J252,0)</f>
        <v>0</v>
      </c>
      <c r="BJ252" s="17" t="s">
        <v>87</v>
      </c>
      <c r="BK252" s="230">
        <f>ROUND(I252*H252,2)</f>
        <v>0</v>
      </c>
      <c r="BL252" s="17" t="s">
        <v>245</v>
      </c>
      <c r="BM252" s="229" t="s">
        <v>1140</v>
      </c>
    </row>
    <row r="253" s="2" customFormat="1">
      <c r="A253" s="38"/>
      <c r="B253" s="39"/>
      <c r="C253" s="40"/>
      <c r="D253" s="231" t="s">
        <v>141</v>
      </c>
      <c r="E253" s="40"/>
      <c r="F253" s="232" t="s">
        <v>1141</v>
      </c>
      <c r="G253" s="40"/>
      <c r="H253" s="40"/>
      <c r="I253" s="233"/>
      <c r="J253" s="40"/>
      <c r="K253" s="40"/>
      <c r="L253" s="44"/>
      <c r="M253" s="234"/>
      <c r="N253" s="235"/>
      <c r="O253" s="91"/>
      <c r="P253" s="91"/>
      <c r="Q253" s="91"/>
      <c r="R253" s="91"/>
      <c r="S253" s="91"/>
      <c r="T253" s="9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141</v>
      </c>
      <c r="AU253" s="17" t="s">
        <v>89</v>
      </c>
    </row>
    <row r="254" s="2" customFormat="1">
      <c r="A254" s="38"/>
      <c r="B254" s="39"/>
      <c r="C254" s="40"/>
      <c r="D254" s="236" t="s">
        <v>143</v>
      </c>
      <c r="E254" s="40"/>
      <c r="F254" s="237" t="s">
        <v>1142</v>
      </c>
      <c r="G254" s="40"/>
      <c r="H254" s="40"/>
      <c r="I254" s="233"/>
      <c r="J254" s="40"/>
      <c r="K254" s="40"/>
      <c r="L254" s="44"/>
      <c r="M254" s="234"/>
      <c r="N254" s="235"/>
      <c r="O254" s="91"/>
      <c r="P254" s="91"/>
      <c r="Q254" s="91"/>
      <c r="R254" s="91"/>
      <c r="S254" s="91"/>
      <c r="T254" s="92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143</v>
      </c>
      <c r="AU254" s="17" t="s">
        <v>89</v>
      </c>
    </row>
    <row r="255" s="2" customFormat="1" ht="24.15" customHeight="1">
      <c r="A255" s="38"/>
      <c r="B255" s="39"/>
      <c r="C255" s="270" t="s">
        <v>353</v>
      </c>
      <c r="D255" s="270" t="s">
        <v>388</v>
      </c>
      <c r="E255" s="271" t="s">
        <v>1143</v>
      </c>
      <c r="F255" s="272" t="s">
        <v>1144</v>
      </c>
      <c r="G255" s="273" t="s">
        <v>149</v>
      </c>
      <c r="H255" s="274">
        <v>5</v>
      </c>
      <c r="I255" s="275"/>
      <c r="J255" s="276">
        <f>ROUND(I255*H255,2)</f>
        <v>0</v>
      </c>
      <c r="K255" s="272" t="s">
        <v>138</v>
      </c>
      <c r="L255" s="277"/>
      <c r="M255" s="278" t="s">
        <v>1</v>
      </c>
      <c r="N255" s="279" t="s">
        <v>44</v>
      </c>
      <c r="O255" s="91"/>
      <c r="P255" s="227">
        <f>O255*H255</f>
        <v>0</v>
      </c>
      <c r="Q255" s="227">
        <v>0</v>
      </c>
      <c r="R255" s="227">
        <f>Q255*H255</f>
        <v>0</v>
      </c>
      <c r="S255" s="227">
        <v>0</v>
      </c>
      <c r="T255" s="228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9" t="s">
        <v>361</v>
      </c>
      <c r="AT255" s="229" t="s">
        <v>388</v>
      </c>
      <c r="AU255" s="229" t="s">
        <v>89</v>
      </c>
      <c r="AY255" s="17" t="s">
        <v>132</v>
      </c>
      <c r="BE255" s="230">
        <f>IF(N255="základní",J255,0)</f>
        <v>0</v>
      </c>
      <c r="BF255" s="230">
        <f>IF(N255="snížená",J255,0)</f>
        <v>0</v>
      </c>
      <c r="BG255" s="230">
        <f>IF(N255="zákl. přenesená",J255,0)</f>
        <v>0</v>
      </c>
      <c r="BH255" s="230">
        <f>IF(N255="sníž. přenesená",J255,0)</f>
        <v>0</v>
      </c>
      <c r="BI255" s="230">
        <f>IF(N255="nulová",J255,0)</f>
        <v>0</v>
      </c>
      <c r="BJ255" s="17" t="s">
        <v>87</v>
      </c>
      <c r="BK255" s="230">
        <f>ROUND(I255*H255,2)</f>
        <v>0</v>
      </c>
      <c r="BL255" s="17" t="s">
        <v>245</v>
      </c>
      <c r="BM255" s="229" t="s">
        <v>1145</v>
      </c>
    </row>
    <row r="256" s="2" customFormat="1">
      <c r="A256" s="38"/>
      <c r="B256" s="39"/>
      <c r="C256" s="40"/>
      <c r="D256" s="231" t="s">
        <v>141</v>
      </c>
      <c r="E256" s="40"/>
      <c r="F256" s="232" t="s">
        <v>1144</v>
      </c>
      <c r="G256" s="40"/>
      <c r="H256" s="40"/>
      <c r="I256" s="233"/>
      <c r="J256" s="40"/>
      <c r="K256" s="40"/>
      <c r="L256" s="44"/>
      <c r="M256" s="234"/>
      <c r="N256" s="235"/>
      <c r="O256" s="91"/>
      <c r="P256" s="91"/>
      <c r="Q256" s="91"/>
      <c r="R256" s="91"/>
      <c r="S256" s="91"/>
      <c r="T256" s="92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141</v>
      </c>
      <c r="AU256" s="17" t="s">
        <v>89</v>
      </c>
    </row>
    <row r="257" s="2" customFormat="1" ht="16.5" customHeight="1">
      <c r="A257" s="38"/>
      <c r="B257" s="39"/>
      <c r="C257" s="218" t="s">
        <v>361</v>
      </c>
      <c r="D257" s="218" t="s">
        <v>134</v>
      </c>
      <c r="E257" s="219" t="s">
        <v>1146</v>
      </c>
      <c r="F257" s="220" t="s">
        <v>1147</v>
      </c>
      <c r="G257" s="221" t="s">
        <v>149</v>
      </c>
      <c r="H257" s="222">
        <v>5</v>
      </c>
      <c r="I257" s="223"/>
      <c r="J257" s="224">
        <f>ROUND(I257*H257,2)</f>
        <v>0</v>
      </c>
      <c r="K257" s="220" t="s">
        <v>138</v>
      </c>
      <c r="L257" s="44"/>
      <c r="M257" s="225" t="s">
        <v>1</v>
      </c>
      <c r="N257" s="226" t="s">
        <v>44</v>
      </c>
      <c r="O257" s="91"/>
      <c r="P257" s="227">
        <f>O257*H257</f>
        <v>0</v>
      </c>
      <c r="Q257" s="227">
        <v>0</v>
      </c>
      <c r="R257" s="227">
        <f>Q257*H257</f>
        <v>0</v>
      </c>
      <c r="S257" s="227">
        <v>0</v>
      </c>
      <c r="T257" s="228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9" t="s">
        <v>245</v>
      </c>
      <c r="AT257" s="229" t="s">
        <v>134</v>
      </c>
      <c r="AU257" s="229" t="s">
        <v>89</v>
      </c>
      <c r="AY257" s="17" t="s">
        <v>132</v>
      </c>
      <c r="BE257" s="230">
        <f>IF(N257="základní",J257,0)</f>
        <v>0</v>
      </c>
      <c r="BF257" s="230">
        <f>IF(N257="snížená",J257,0)</f>
        <v>0</v>
      </c>
      <c r="BG257" s="230">
        <f>IF(N257="zákl. přenesená",J257,0)</f>
        <v>0</v>
      </c>
      <c r="BH257" s="230">
        <f>IF(N257="sníž. přenesená",J257,0)</f>
        <v>0</v>
      </c>
      <c r="BI257" s="230">
        <f>IF(N257="nulová",J257,0)</f>
        <v>0</v>
      </c>
      <c r="BJ257" s="17" t="s">
        <v>87</v>
      </c>
      <c r="BK257" s="230">
        <f>ROUND(I257*H257,2)</f>
        <v>0</v>
      </c>
      <c r="BL257" s="17" t="s">
        <v>245</v>
      </c>
      <c r="BM257" s="229" t="s">
        <v>1148</v>
      </c>
    </row>
    <row r="258" s="2" customFormat="1">
      <c r="A258" s="38"/>
      <c r="B258" s="39"/>
      <c r="C258" s="40"/>
      <c r="D258" s="231" t="s">
        <v>141</v>
      </c>
      <c r="E258" s="40"/>
      <c r="F258" s="232" t="s">
        <v>1149</v>
      </c>
      <c r="G258" s="40"/>
      <c r="H258" s="40"/>
      <c r="I258" s="233"/>
      <c r="J258" s="40"/>
      <c r="K258" s="40"/>
      <c r="L258" s="44"/>
      <c r="M258" s="234"/>
      <c r="N258" s="235"/>
      <c r="O258" s="91"/>
      <c r="P258" s="91"/>
      <c r="Q258" s="91"/>
      <c r="R258" s="91"/>
      <c r="S258" s="91"/>
      <c r="T258" s="92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141</v>
      </c>
      <c r="AU258" s="17" t="s">
        <v>89</v>
      </c>
    </row>
    <row r="259" s="2" customFormat="1">
      <c r="A259" s="38"/>
      <c r="B259" s="39"/>
      <c r="C259" s="40"/>
      <c r="D259" s="236" t="s">
        <v>143</v>
      </c>
      <c r="E259" s="40"/>
      <c r="F259" s="237" t="s">
        <v>1150</v>
      </c>
      <c r="G259" s="40"/>
      <c r="H259" s="40"/>
      <c r="I259" s="233"/>
      <c r="J259" s="40"/>
      <c r="K259" s="40"/>
      <c r="L259" s="44"/>
      <c r="M259" s="234"/>
      <c r="N259" s="235"/>
      <c r="O259" s="91"/>
      <c r="P259" s="91"/>
      <c r="Q259" s="91"/>
      <c r="R259" s="91"/>
      <c r="S259" s="91"/>
      <c r="T259" s="92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143</v>
      </c>
      <c r="AU259" s="17" t="s">
        <v>89</v>
      </c>
    </row>
    <row r="260" s="2" customFormat="1" ht="16.5" customHeight="1">
      <c r="A260" s="38"/>
      <c r="B260" s="39"/>
      <c r="C260" s="270" t="s">
        <v>367</v>
      </c>
      <c r="D260" s="270" t="s">
        <v>388</v>
      </c>
      <c r="E260" s="271" t="s">
        <v>1151</v>
      </c>
      <c r="F260" s="272" t="s">
        <v>1152</v>
      </c>
      <c r="G260" s="273" t="s">
        <v>149</v>
      </c>
      <c r="H260" s="274">
        <v>5</v>
      </c>
      <c r="I260" s="275"/>
      <c r="J260" s="276">
        <f>ROUND(I260*H260,2)</f>
        <v>0</v>
      </c>
      <c r="K260" s="272" t="s">
        <v>138</v>
      </c>
      <c r="L260" s="277"/>
      <c r="M260" s="278" t="s">
        <v>1</v>
      </c>
      <c r="N260" s="279" t="s">
        <v>44</v>
      </c>
      <c r="O260" s="91"/>
      <c r="P260" s="227">
        <f>O260*H260</f>
        <v>0</v>
      </c>
      <c r="Q260" s="227">
        <v>0</v>
      </c>
      <c r="R260" s="227">
        <f>Q260*H260</f>
        <v>0</v>
      </c>
      <c r="S260" s="227">
        <v>0</v>
      </c>
      <c r="T260" s="228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9" t="s">
        <v>361</v>
      </c>
      <c r="AT260" s="229" t="s">
        <v>388</v>
      </c>
      <c r="AU260" s="229" t="s">
        <v>89</v>
      </c>
      <c r="AY260" s="17" t="s">
        <v>132</v>
      </c>
      <c r="BE260" s="230">
        <f>IF(N260="základní",J260,0)</f>
        <v>0</v>
      </c>
      <c r="BF260" s="230">
        <f>IF(N260="snížená",J260,0)</f>
        <v>0</v>
      </c>
      <c r="BG260" s="230">
        <f>IF(N260="zákl. přenesená",J260,0)</f>
        <v>0</v>
      </c>
      <c r="BH260" s="230">
        <f>IF(N260="sníž. přenesená",J260,0)</f>
        <v>0</v>
      </c>
      <c r="BI260" s="230">
        <f>IF(N260="nulová",J260,0)</f>
        <v>0</v>
      </c>
      <c r="BJ260" s="17" t="s">
        <v>87</v>
      </c>
      <c r="BK260" s="230">
        <f>ROUND(I260*H260,2)</f>
        <v>0</v>
      </c>
      <c r="BL260" s="17" t="s">
        <v>245</v>
      </c>
      <c r="BM260" s="229" t="s">
        <v>1153</v>
      </c>
    </row>
    <row r="261" s="2" customFormat="1">
      <c r="A261" s="38"/>
      <c r="B261" s="39"/>
      <c r="C261" s="40"/>
      <c r="D261" s="231" t="s">
        <v>141</v>
      </c>
      <c r="E261" s="40"/>
      <c r="F261" s="232" t="s">
        <v>1152</v>
      </c>
      <c r="G261" s="40"/>
      <c r="H261" s="40"/>
      <c r="I261" s="233"/>
      <c r="J261" s="40"/>
      <c r="K261" s="40"/>
      <c r="L261" s="44"/>
      <c r="M261" s="234"/>
      <c r="N261" s="235"/>
      <c r="O261" s="91"/>
      <c r="P261" s="91"/>
      <c r="Q261" s="91"/>
      <c r="R261" s="91"/>
      <c r="S261" s="91"/>
      <c r="T261" s="9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141</v>
      </c>
      <c r="AU261" s="17" t="s">
        <v>89</v>
      </c>
    </row>
    <row r="262" s="2" customFormat="1" ht="16.5" customHeight="1">
      <c r="A262" s="38"/>
      <c r="B262" s="39"/>
      <c r="C262" s="218" t="s">
        <v>373</v>
      </c>
      <c r="D262" s="218" t="s">
        <v>134</v>
      </c>
      <c r="E262" s="219" t="s">
        <v>1154</v>
      </c>
      <c r="F262" s="220" t="s">
        <v>1155</v>
      </c>
      <c r="G262" s="221" t="s">
        <v>149</v>
      </c>
      <c r="H262" s="222">
        <v>5</v>
      </c>
      <c r="I262" s="223"/>
      <c r="J262" s="224">
        <f>ROUND(I262*H262,2)</f>
        <v>0</v>
      </c>
      <c r="K262" s="220" t="s">
        <v>138</v>
      </c>
      <c r="L262" s="44"/>
      <c r="M262" s="225" t="s">
        <v>1</v>
      </c>
      <c r="N262" s="226" t="s">
        <v>44</v>
      </c>
      <c r="O262" s="91"/>
      <c r="P262" s="227">
        <f>O262*H262</f>
        <v>0</v>
      </c>
      <c r="Q262" s="227">
        <v>0</v>
      </c>
      <c r="R262" s="227">
        <f>Q262*H262</f>
        <v>0</v>
      </c>
      <c r="S262" s="227">
        <v>0</v>
      </c>
      <c r="T262" s="228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9" t="s">
        <v>245</v>
      </c>
      <c r="AT262" s="229" t="s">
        <v>134</v>
      </c>
      <c r="AU262" s="229" t="s">
        <v>89</v>
      </c>
      <c r="AY262" s="17" t="s">
        <v>132</v>
      </c>
      <c r="BE262" s="230">
        <f>IF(N262="základní",J262,0)</f>
        <v>0</v>
      </c>
      <c r="BF262" s="230">
        <f>IF(N262="snížená",J262,0)</f>
        <v>0</v>
      </c>
      <c r="BG262" s="230">
        <f>IF(N262="zákl. přenesená",J262,0)</f>
        <v>0</v>
      </c>
      <c r="BH262" s="230">
        <f>IF(N262="sníž. přenesená",J262,0)</f>
        <v>0</v>
      </c>
      <c r="BI262" s="230">
        <f>IF(N262="nulová",J262,0)</f>
        <v>0</v>
      </c>
      <c r="BJ262" s="17" t="s">
        <v>87</v>
      </c>
      <c r="BK262" s="230">
        <f>ROUND(I262*H262,2)</f>
        <v>0</v>
      </c>
      <c r="BL262" s="17" t="s">
        <v>245</v>
      </c>
      <c r="BM262" s="229" t="s">
        <v>1156</v>
      </c>
    </row>
    <row r="263" s="2" customFormat="1">
      <c r="A263" s="38"/>
      <c r="B263" s="39"/>
      <c r="C263" s="40"/>
      <c r="D263" s="231" t="s">
        <v>141</v>
      </c>
      <c r="E263" s="40"/>
      <c r="F263" s="232" t="s">
        <v>1157</v>
      </c>
      <c r="G263" s="40"/>
      <c r="H263" s="40"/>
      <c r="I263" s="233"/>
      <c r="J263" s="40"/>
      <c r="K263" s="40"/>
      <c r="L263" s="44"/>
      <c r="M263" s="234"/>
      <c r="N263" s="235"/>
      <c r="O263" s="91"/>
      <c r="P263" s="91"/>
      <c r="Q263" s="91"/>
      <c r="R263" s="91"/>
      <c r="S263" s="91"/>
      <c r="T263" s="9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141</v>
      </c>
      <c r="AU263" s="17" t="s">
        <v>89</v>
      </c>
    </row>
    <row r="264" s="2" customFormat="1">
      <c r="A264" s="38"/>
      <c r="B264" s="39"/>
      <c r="C264" s="40"/>
      <c r="D264" s="236" t="s">
        <v>143</v>
      </c>
      <c r="E264" s="40"/>
      <c r="F264" s="237" t="s">
        <v>1158</v>
      </c>
      <c r="G264" s="40"/>
      <c r="H264" s="40"/>
      <c r="I264" s="233"/>
      <c r="J264" s="40"/>
      <c r="K264" s="40"/>
      <c r="L264" s="44"/>
      <c r="M264" s="234"/>
      <c r="N264" s="235"/>
      <c r="O264" s="91"/>
      <c r="P264" s="91"/>
      <c r="Q264" s="91"/>
      <c r="R264" s="91"/>
      <c r="S264" s="91"/>
      <c r="T264" s="92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143</v>
      </c>
      <c r="AU264" s="17" t="s">
        <v>89</v>
      </c>
    </row>
    <row r="265" s="2" customFormat="1" ht="16.5" customHeight="1">
      <c r="A265" s="38"/>
      <c r="B265" s="39"/>
      <c r="C265" s="218" t="s">
        <v>380</v>
      </c>
      <c r="D265" s="218" t="s">
        <v>134</v>
      </c>
      <c r="E265" s="219" t="s">
        <v>1159</v>
      </c>
      <c r="F265" s="220" t="s">
        <v>1160</v>
      </c>
      <c r="G265" s="221" t="s">
        <v>149</v>
      </c>
      <c r="H265" s="222">
        <v>5</v>
      </c>
      <c r="I265" s="223"/>
      <c r="J265" s="224">
        <f>ROUND(I265*H265,2)</f>
        <v>0</v>
      </c>
      <c r="K265" s="220" t="s">
        <v>138</v>
      </c>
      <c r="L265" s="44"/>
      <c r="M265" s="225" t="s">
        <v>1</v>
      </c>
      <c r="N265" s="226" t="s">
        <v>44</v>
      </c>
      <c r="O265" s="91"/>
      <c r="P265" s="227">
        <f>O265*H265</f>
        <v>0</v>
      </c>
      <c r="Q265" s="227">
        <v>0</v>
      </c>
      <c r="R265" s="227">
        <f>Q265*H265</f>
        <v>0</v>
      </c>
      <c r="S265" s="227">
        <v>0</v>
      </c>
      <c r="T265" s="228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9" t="s">
        <v>245</v>
      </c>
      <c r="AT265" s="229" t="s">
        <v>134</v>
      </c>
      <c r="AU265" s="229" t="s">
        <v>89</v>
      </c>
      <c r="AY265" s="17" t="s">
        <v>132</v>
      </c>
      <c r="BE265" s="230">
        <f>IF(N265="základní",J265,0)</f>
        <v>0</v>
      </c>
      <c r="BF265" s="230">
        <f>IF(N265="snížená",J265,0)</f>
        <v>0</v>
      </c>
      <c r="BG265" s="230">
        <f>IF(N265="zákl. přenesená",J265,0)</f>
        <v>0</v>
      </c>
      <c r="BH265" s="230">
        <f>IF(N265="sníž. přenesená",J265,0)</f>
        <v>0</v>
      </c>
      <c r="BI265" s="230">
        <f>IF(N265="nulová",J265,0)</f>
        <v>0</v>
      </c>
      <c r="BJ265" s="17" t="s">
        <v>87</v>
      </c>
      <c r="BK265" s="230">
        <f>ROUND(I265*H265,2)</f>
        <v>0</v>
      </c>
      <c r="BL265" s="17" t="s">
        <v>245</v>
      </c>
      <c r="BM265" s="229" t="s">
        <v>1161</v>
      </c>
    </row>
    <row r="266" s="2" customFormat="1">
      <c r="A266" s="38"/>
      <c r="B266" s="39"/>
      <c r="C266" s="40"/>
      <c r="D266" s="231" t="s">
        <v>141</v>
      </c>
      <c r="E266" s="40"/>
      <c r="F266" s="232" t="s">
        <v>1162</v>
      </c>
      <c r="G266" s="40"/>
      <c r="H266" s="40"/>
      <c r="I266" s="233"/>
      <c r="J266" s="40"/>
      <c r="K266" s="40"/>
      <c r="L266" s="44"/>
      <c r="M266" s="234"/>
      <c r="N266" s="235"/>
      <c r="O266" s="91"/>
      <c r="P266" s="91"/>
      <c r="Q266" s="91"/>
      <c r="R266" s="91"/>
      <c r="S266" s="91"/>
      <c r="T266" s="92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141</v>
      </c>
      <c r="AU266" s="17" t="s">
        <v>89</v>
      </c>
    </row>
    <row r="267" s="2" customFormat="1">
      <c r="A267" s="38"/>
      <c r="B267" s="39"/>
      <c r="C267" s="40"/>
      <c r="D267" s="236" t="s">
        <v>143</v>
      </c>
      <c r="E267" s="40"/>
      <c r="F267" s="237" t="s">
        <v>1163</v>
      </c>
      <c r="G267" s="40"/>
      <c r="H267" s="40"/>
      <c r="I267" s="233"/>
      <c r="J267" s="40"/>
      <c r="K267" s="40"/>
      <c r="L267" s="44"/>
      <c r="M267" s="234"/>
      <c r="N267" s="235"/>
      <c r="O267" s="91"/>
      <c r="P267" s="91"/>
      <c r="Q267" s="91"/>
      <c r="R267" s="91"/>
      <c r="S267" s="91"/>
      <c r="T267" s="92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143</v>
      </c>
      <c r="AU267" s="17" t="s">
        <v>89</v>
      </c>
    </row>
    <row r="268" s="12" customFormat="1" ht="25.92" customHeight="1">
      <c r="A268" s="12"/>
      <c r="B268" s="202"/>
      <c r="C268" s="203"/>
      <c r="D268" s="204" t="s">
        <v>78</v>
      </c>
      <c r="E268" s="205" t="s">
        <v>388</v>
      </c>
      <c r="F268" s="205" t="s">
        <v>1164</v>
      </c>
      <c r="G268" s="203"/>
      <c r="H268" s="203"/>
      <c r="I268" s="206"/>
      <c r="J268" s="207">
        <f>BK268</f>
        <v>0</v>
      </c>
      <c r="K268" s="203"/>
      <c r="L268" s="208"/>
      <c r="M268" s="209"/>
      <c r="N268" s="210"/>
      <c r="O268" s="210"/>
      <c r="P268" s="211">
        <f>P269+P375+P388</f>
        <v>0</v>
      </c>
      <c r="Q268" s="210"/>
      <c r="R268" s="211">
        <f>R269+R375+R388</f>
        <v>2.9682292699999997</v>
      </c>
      <c r="S268" s="210"/>
      <c r="T268" s="212">
        <f>T269+T375+T388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13" t="s">
        <v>154</v>
      </c>
      <c r="AT268" s="214" t="s">
        <v>78</v>
      </c>
      <c r="AU268" s="214" t="s">
        <v>79</v>
      </c>
      <c r="AY268" s="213" t="s">
        <v>132</v>
      </c>
      <c r="BK268" s="215">
        <f>BK269+BK375+BK388</f>
        <v>0</v>
      </c>
    </row>
    <row r="269" s="12" customFormat="1" ht="22.8" customHeight="1">
      <c r="A269" s="12"/>
      <c r="B269" s="202"/>
      <c r="C269" s="203"/>
      <c r="D269" s="204" t="s">
        <v>78</v>
      </c>
      <c r="E269" s="216" t="s">
        <v>1165</v>
      </c>
      <c r="F269" s="216" t="s">
        <v>1166</v>
      </c>
      <c r="G269" s="203"/>
      <c r="H269" s="203"/>
      <c r="I269" s="206"/>
      <c r="J269" s="217">
        <f>BK269</f>
        <v>0</v>
      </c>
      <c r="K269" s="203"/>
      <c r="L269" s="208"/>
      <c r="M269" s="209"/>
      <c r="N269" s="210"/>
      <c r="O269" s="210"/>
      <c r="P269" s="211">
        <f>SUM(P270:P374)</f>
        <v>0</v>
      </c>
      <c r="Q269" s="210"/>
      <c r="R269" s="211">
        <f>SUM(R270:R374)</f>
        <v>2.3943547699999996</v>
      </c>
      <c r="S269" s="210"/>
      <c r="T269" s="212">
        <f>SUM(T270:T374)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13" t="s">
        <v>154</v>
      </c>
      <c r="AT269" s="214" t="s">
        <v>78</v>
      </c>
      <c r="AU269" s="214" t="s">
        <v>87</v>
      </c>
      <c r="AY269" s="213" t="s">
        <v>132</v>
      </c>
      <c r="BK269" s="215">
        <f>SUM(BK270:BK374)</f>
        <v>0</v>
      </c>
    </row>
    <row r="270" s="2" customFormat="1" ht="16.5" customHeight="1">
      <c r="A270" s="38"/>
      <c r="B270" s="39"/>
      <c r="C270" s="218" t="s">
        <v>387</v>
      </c>
      <c r="D270" s="218" t="s">
        <v>134</v>
      </c>
      <c r="E270" s="219" t="s">
        <v>1167</v>
      </c>
      <c r="F270" s="220" t="s">
        <v>1168</v>
      </c>
      <c r="G270" s="221" t="s">
        <v>516</v>
      </c>
      <c r="H270" s="222">
        <v>568.39999999999998</v>
      </c>
      <c r="I270" s="223"/>
      <c r="J270" s="224">
        <f>ROUND(I270*H270,2)</f>
        <v>0</v>
      </c>
      <c r="K270" s="220" t="s">
        <v>1052</v>
      </c>
      <c r="L270" s="44"/>
      <c r="M270" s="225" t="s">
        <v>1</v>
      </c>
      <c r="N270" s="226" t="s">
        <v>44</v>
      </c>
      <c r="O270" s="91"/>
      <c r="P270" s="227">
        <f>O270*H270</f>
        <v>0</v>
      </c>
      <c r="Q270" s="227">
        <v>0</v>
      </c>
      <c r="R270" s="227">
        <f>Q270*H270</f>
        <v>0</v>
      </c>
      <c r="S270" s="227">
        <v>0</v>
      </c>
      <c r="T270" s="228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9" t="s">
        <v>1066</v>
      </c>
      <c r="AT270" s="229" t="s">
        <v>134</v>
      </c>
      <c r="AU270" s="229" t="s">
        <v>89</v>
      </c>
      <c r="AY270" s="17" t="s">
        <v>132</v>
      </c>
      <c r="BE270" s="230">
        <f>IF(N270="základní",J270,0)</f>
        <v>0</v>
      </c>
      <c r="BF270" s="230">
        <f>IF(N270="snížená",J270,0)</f>
        <v>0</v>
      </c>
      <c r="BG270" s="230">
        <f>IF(N270="zákl. přenesená",J270,0)</f>
        <v>0</v>
      </c>
      <c r="BH270" s="230">
        <f>IF(N270="sníž. přenesená",J270,0)</f>
        <v>0</v>
      </c>
      <c r="BI270" s="230">
        <f>IF(N270="nulová",J270,0)</f>
        <v>0</v>
      </c>
      <c r="BJ270" s="17" t="s">
        <v>87</v>
      </c>
      <c r="BK270" s="230">
        <f>ROUND(I270*H270,2)</f>
        <v>0</v>
      </c>
      <c r="BL270" s="17" t="s">
        <v>1066</v>
      </c>
      <c r="BM270" s="229" t="s">
        <v>1169</v>
      </c>
    </row>
    <row r="271" s="2" customFormat="1">
      <c r="A271" s="38"/>
      <c r="B271" s="39"/>
      <c r="C271" s="40"/>
      <c r="D271" s="231" t="s">
        <v>141</v>
      </c>
      <c r="E271" s="40"/>
      <c r="F271" s="232" t="s">
        <v>1170</v>
      </c>
      <c r="G271" s="40"/>
      <c r="H271" s="40"/>
      <c r="I271" s="233"/>
      <c r="J271" s="40"/>
      <c r="K271" s="40"/>
      <c r="L271" s="44"/>
      <c r="M271" s="234"/>
      <c r="N271" s="235"/>
      <c r="O271" s="91"/>
      <c r="P271" s="91"/>
      <c r="Q271" s="91"/>
      <c r="R271" s="91"/>
      <c r="S271" s="91"/>
      <c r="T271" s="92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141</v>
      </c>
      <c r="AU271" s="17" t="s">
        <v>89</v>
      </c>
    </row>
    <row r="272" s="13" customFormat="1">
      <c r="A272" s="13"/>
      <c r="B272" s="238"/>
      <c r="C272" s="239"/>
      <c r="D272" s="231" t="s">
        <v>145</v>
      </c>
      <c r="E272" s="240" t="s">
        <v>1</v>
      </c>
      <c r="F272" s="241" t="s">
        <v>1070</v>
      </c>
      <c r="G272" s="239"/>
      <c r="H272" s="242">
        <v>49.200000000000003</v>
      </c>
      <c r="I272" s="243"/>
      <c r="J272" s="239"/>
      <c r="K272" s="239"/>
      <c r="L272" s="244"/>
      <c r="M272" s="245"/>
      <c r="N272" s="246"/>
      <c r="O272" s="246"/>
      <c r="P272" s="246"/>
      <c r="Q272" s="246"/>
      <c r="R272" s="246"/>
      <c r="S272" s="246"/>
      <c r="T272" s="247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8" t="s">
        <v>145</v>
      </c>
      <c r="AU272" s="248" t="s">
        <v>89</v>
      </c>
      <c r="AV272" s="13" t="s">
        <v>89</v>
      </c>
      <c r="AW272" s="13" t="s">
        <v>35</v>
      </c>
      <c r="AX272" s="13" t="s">
        <v>79</v>
      </c>
      <c r="AY272" s="248" t="s">
        <v>132</v>
      </c>
    </row>
    <row r="273" s="13" customFormat="1">
      <c r="A273" s="13"/>
      <c r="B273" s="238"/>
      <c r="C273" s="239"/>
      <c r="D273" s="231" t="s">
        <v>145</v>
      </c>
      <c r="E273" s="240" t="s">
        <v>1</v>
      </c>
      <c r="F273" s="241" t="s">
        <v>1071</v>
      </c>
      <c r="G273" s="239"/>
      <c r="H273" s="242">
        <v>378.5</v>
      </c>
      <c r="I273" s="243"/>
      <c r="J273" s="239"/>
      <c r="K273" s="239"/>
      <c r="L273" s="244"/>
      <c r="M273" s="245"/>
      <c r="N273" s="246"/>
      <c r="O273" s="246"/>
      <c r="P273" s="246"/>
      <c r="Q273" s="246"/>
      <c r="R273" s="246"/>
      <c r="S273" s="246"/>
      <c r="T273" s="247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8" t="s">
        <v>145</v>
      </c>
      <c r="AU273" s="248" t="s">
        <v>89</v>
      </c>
      <c r="AV273" s="13" t="s">
        <v>89</v>
      </c>
      <c r="AW273" s="13" t="s">
        <v>35</v>
      </c>
      <c r="AX273" s="13" t="s">
        <v>79</v>
      </c>
      <c r="AY273" s="248" t="s">
        <v>132</v>
      </c>
    </row>
    <row r="274" s="13" customFormat="1">
      <c r="A274" s="13"/>
      <c r="B274" s="238"/>
      <c r="C274" s="239"/>
      <c r="D274" s="231" t="s">
        <v>145</v>
      </c>
      <c r="E274" s="240" t="s">
        <v>1</v>
      </c>
      <c r="F274" s="241" t="s">
        <v>1171</v>
      </c>
      <c r="G274" s="239"/>
      <c r="H274" s="242">
        <v>140.69999999999999</v>
      </c>
      <c r="I274" s="243"/>
      <c r="J274" s="239"/>
      <c r="K274" s="239"/>
      <c r="L274" s="244"/>
      <c r="M274" s="245"/>
      <c r="N274" s="246"/>
      <c r="O274" s="246"/>
      <c r="P274" s="246"/>
      <c r="Q274" s="246"/>
      <c r="R274" s="246"/>
      <c r="S274" s="246"/>
      <c r="T274" s="247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8" t="s">
        <v>145</v>
      </c>
      <c r="AU274" s="248" t="s">
        <v>89</v>
      </c>
      <c r="AV274" s="13" t="s">
        <v>89</v>
      </c>
      <c r="AW274" s="13" t="s">
        <v>35</v>
      </c>
      <c r="AX274" s="13" t="s">
        <v>79</v>
      </c>
      <c r="AY274" s="248" t="s">
        <v>132</v>
      </c>
    </row>
    <row r="275" s="14" customFormat="1">
      <c r="A275" s="14"/>
      <c r="B275" s="249"/>
      <c r="C275" s="250"/>
      <c r="D275" s="231" t="s">
        <v>145</v>
      </c>
      <c r="E275" s="251" t="s">
        <v>1</v>
      </c>
      <c r="F275" s="252" t="s">
        <v>197</v>
      </c>
      <c r="G275" s="250"/>
      <c r="H275" s="253">
        <v>568.39999999999998</v>
      </c>
      <c r="I275" s="254"/>
      <c r="J275" s="250"/>
      <c r="K275" s="250"/>
      <c r="L275" s="255"/>
      <c r="M275" s="256"/>
      <c r="N275" s="257"/>
      <c r="O275" s="257"/>
      <c r="P275" s="257"/>
      <c r="Q275" s="257"/>
      <c r="R275" s="257"/>
      <c r="S275" s="257"/>
      <c r="T275" s="258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9" t="s">
        <v>145</v>
      </c>
      <c r="AU275" s="259" t="s">
        <v>89</v>
      </c>
      <c r="AV275" s="14" t="s">
        <v>139</v>
      </c>
      <c r="AW275" s="14" t="s">
        <v>35</v>
      </c>
      <c r="AX275" s="14" t="s">
        <v>87</v>
      </c>
      <c r="AY275" s="259" t="s">
        <v>132</v>
      </c>
    </row>
    <row r="276" s="2" customFormat="1" ht="16.5" customHeight="1">
      <c r="A276" s="38"/>
      <c r="B276" s="39"/>
      <c r="C276" s="270" t="s">
        <v>394</v>
      </c>
      <c r="D276" s="270" t="s">
        <v>388</v>
      </c>
      <c r="E276" s="271" t="s">
        <v>1172</v>
      </c>
      <c r="F276" s="272" t="s">
        <v>1173</v>
      </c>
      <c r="G276" s="273" t="s">
        <v>516</v>
      </c>
      <c r="H276" s="274">
        <v>596.82000000000005</v>
      </c>
      <c r="I276" s="275"/>
      <c r="J276" s="276">
        <f>ROUND(I276*H276,2)</f>
        <v>0</v>
      </c>
      <c r="K276" s="272" t="s">
        <v>1</v>
      </c>
      <c r="L276" s="277"/>
      <c r="M276" s="278" t="s">
        <v>1</v>
      </c>
      <c r="N276" s="279" t="s">
        <v>44</v>
      </c>
      <c r="O276" s="91"/>
      <c r="P276" s="227">
        <f>O276*H276</f>
        <v>0</v>
      </c>
      <c r="Q276" s="227">
        <v>0</v>
      </c>
      <c r="R276" s="227">
        <f>Q276*H276</f>
        <v>0</v>
      </c>
      <c r="S276" s="227">
        <v>0</v>
      </c>
      <c r="T276" s="228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9" t="s">
        <v>1174</v>
      </c>
      <c r="AT276" s="229" t="s">
        <v>388</v>
      </c>
      <c r="AU276" s="229" t="s">
        <v>89</v>
      </c>
      <c r="AY276" s="17" t="s">
        <v>132</v>
      </c>
      <c r="BE276" s="230">
        <f>IF(N276="základní",J276,0)</f>
        <v>0</v>
      </c>
      <c r="BF276" s="230">
        <f>IF(N276="snížená",J276,0)</f>
        <v>0</v>
      </c>
      <c r="BG276" s="230">
        <f>IF(N276="zákl. přenesená",J276,0)</f>
        <v>0</v>
      </c>
      <c r="BH276" s="230">
        <f>IF(N276="sníž. přenesená",J276,0)</f>
        <v>0</v>
      </c>
      <c r="BI276" s="230">
        <f>IF(N276="nulová",J276,0)</f>
        <v>0</v>
      </c>
      <c r="BJ276" s="17" t="s">
        <v>87</v>
      </c>
      <c r="BK276" s="230">
        <f>ROUND(I276*H276,2)</f>
        <v>0</v>
      </c>
      <c r="BL276" s="17" t="s">
        <v>1174</v>
      </c>
      <c r="BM276" s="229" t="s">
        <v>1175</v>
      </c>
    </row>
    <row r="277" s="2" customFormat="1">
      <c r="A277" s="38"/>
      <c r="B277" s="39"/>
      <c r="C277" s="40"/>
      <c r="D277" s="231" t="s">
        <v>141</v>
      </c>
      <c r="E277" s="40"/>
      <c r="F277" s="232" t="s">
        <v>1173</v>
      </c>
      <c r="G277" s="40"/>
      <c r="H277" s="40"/>
      <c r="I277" s="233"/>
      <c r="J277" s="40"/>
      <c r="K277" s="40"/>
      <c r="L277" s="44"/>
      <c r="M277" s="234"/>
      <c r="N277" s="235"/>
      <c r="O277" s="91"/>
      <c r="P277" s="91"/>
      <c r="Q277" s="91"/>
      <c r="R277" s="91"/>
      <c r="S277" s="91"/>
      <c r="T277" s="92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141</v>
      </c>
      <c r="AU277" s="17" t="s">
        <v>89</v>
      </c>
    </row>
    <row r="278" s="13" customFormat="1">
      <c r="A278" s="13"/>
      <c r="B278" s="238"/>
      <c r="C278" s="239"/>
      <c r="D278" s="231" t="s">
        <v>145</v>
      </c>
      <c r="E278" s="240" t="s">
        <v>1</v>
      </c>
      <c r="F278" s="241" t="s">
        <v>1176</v>
      </c>
      <c r="G278" s="239"/>
      <c r="H278" s="242">
        <v>568.39999999999998</v>
      </c>
      <c r="I278" s="243"/>
      <c r="J278" s="239"/>
      <c r="K278" s="239"/>
      <c r="L278" s="244"/>
      <c r="M278" s="245"/>
      <c r="N278" s="246"/>
      <c r="O278" s="246"/>
      <c r="P278" s="246"/>
      <c r="Q278" s="246"/>
      <c r="R278" s="246"/>
      <c r="S278" s="246"/>
      <c r="T278" s="247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8" t="s">
        <v>145</v>
      </c>
      <c r="AU278" s="248" t="s">
        <v>89</v>
      </c>
      <c r="AV278" s="13" t="s">
        <v>89</v>
      </c>
      <c r="AW278" s="13" t="s">
        <v>35</v>
      </c>
      <c r="AX278" s="13" t="s">
        <v>87</v>
      </c>
      <c r="AY278" s="248" t="s">
        <v>132</v>
      </c>
    </row>
    <row r="279" s="13" customFormat="1">
      <c r="A279" s="13"/>
      <c r="B279" s="238"/>
      <c r="C279" s="239"/>
      <c r="D279" s="231" t="s">
        <v>145</v>
      </c>
      <c r="E279" s="239"/>
      <c r="F279" s="241" t="s">
        <v>1177</v>
      </c>
      <c r="G279" s="239"/>
      <c r="H279" s="242">
        <v>596.82000000000005</v>
      </c>
      <c r="I279" s="243"/>
      <c r="J279" s="239"/>
      <c r="K279" s="239"/>
      <c r="L279" s="244"/>
      <c r="M279" s="245"/>
      <c r="N279" s="246"/>
      <c r="O279" s="246"/>
      <c r="P279" s="246"/>
      <c r="Q279" s="246"/>
      <c r="R279" s="246"/>
      <c r="S279" s="246"/>
      <c r="T279" s="247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8" t="s">
        <v>145</v>
      </c>
      <c r="AU279" s="248" t="s">
        <v>89</v>
      </c>
      <c r="AV279" s="13" t="s">
        <v>89</v>
      </c>
      <c r="AW279" s="13" t="s">
        <v>4</v>
      </c>
      <c r="AX279" s="13" t="s">
        <v>87</v>
      </c>
      <c r="AY279" s="248" t="s">
        <v>132</v>
      </c>
    </row>
    <row r="280" s="2" customFormat="1" ht="24.15" customHeight="1">
      <c r="A280" s="38"/>
      <c r="B280" s="39"/>
      <c r="C280" s="218" t="s">
        <v>401</v>
      </c>
      <c r="D280" s="218" t="s">
        <v>134</v>
      </c>
      <c r="E280" s="219" t="s">
        <v>1178</v>
      </c>
      <c r="F280" s="220" t="s">
        <v>1179</v>
      </c>
      <c r="G280" s="221" t="s">
        <v>149</v>
      </c>
      <c r="H280" s="222">
        <v>15</v>
      </c>
      <c r="I280" s="223"/>
      <c r="J280" s="224">
        <f>ROUND(I280*H280,2)</f>
        <v>0</v>
      </c>
      <c r="K280" s="220" t="s">
        <v>1097</v>
      </c>
      <c r="L280" s="44"/>
      <c r="M280" s="225" t="s">
        <v>1</v>
      </c>
      <c r="N280" s="226" t="s">
        <v>44</v>
      </c>
      <c r="O280" s="91"/>
      <c r="P280" s="227">
        <f>O280*H280</f>
        <v>0</v>
      </c>
      <c r="Q280" s="227">
        <v>0</v>
      </c>
      <c r="R280" s="227">
        <f>Q280*H280</f>
        <v>0</v>
      </c>
      <c r="S280" s="227">
        <v>0</v>
      </c>
      <c r="T280" s="228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29" t="s">
        <v>1066</v>
      </c>
      <c r="AT280" s="229" t="s">
        <v>134</v>
      </c>
      <c r="AU280" s="229" t="s">
        <v>89</v>
      </c>
      <c r="AY280" s="17" t="s">
        <v>132</v>
      </c>
      <c r="BE280" s="230">
        <f>IF(N280="základní",J280,0)</f>
        <v>0</v>
      </c>
      <c r="BF280" s="230">
        <f>IF(N280="snížená",J280,0)</f>
        <v>0</v>
      </c>
      <c r="BG280" s="230">
        <f>IF(N280="zákl. přenesená",J280,0)</f>
        <v>0</v>
      </c>
      <c r="BH280" s="230">
        <f>IF(N280="sníž. přenesená",J280,0)</f>
        <v>0</v>
      </c>
      <c r="BI280" s="230">
        <f>IF(N280="nulová",J280,0)</f>
        <v>0</v>
      </c>
      <c r="BJ280" s="17" t="s">
        <v>87</v>
      </c>
      <c r="BK280" s="230">
        <f>ROUND(I280*H280,2)</f>
        <v>0</v>
      </c>
      <c r="BL280" s="17" t="s">
        <v>1066</v>
      </c>
      <c r="BM280" s="229" t="s">
        <v>1180</v>
      </c>
    </row>
    <row r="281" s="2" customFormat="1">
      <c r="A281" s="38"/>
      <c r="B281" s="39"/>
      <c r="C281" s="40"/>
      <c r="D281" s="231" t="s">
        <v>141</v>
      </c>
      <c r="E281" s="40"/>
      <c r="F281" s="232" t="s">
        <v>1181</v>
      </c>
      <c r="G281" s="40"/>
      <c r="H281" s="40"/>
      <c r="I281" s="233"/>
      <c r="J281" s="40"/>
      <c r="K281" s="40"/>
      <c r="L281" s="44"/>
      <c r="M281" s="234"/>
      <c r="N281" s="235"/>
      <c r="O281" s="91"/>
      <c r="P281" s="91"/>
      <c r="Q281" s="91"/>
      <c r="R281" s="91"/>
      <c r="S281" s="91"/>
      <c r="T281" s="92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7" t="s">
        <v>141</v>
      </c>
      <c r="AU281" s="17" t="s">
        <v>89</v>
      </c>
    </row>
    <row r="282" s="13" customFormat="1">
      <c r="A282" s="13"/>
      <c r="B282" s="238"/>
      <c r="C282" s="239"/>
      <c r="D282" s="231" t="s">
        <v>145</v>
      </c>
      <c r="E282" s="240" t="s">
        <v>1</v>
      </c>
      <c r="F282" s="241" t="s">
        <v>1182</v>
      </c>
      <c r="G282" s="239"/>
      <c r="H282" s="242">
        <v>15</v>
      </c>
      <c r="I282" s="243"/>
      <c r="J282" s="239"/>
      <c r="K282" s="239"/>
      <c r="L282" s="244"/>
      <c r="M282" s="245"/>
      <c r="N282" s="246"/>
      <c r="O282" s="246"/>
      <c r="P282" s="246"/>
      <c r="Q282" s="246"/>
      <c r="R282" s="246"/>
      <c r="S282" s="246"/>
      <c r="T282" s="247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8" t="s">
        <v>145</v>
      </c>
      <c r="AU282" s="248" t="s">
        <v>89</v>
      </c>
      <c r="AV282" s="13" t="s">
        <v>89</v>
      </c>
      <c r="AW282" s="13" t="s">
        <v>35</v>
      </c>
      <c r="AX282" s="13" t="s">
        <v>87</v>
      </c>
      <c r="AY282" s="248" t="s">
        <v>132</v>
      </c>
    </row>
    <row r="283" s="2" customFormat="1" ht="16.5" customHeight="1">
      <c r="A283" s="38"/>
      <c r="B283" s="39"/>
      <c r="C283" s="270" t="s">
        <v>406</v>
      </c>
      <c r="D283" s="270" t="s">
        <v>388</v>
      </c>
      <c r="E283" s="271" t="s">
        <v>1183</v>
      </c>
      <c r="F283" s="272" t="s">
        <v>1184</v>
      </c>
      <c r="G283" s="273" t="s">
        <v>149</v>
      </c>
      <c r="H283" s="274">
        <v>4</v>
      </c>
      <c r="I283" s="275"/>
      <c r="J283" s="276">
        <f>ROUND(I283*H283,2)</f>
        <v>0</v>
      </c>
      <c r="K283" s="272" t="s">
        <v>1</v>
      </c>
      <c r="L283" s="277"/>
      <c r="M283" s="278" t="s">
        <v>1</v>
      </c>
      <c r="N283" s="279" t="s">
        <v>44</v>
      </c>
      <c r="O283" s="91"/>
      <c r="P283" s="227">
        <f>O283*H283</f>
        <v>0</v>
      </c>
      <c r="Q283" s="227">
        <v>0.048000000000000001</v>
      </c>
      <c r="R283" s="227">
        <f>Q283*H283</f>
        <v>0.192</v>
      </c>
      <c r="S283" s="227">
        <v>0</v>
      </c>
      <c r="T283" s="228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9" t="s">
        <v>1084</v>
      </c>
      <c r="AT283" s="229" t="s">
        <v>388</v>
      </c>
      <c r="AU283" s="229" t="s">
        <v>89</v>
      </c>
      <c r="AY283" s="17" t="s">
        <v>132</v>
      </c>
      <c r="BE283" s="230">
        <f>IF(N283="základní",J283,0)</f>
        <v>0</v>
      </c>
      <c r="BF283" s="230">
        <f>IF(N283="snížená",J283,0)</f>
        <v>0</v>
      </c>
      <c r="BG283" s="230">
        <f>IF(N283="zákl. přenesená",J283,0)</f>
        <v>0</v>
      </c>
      <c r="BH283" s="230">
        <f>IF(N283="sníž. přenesená",J283,0)</f>
        <v>0</v>
      </c>
      <c r="BI283" s="230">
        <f>IF(N283="nulová",J283,0)</f>
        <v>0</v>
      </c>
      <c r="BJ283" s="17" t="s">
        <v>87</v>
      </c>
      <c r="BK283" s="230">
        <f>ROUND(I283*H283,2)</f>
        <v>0</v>
      </c>
      <c r="BL283" s="17" t="s">
        <v>1066</v>
      </c>
      <c r="BM283" s="229" t="s">
        <v>1185</v>
      </c>
    </row>
    <row r="284" s="2" customFormat="1">
      <c r="A284" s="38"/>
      <c r="B284" s="39"/>
      <c r="C284" s="40"/>
      <c r="D284" s="231" t="s">
        <v>141</v>
      </c>
      <c r="E284" s="40"/>
      <c r="F284" s="232" t="s">
        <v>1184</v>
      </c>
      <c r="G284" s="40"/>
      <c r="H284" s="40"/>
      <c r="I284" s="233"/>
      <c r="J284" s="40"/>
      <c r="K284" s="40"/>
      <c r="L284" s="44"/>
      <c r="M284" s="234"/>
      <c r="N284" s="235"/>
      <c r="O284" s="91"/>
      <c r="P284" s="91"/>
      <c r="Q284" s="91"/>
      <c r="R284" s="91"/>
      <c r="S284" s="91"/>
      <c r="T284" s="92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141</v>
      </c>
      <c r="AU284" s="17" t="s">
        <v>89</v>
      </c>
    </row>
    <row r="285" s="2" customFormat="1" ht="16.5" customHeight="1">
      <c r="A285" s="38"/>
      <c r="B285" s="39"/>
      <c r="C285" s="270" t="s">
        <v>412</v>
      </c>
      <c r="D285" s="270" t="s">
        <v>388</v>
      </c>
      <c r="E285" s="271" t="s">
        <v>1186</v>
      </c>
      <c r="F285" s="272" t="s">
        <v>1187</v>
      </c>
      <c r="G285" s="273" t="s">
        <v>149</v>
      </c>
      <c r="H285" s="274">
        <v>11</v>
      </c>
      <c r="I285" s="275"/>
      <c r="J285" s="276">
        <f>ROUND(I285*H285,2)</f>
        <v>0</v>
      </c>
      <c r="K285" s="272" t="s">
        <v>1</v>
      </c>
      <c r="L285" s="277"/>
      <c r="M285" s="278" t="s">
        <v>1</v>
      </c>
      <c r="N285" s="279" t="s">
        <v>44</v>
      </c>
      <c r="O285" s="91"/>
      <c r="P285" s="227">
        <f>O285*H285</f>
        <v>0</v>
      </c>
      <c r="Q285" s="227">
        <v>0.068000000000000005</v>
      </c>
      <c r="R285" s="227">
        <f>Q285*H285</f>
        <v>0.748</v>
      </c>
      <c r="S285" s="227">
        <v>0</v>
      </c>
      <c r="T285" s="228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9" t="s">
        <v>1084</v>
      </c>
      <c r="AT285" s="229" t="s">
        <v>388</v>
      </c>
      <c r="AU285" s="229" t="s">
        <v>89</v>
      </c>
      <c r="AY285" s="17" t="s">
        <v>132</v>
      </c>
      <c r="BE285" s="230">
        <f>IF(N285="základní",J285,0)</f>
        <v>0</v>
      </c>
      <c r="BF285" s="230">
        <f>IF(N285="snížená",J285,0)</f>
        <v>0</v>
      </c>
      <c r="BG285" s="230">
        <f>IF(N285="zákl. přenesená",J285,0)</f>
        <v>0</v>
      </c>
      <c r="BH285" s="230">
        <f>IF(N285="sníž. přenesená",J285,0)</f>
        <v>0</v>
      </c>
      <c r="BI285" s="230">
        <f>IF(N285="nulová",J285,0)</f>
        <v>0</v>
      </c>
      <c r="BJ285" s="17" t="s">
        <v>87</v>
      </c>
      <c r="BK285" s="230">
        <f>ROUND(I285*H285,2)</f>
        <v>0</v>
      </c>
      <c r="BL285" s="17" t="s">
        <v>1066</v>
      </c>
      <c r="BM285" s="229" t="s">
        <v>1188</v>
      </c>
    </row>
    <row r="286" s="2" customFormat="1">
      <c r="A286" s="38"/>
      <c r="B286" s="39"/>
      <c r="C286" s="40"/>
      <c r="D286" s="231" t="s">
        <v>141</v>
      </c>
      <c r="E286" s="40"/>
      <c r="F286" s="232" t="s">
        <v>1187</v>
      </c>
      <c r="G286" s="40"/>
      <c r="H286" s="40"/>
      <c r="I286" s="233"/>
      <c r="J286" s="40"/>
      <c r="K286" s="40"/>
      <c r="L286" s="44"/>
      <c r="M286" s="234"/>
      <c r="N286" s="235"/>
      <c r="O286" s="91"/>
      <c r="P286" s="91"/>
      <c r="Q286" s="91"/>
      <c r="R286" s="91"/>
      <c r="S286" s="91"/>
      <c r="T286" s="92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141</v>
      </c>
      <c r="AU286" s="17" t="s">
        <v>89</v>
      </c>
    </row>
    <row r="287" s="2" customFormat="1" ht="16.5" customHeight="1">
      <c r="A287" s="38"/>
      <c r="B287" s="39"/>
      <c r="C287" s="270" t="s">
        <v>417</v>
      </c>
      <c r="D287" s="270" t="s">
        <v>388</v>
      </c>
      <c r="E287" s="271" t="s">
        <v>1189</v>
      </c>
      <c r="F287" s="272" t="s">
        <v>1190</v>
      </c>
      <c r="G287" s="273" t="s">
        <v>149</v>
      </c>
      <c r="H287" s="274">
        <v>5</v>
      </c>
      <c r="I287" s="275"/>
      <c r="J287" s="276">
        <f>ROUND(I287*H287,2)</f>
        <v>0</v>
      </c>
      <c r="K287" s="272" t="s">
        <v>1</v>
      </c>
      <c r="L287" s="277"/>
      <c r="M287" s="278" t="s">
        <v>1</v>
      </c>
      <c r="N287" s="279" t="s">
        <v>44</v>
      </c>
      <c r="O287" s="91"/>
      <c r="P287" s="227">
        <f>O287*H287</f>
        <v>0</v>
      </c>
      <c r="Q287" s="227">
        <v>0.0126</v>
      </c>
      <c r="R287" s="227">
        <f>Q287*H287</f>
        <v>0.063</v>
      </c>
      <c r="S287" s="227">
        <v>0</v>
      </c>
      <c r="T287" s="228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29" t="s">
        <v>1084</v>
      </c>
      <c r="AT287" s="229" t="s">
        <v>388</v>
      </c>
      <c r="AU287" s="229" t="s">
        <v>89</v>
      </c>
      <c r="AY287" s="17" t="s">
        <v>132</v>
      </c>
      <c r="BE287" s="230">
        <f>IF(N287="základní",J287,0)</f>
        <v>0</v>
      </c>
      <c r="BF287" s="230">
        <f>IF(N287="snížená",J287,0)</f>
        <v>0</v>
      </c>
      <c r="BG287" s="230">
        <f>IF(N287="zákl. přenesená",J287,0)</f>
        <v>0</v>
      </c>
      <c r="BH287" s="230">
        <f>IF(N287="sníž. přenesená",J287,0)</f>
        <v>0</v>
      </c>
      <c r="BI287" s="230">
        <f>IF(N287="nulová",J287,0)</f>
        <v>0</v>
      </c>
      <c r="BJ287" s="17" t="s">
        <v>87</v>
      </c>
      <c r="BK287" s="230">
        <f>ROUND(I287*H287,2)</f>
        <v>0</v>
      </c>
      <c r="BL287" s="17" t="s">
        <v>1066</v>
      </c>
      <c r="BM287" s="229" t="s">
        <v>1191</v>
      </c>
    </row>
    <row r="288" s="13" customFormat="1">
      <c r="A288" s="13"/>
      <c r="B288" s="238"/>
      <c r="C288" s="239"/>
      <c r="D288" s="231" t="s">
        <v>145</v>
      </c>
      <c r="E288" s="240" t="s">
        <v>1</v>
      </c>
      <c r="F288" s="241" t="s">
        <v>165</v>
      </c>
      <c r="G288" s="239"/>
      <c r="H288" s="242">
        <v>5</v>
      </c>
      <c r="I288" s="243"/>
      <c r="J288" s="239"/>
      <c r="K288" s="239"/>
      <c r="L288" s="244"/>
      <c r="M288" s="245"/>
      <c r="N288" s="246"/>
      <c r="O288" s="246"/>
      <c r="P288" s="246"/>
      <c r="Q288" s="246"/>
      <c r="R288" s="246"/>
      <c r="S288" s="246"/>
      <c r="T288" s="247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8" t="s">
        <v>145</v>
      </c>
      <c r="AU288" s="248" t="s">
        <v>89</v>
      </c>
      <c r="AV288" s="13" t="s">
        <v>89</v>
      </c>
      <c r="AW288" s="13" t="s">
        <v>35</v>
      </c>
      <c r="AX288" s="13" t="s">
        <v>87</v>
      </c>
      <c r="AY288" s="248" t="s">
        <v>132</v>
      </c>
    </row>
    <row r="289" s="2" customFormat="1" ht="16.5" customHeight="1">
      <c r="A289" s="38"/>
      <c r="B289" s="39"/>
      <c r="C289" s="270" t="s">
        <v>423</v>
      </c>
      <c r="D289" s="270" t="s">
        <v>388</v>
      </c>
      <c r="E289" s="271" t="s">
        <v>1192</v>
      </c>
      <c r="F289" s="272" t="s">
        <v>1193</v>
      </c>
      <c r="G289" s="273" t="s">
        <v>149</v>
      </c>
      <c r="H289" s="274">
        <v>1</v>
      </c>
      <c r="I289" s="275"/>
      <c r="J289" s="276">
        <f>ROUND(I289*H289,2)</f>
        <v>0</v>
      </c>
      <c r="K289" s="272" t="s">
        <v>1</v>
      </c>
      <c r="L289" s="277"/>
      <c r="M289" s="278" t="s">
        <v>1</v>
      </c>
      <c r="N289" s="279" t="s">
        <v>44</v>
      </c>
      <c r="O289" s="91"/>
      <c r="P289" s="227">
        <f>O289*H289</f>
        <v>0</v>
      </c>
      <c r="Q289" s="227">
        <v>0.018200000000000001</v>
      </c>
      <c r="R289" s="227">
        <f>Q289*H289</f>
        <v>0.018200000000000001</v>
      </c>
      <c r="S289" s="227">
        <v>0</v>
      </c>
      <c r="T289" s="228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9" t="s">
        <v>1084</v>
      </c>
      <c r="AT289" s="229" t="s">
        <v>388</v>
      </c>
      <c r="AU289" s="229" t="s">
        <v>89</v>
      </c>
      <c r="AY289" s="17" t="s">
        <v>132</v>
      </c>
      <c r="BE289" s="230">
        <f>IF(N289="základní",J289,0)</f>
        <v>0</v>
      </c>
      <c r="BF289" s="230">
        <f>IF(N289="snížená",J289,0)</f>
        <v>0</v>
      </c>
      <c r="BG289" s="230">
        <f>IF(N289="zákl. přenesená",J289,0)</f>
        <v>0</v>
      </c>
      <c r="BH289" s="230">
        <f>IF(N289="sníž. přenesená",J289,0)</f>
        <v>0</v>
      </c>
      <c r="BI289" s="230">
        <f>IF(N289="nulová",J289,0)</f>
        <v>0</v>
      </c>
      <c r="BJ289" s="17" t="s">
        <v>87</v>
      </c>
      <c r="BK289" s="230">
        <f>ROUND(I289*H289,2)</f>
        <v>0</v>
      </c>
      <c r="BL289" s="17" t="s">
        <v>1066</v>
      </c>
      <c r="BM289" s="229" t="s">
        <v>1194</v>
      </c>
    </row>
    <row r="290" s="2" customFormat="1" ht="16.5" customHeight="1">
      <c r="A290" s="38"/>
      <c r="B290" s="39"/>
      <c r="C290" s="270" t="s">
        <v>429</v>
      </c>
      <c r="D290" s="270" t="s">
        <v>388</v>
      </c>
      <c r="E290" s="271" t="s">
        <v>1195</v>
      </c>
      <c r="F290" s="272" t="s">
        <v>1196</v>
      </c>
      <c r="G290" s="273" t="s">
        <v>149</v>
      </c>
      <c r="H290" s="274">
        <v>5</v>
      </c>
      <c r="I290" s="275"/>
      <c r="J290" s="276">
        <f>ROUND(I290*H290,2)</f>
        <v>0</v>
      </c>
      <c r="K290" s="272" t="s">
        <v>1</v>
      </c>
      <c r="L290" s="277"/>
      <c r="M290" s="278" t="s">
        <v>1</v>
      </c>
      <c r="N290" s="279" t="s">
        <v>44</v>
      </c>
      <c r="O290" s="91"/>
      <c r="P290" s="227">
        <f>O290*H290</f>
        <v>0</v>
      </c>
      <c r="Q290" s="227">
        <v>0.018200000000000001</v>
      </c>
      <c r="R290" s="227">
        <f>Q290*H290</f>
        <v>0.090999999999999998</v>
      </c>
      <c r="S290" s="227">
        <v>0</v>
      </c>
      <c r="T290" s="228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29" t="s">
        <v>1084</v>
      </c>
      <c r="AT290" s="229" t="s">
        <v>388</v>
      </c>
      <c r="AU290" s="229" t="s">
        <v>89</v>
      </c>
      <c r="AY290" s="17" t="s">
        <v>132</v>
      </c>
      <c r="BE290" s="230">
        <f>IF(N290="základní",J290,0)</f>
        <v>0</v>
      </c>
      <c r="BF290" s="230">
        <f>IF(N290="snížená",J290,0)</f>
        <v>0</v>
      </c>
      <c r="BG290" s="230">
        <f>IF(N290="zákl. přenesená",J290,0)</f>
        <v>0</v>
      </c>
      <c r="BH290" s="230">
        <f>IF(N290="sníž. přenesená",J290,0)</f>
        <v>0</v>
      </c>
      <c r="BI290" s="230">
        <f>IF(N290="nulová",J290,0)</f>
        <v>0</v>
      </c>
      <c r="BJ290" s="17" t="s">
        <v>87</v>
      </c>
      <c r="BK290" s="230">
        <f>ROUND(I290*H290,2)</f>
        <v>0</v>
      </c>
      <c r="BL290" s="17" t="s">
        <v>1066</v>
      </c>
      <c r="BM290" s="229" t="s">
        <v>1197</v>
      </c>
    </row>
    <row r="291" s="2" customFormat="1" ht="16.5" customHeight="1">
      <c r="A291" s="38"/>
      <c r="B291" s="39"/>
      <c r="C291" s="218" t="s">
        <v>435</v>
      </c>
      <c r="D291" s="218" t="s">
        <v>134</v>
      </c>
      <c r="E291" s="219" t="s">
        <v>1198</v>
      </c>
      <c r="F291" s="220" t="s">
        <v>1199</v>
      </c>
      <c r="G291" s="221" t="s">
        <v>1200</v>
      </c>
      <c r="H291" s="222">
        <v>17</v>
      </c>
      <c r="I291" s="223"/>
      <c r="J291" s="224">
        <f>ROUND(I291*H291,2)</f>
        <v>0</v>
      </c>
      <c r="K291" s="220" t="s">
        <v>1</v>
      </c>
      <c r="L291" s="44"/>
      <c r="M291" s="225" t="s">
        <v>1</v>
      </c>
      <c r="N291" s="226" t="s">
        <v>44</v>
      </c>
      <c r="O291" s="91"/>
      <c r="P291" s="227">
        <f>O291*H291</f>
        <v>0</v>
      </c>
      <c r="Q291" s="227">
        <v>0</v>
      </c>
      <c r="R291" s="227">
        <f>Q291*H291</f>
        <v>0</v>
      </c>
      <c r="S291" s="227">
        <v>0</v>
      </c>
      <c r="T291" s="228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9" t="s">
        <v>1066</v>
      </c>
      <c r="AT291" s="229" t="s">
        <v>134</v>
      </c>
      <c r="AU291" s="229" t="s">
        <v>89</v>
      </c>
      <c r="AY291" s="17" t="s">
        <v>132</v>
      </c>
      <c r="BE291" s="230">
        <f>IF(N291="základní",J291,0)</f>
        <v>0</v>
      </c>
      <c r="BF291" s="230">
        <f>IF(N291="snížená",J291,0)</f>
        <v>0</v>
      </c>
      <c r="BG291" s="230">
        <f>IF(N291="zákl. přenesená",J291,0)</f>
        <v>0</v>
      </c>
      <c r="BH291" s="230">
        <f>IF(N291="sníž. přenesená",J291,0)</f>
        <v>0</v>
      </c>
      <c r="BI291" s="230">
        <f>IF(N291="nulová",J291,0)</f>
        <v>0</v>
      </c>
      <c r="BJ291" s="17" t="s">
        <v>87</v>
      </c>
      <c r="BK291" s="230">
        <f>ROUND(I291*H291,2)</f>
        <v>0</v>
      </c>
      <c r="BL291" s="17" t="s">
        <v>1066</v>
      </c>
      <c r="BM291" s="229" t="s">
        <v>1201</v>
      </c>
    </row>
    <row r="292" s="2" customFormat="1">
      <c r="A292" s="38"/>
      <c r="B292" s="39"/>
      <c r="C292" s="40"/>
      <c r="D292" s="231" t="s">
        <v>141</v>
      </c>
      <c r="E292" s="40"/>
      <c r="F292" s="232" t="s">
        <v>1199</v>
      </c>
      <c r="G292" s="40"/>
      <c r="H292" s="40"/>
      <c r="I292" s="233"/>
      <c r="J292" s="40"/>
      <c r="K292" s="40"/>
      <c r="L292" s="44"/>
      <c r="M292" s="234"/>
      <c r="N292" s="235"/>
      <c r="O292" s="91"/>
      <c r="P292" s="91"/>
      <c r="Q292" s="91"/>
      <c r="R292" s="91"/>
      <c r="S292" s="91"/>
      <c r="T292" s="92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141</v>
      </c>
      <c r="AU292" s="17" t="s">
        <v>89</v>
      </c>
    </row>
    <row r="293" s="2" customFormat="1" ht="24.15" customHeight="1">
      <c r="A293" s="38"/>
      <c r="B293" s="39"/>
      <c r="C293" s="270" t="s">
        <v>440</v>
      </c>
      <c r="D293" s="270" t="s">
        <v>388</v>
      </c>
      <c r="E293" s="271" t="s">
        <v>1202</v>
      </c>
      <c r="F293" s="272" t="s">
        <v>1203</v>
      </c>
      <c r="G293" s="273" t="s">
        <v>149</v>
      </c>
      <c r="H293" s="274">
        <v>17</v>
      </c>
      <c r="I293" s="275"/>
      <c r="J293" s="276">
        <f>ROUND(I293*H293,2)</f>
        <v>0</v>
      </c>
      <c r="K293" s="272" t="s">
        <v>1</v>
      </c>
      <c r="L293" s="277"/>
      <c r="M293" s="278" t="s">
        <v>1</v>
      </c>
      <c r="N293" s="279" t="s">
        <v>44</v>
      </c>
      <c r="O293" s="91"/>
      <c r="P293" s="227">
        <f>O293*H293</f>
        <v>0</v>
      </c>
      <c r="Q293" s="227">
        <v>0</v>
      </c>
      <c r="R293" s="227">
        <f>Q293*H293</f>
        <v>0</v>
      </c>
      <c r="S293" s="227">
        <v>0</v>
      </c>
      <c r="T293" s="228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9" t="s">
        <v>1174</v>
      </c>
      <c r="AT293" s="229" t="s">
        <v>388</v>
      </c>
      <c r="AU293" s="229" t="s">
        <v>89</v>
      </c>
      <c r="AY293" s="17" t="s">
        <v>132</v>
      </c>
      <c r="BE293" s="230">
        <f>IF(N293="základní",J293,0)</f>
        <v>0</v>
      </c>
      <c r="BF293" s="230">
        <f>IF(N293="snížená",J293,0)</f>
        <v>0</v>
      </c>
      <c r="BG293" s="230">
        <f>IF(N293="zákl. přenesená",J293,0)</f>
        <v>0</v>
      </c>
      <c r="BH293" s="230">
        <f>IF(N293="sníž. přenesená",J293,0)</f>
        <v>0</v>
      </c>
      <c r="BI293" s="230">
        <f>IF(N293="nulová",J293,0)</f>
        <v>0</v>
      </c>
      <c r="BJ293" s="17" t="s">
        <v>87</v>
      </c>
      <c r="BK293" s="230">
        <f>ROUND(I293*H293,2)</f>
        <v>0</v>
      </c>
      <c r="BL293" s="17" t="s">
        <v>1174</v>
      </c>
      <c r="BM293" s="229" t="s">
        <v>1204</v>
      </c>
    </row>
    <row r="294" s="2" customFormat="1">
      <c r="A294" s="38"/>
      <c r="B294" s="39"/>
      <c r="C294" s="40"/>
      <c r="D294" s="231" t="s">
        <v>141</v>
      </c>
      <c r="E294" s="40"/>
      <c r="F294" s="232" t="s">
        <v>1205</v>
      </c>
      <c r="G294" s="40"/>
      <c r="H294" s="40"/>
      <c r="I294" s="233"/>
      <c r="J294" s="40"/>
      <c r="K294" s="40"/>
      <c r="L294" s="44"/>
      <c r="M294" s="234"/>
      <c r="N294" s="235"/>
      <c r="O294" s="91"/>
      <c r="P294" s="91"/>
      <c r="Q294" s="91"/>
      <c r="R294" s="91"/>
      <c r="S294" s="91"/>
      <c r="T294" s="92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141</v>
      </c>
      <c r="AU294" s="17" t="s">
        <v>89</v>
      </c>
    </row>
    <row r="295" s="2" customFormat="1" ht="16.5" customHeight="1">
      <c r="A295" s="38"/>
      <c r="B295" s="39"/>
      <c r="C295" s="218" t="s">
        <v>447</v>
      </c>
      <c r="D295" s="218" t="s">
        <v>134</v>
      </c>
      <c r="E295" s="219" t="s">
        <v>1206</v>
      </c>
      <c r="F295" s="220" t="s">
        <v>1207</v>
      </c>
      <c r="G295" s="221" t="s">
        <v>149</v>
      </c>
      <c r="H295" s="222">
        <v>15</v>
      </c>
      <c r="I295" s="223"/>
      <c r="J295" s="224">
        <f>ROUND(I295*H295,2)</f>
        <v>0</v>
      </c>
      <c r="K295" s="220" t="s">
        <v>138</v>
      </c>
      <c r="L295" s="44"/>
      <c r="M295" s="225" t="s">
        <v>1</v>
      </c>
      <c r="N295" s="226" t="s">
        <v>44</v>
      </c>
      <c r="O295" s="91"/>
      <c r="P295" s="227">
        <f>O295*H295</f>
        <v>0</v>
      </c>
      <c r="Q295" s="227">
        <v>0</v>
      </c>
      <c r="R295" s="227">
        <f>Q295*H295</f>
        <v>0</v>
      </c>
      <c r="S295" s="227">
        <v>0</v>
      </c>
      <c r="T295" s="228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9" t="s">
        <v>1066</v>
      </c>
      <c r="AT295" s="229" t="s">
        <v>134</v>
      </c>
      <c r="AU295" s="229" t="s">
        <v>89</v>
      </c>
      <c r="AY295" s="17" t="s">
        <v>132</v>
      </c>
      <c r="BE295" s="230">
        <f>IF(N295="základní",J295,0)</f>
        <v>0</v>
      </c>
      <c r="BF295" s="230">
        <f>IF(N295="snížená",J295,0)</f>
        <v>0</v>
      </c>
      <c r="BG295" s="230">
        <f>IF(N295="zákl. přenesená",J295,0)</f>
        <v>0</v>
      </c>
      <c r="BH295" s="230">
        <f>IF(N295="sníž. přenesená",J295,0)</f>
        <v>0</v>
      </c>
      <c r="BI295" s="230">
        <f>IF(N295="nulová",J295,0)</f>
        <v>0</v>
      </c>
      <c r="BJ295" s="17" t="s">
        <v>87</v>
      </c>
      <c r="BK295" s="230">
        <f>ROUND(I295*H295,2)</f>
        <v>0</v>
      </c>
      <c r="BL295" s="17" t="s">
        <v>1066</v>
      </c>
      <c r="BM295" s="229" t="s">
        <v>1208</v>
      </c>
    </row>
    <row r="296" s="2" customFormat="1">
      <c r="A296" s="38"/>
      <c r="B296" s="39"/>
      <c r="C296" s="40"/>
      <c r="D296" s="231" t="s">
        <v>141</v>
      </c>
      <c r="E296" s="40"/>
      <c r="F296" s="232" t="s">
        <v>1207</v>
      </c>
      <c r="G296" s="40"/>
      <c r="H296" s="40"/>
      <c r="I296" s="233"/>
      <c r="J296" s="40"/>
      <c r="K296" s="40"/>
      <c r="L296" s="44"/>
      <c r="M296" s="234"/>
      <c r="N296" s="235"/>
      <c r="O296" s="91"/>
      <c r="P296" s="91"/>
      <c r="Q296" s="91"/>
      <c r="R296" s="91"/>
      <c r="S296" s="91"/>
      <c r="T296" s="92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141</v>
      </c>
      <c r="AU296" s="17" t="s">
        <v>89</v>
      </c>
    </row>
    <row r="297" s="2" customFormat="1">
      <c r="A297" s="38"/>
      <c r="B297" s="39"/>
      <c r="C297" s="40"/>
      <c r="D297" s="236" t="s">
        <v>143</v>
      </c>
      <c r="E297" s="40"/>
      <c r="F297" s="237" t="s">
        <v>1209</v>
      </c>
      <c r="G297" s="40"/>
      <c r="H297" s="40"/>
      <c r="I297" s="233"/>
      <c r="J297" s="40"/>
      <c r="K297" s="40"/>
      <c r="L297" s="44"/>
      <c r="M297" s="234"/>
      <c r="N297" s="235"/>
      <c r="O297" s="91"/>
      <c r="P297" s="91"/>
      <c r="Q297" s="91"/>
      <c r="R297" s="91"/>
      <c r="S297" s="91"/>
      <c r="T297" s="92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143</v>
      </c>
      <c r="AU297" s="17" t="s">
        <v>89</v>
      </c>
    </row>
    <row r="298" s="13" customFormat="1">
      <c r="A298" s="13"/>
      <c r="B298" s="238"/>
      <c r="C298" s="239"/>
      <c r="D298" s="231" t="s">
        <v>145</v>
      </c>
      <c r="E298" s="240" t="s">
        <v>1</v>
      </c>
      <c r="F298" s="241" t="s">
        <v>1210</v>
      </c>
      <c r="G298" s="239"/>
      <c r="H298" s="242">
        <v>15</v>
      </c>
      <c r="I298" s="243"/>
      <c r="J298" s="239"/>
      <c r="K298" s="239"/>
      <c r="L298" s="244"/>
      <c r="M298" s="245"/>
      <c r="N298" s="246"/>
      <c r="O298" s="246"/>
      <c r="P298" s="246"/>
      <c r="Q298" s="246"/>
      <c r="R298" s="246"/>
      <c r="S298" s="246"/>
      <c r="T298" s="247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8" t="s">
        <v>145</v>
      </c>
      <c r="AU298" s="248" t="s">
        <v>89</v>
      </c>
      <c r="AV298" s="13" t="s">
        <v>89</v>
      </c>
      <c r="AW298" s="13" t="s">
        <v>35</v>
      </c>
      <c r="AX298" s="13" t="s">
        <v>87</v>
      </c>
      <c r="AY298" s="248" t="s">
        <v>132</v>
      </c>
    </row>
    <row r="299" s="2" customFormat="1" ht="16.5" customHeight="1">
      <c r="A299" s="38"/>
      <c r="B299" s="39"/>
      <c r="C299" s="270" t="s">
        <v>452</v>
      </c>
      <c r="D299" s="270" t="s">
        <v>388</v>
      </c>
      <c r="E299" s="271" t="s">
        <v>1211</v>
      </c>
      <c r="F299" s="272" t="s">
        <v>1212</v>
      </c>
      <c r="G299" s="273" t="s">
        <v>1200</v>
      </c>
      <c r="H299" s="274">
        <v>15</v>
      </c>
      <c r="I299" s="275"/>
      <c r="J299" s="276">
        <f>ROUND(I299*H299,2)</f>
        <v>0</v>
      </c>
      <c r="K299" s="272" t="s">
        <v>1</v>
      </c>
      <c r="L299" s="277"/>
      <c r="M299" s="278" t="s">
        <v>1</v>
      </c>
      <c r="N299" s="279" t="s">
        <v>44</v>
      </c>
      <c r="O299" s="91"/>
      <c r="P299" s="227">
        <f>O299*H299</f>
        <v>0</v>
      </c>
      <c r="Q299" s="227">
        <v>0</v>
      </c>
      <c r="R299" s="227">
        <f>Q299*H299</f>
        <v>0</v>
      </c>
      <c r="S299" s="227">
        <v>0</v>
      </c>
      <c r="T299" s="228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29" t="s">
        <v>1084</v>
      </c>
      <c r="AT299" s="229" t="s">
        <v>388</v>
      </c>
      <c r="AU299" s="229" t="s">
        <v>89</v>
      </c>
      <c r="AY299" s="17" t="s">
        <v>132</v>
      </c>
      <c r="BE299" s="230">
        <f>IF(N299="základní",J299,0)</f>
        <v>0</v>
      </c>
      <c r="BF299" s="230">
        <f>IF(N299="snížená",J299,0)</f>
        <v>0</v>
      </c>
      <c r="BG299" s="230">
        <f>IF(N299="zákl. přenesená",J299,0)</f>
        <v>0</v>
      </c>
      <c r="BH299" s="230">
        <f>IF(N299="sníž. přenesená",J299,0)</f>
        <v>0</v>
      </c>
      <c r="BI299" s="230">
        <f>IF(N299="nulová",J299,0)</f>
        <v>0</v>
      </c>
      <c r="BJ299" s="17" t="s">
        <v>87</v>
      </c>
      <c r="BK299" s="230">
        <f>ROUND(I299*H299,2)</f>
        <v>0</v>
      </c>
      <c r="BL299" s="17" t="s">
        <v>1066</v>
      </c>
      <c r="BM299" s="229" t="s">
        <v>1213</v>
      </c>
    </row>
    <row r="300" s="2" customFormat="1">
      <c r="A300" s="38"/>
      <c r="B300" s="39"/>
      <c r="C300" s="40"/>
      <c r="D300" s="231" t="s">
        <v>141</v>
      </c>
      <c r="E300" s="40"/>
      <c r="F300" s="232" t="s">
        <v>1212</v>
      </c>
      <c r="G300" s="40"/>
      <c r="H300" s="40"/>
      <c r="I300" s="233"/>
      <c r="J300" s="40"/>
      <c r="K300" s="40"/>
      <c r="L300" s="44"/>
      <c r="M300" s="234"/>
      <c r="N300" s="235"/>
      <c r="O300" s="91"/>
      <c r="P300" s="91"/>
      <c r="Q300" s="91"/>
      <c r="R300" s="91"/>
      <c r="S300" s="91"/>
      <c r="T300" s="92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7" t="s">
        <v>141</v>
      </c>
      <c r="AU300" s="17" t="s">
        <v>89</v>
      </c>
    </row>
    <row r="301" s="2" customFormat="1" ht="33" customHeight="1">
      <c r="A301" s="38"/>
      <c r="B301" s="39"/>
      <c r="C301" s="218" t="s">
        <v>458</v>
      </c>
      <c r="D301" s="218" t="s">
        <v>134</v>
      </c>
      <c r="E301" s="219" t="s">
        <v>1214</v>
      </c>
      <c r="F301" s="220" t="s">
        <v>1215</v>
      </c>
      <c r="G301" s="221" t="s">
        <v>516</v>
      </c>
      <c r="H301" s="222">
        <v>519.20000000000005</v>
      </c>
      <c r="I301" s="223"/>
      <c r="J301" s="224">
        <f>ROUND(I301*H301,2)</f>
        <v>0</v>
      </c>
      <c r="K301" s="220" t="s">
        <v>138</v>
      </c>
      <c r="L301" s="44"/>
      <c r="M301" s="225" t="s">
        <v>1</v>
      </c>
      <c r="N301" s="226" t="s">
        <v>44</v>
      </c>
      <c r="O301" s="91"/>
      <c r="P301" s="227">
        <f>O301*H301</f>
        <v>0</v>
      </c>
      <c r="Q301" s="227">
        <v>0</v>
      </c>
      <c r="R301" s="227">
        <f>Q301*H301</f>
        <v>0</v>
      </c>
      <c r="S301" s="227">
        <v>0</v>
      </c>
      <c r="T301" s="228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9" t="s">
        <v>1066</v>
      </c>
      <c r="AT301" s="229" t="s">
        <v>134</v>
      </c>
      <c r="AU301" s="229" t="s">
        <v>89</v>
      </c>
      <c r="AY301" s="17" t="s">
        <v>132</v>
      </c>
      <c r="BE301" s="230">
        <f>IF(N301="základní",J301,0)</f>
        <v>0</v>
      </c>
      <c r="BF301" s="230">
        <f>IF(N301="snížená",J301,0)</f>
        <v>0</v>
      </c>
      <c r="BG301" s="230">
        <f>IF(N301="zákl. přenesená",J301,0)</f>
        <v>0</v>
      </c>
      <c r="BH301" s="230">
        <f>IF(N301="sníž. přenesená",J301,0)</f>
        <v>0</v>
      </c>
      <c r="BI301" s="230">
        <f>IF(N301="nulová",J301,0)</f>
        <v>0</v>
      </c>
      <c r="BJ301" s="17" t="s">
        <v>87</v>
      </c>
      <c r="BK301" s="230">
        <f>ROUND(I301*H301,2)</f>
        <v>0</v>
      </c>
      <c r="BL301" s="17" t="s">
        <v>1066</v>
      </c>
      <c r="BM301" s="229" t="s">
        <v>1216</v>
      </c>
    </row>
    <row r="302" s="2" customFormat="1">
      <c r="A302" s="38"/>
      <c r="B302" s="39"/>
      <c r="C302" s="40"/>
      <c r="D302" s="231" t="s">
        <v>141</v>
      </c>
      <c r="E302" s="40"/>
      <c r="F302" s="232" t="s">
        <v>1217</v>
      </c>
      <c r="G302" s="40"/>
      <c r="H302" s="40"/>
      <c r="I302" s="233"/>
      <c r="J302" s="40"/>
      <c r="K302" s="40"/>
      <c r="L302" s="44"/>
      <c r="M302" s="234"/>
      <c r="N302" s="235"/>
      <c r="O302" s="91"/>
      <c r="P302" s="91"/>
      <c r="Q302" s="91"/>
      <c r="R302" s="91"/>
      <c r="S302" s="91"/>
      <c r="T302" s="92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7" t="s">
        <v>141</v>
      </c>
      <c r="AU302" s="17" t="s">
        <v>89</v>
      </c>
    </row>
    <row r="303" s="2" customFormat="1">
      <c r="A303" s="38"/>
      <c r="B303" s="39"/>
      <c r="C303" s="40"/>
      <c r="D303" s="236" t="s">
        <v>143</v>
      </c>
      <c r="E303" s="40"/>
      <c r="F303" s="237" t="s">
        <v>1218</v>
      </c>
      <c r="G303" s="40"/>
      <c r="H303" s="40"/>
      <c r="I303" s="233"/>
      <c r="J303" s="40"/>
      <c r="K303" s="40"/>
      <c r="L303" s="44"/>
      <c r="M303" s="234"/>
      <c r="N303" s="235"/>
      <c r="O303" s="91"/>
      <c r="P303" s="91"/>
      <c r="Q303" s="91"/>
      <c r="R303" s="91"/>
      <c r="S303" s="91"/>
      <c r="T303" s="92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T303" s="17" t="s">
        <v>143</v>
      </c>
      <c r="AU303" s="17" t="s">
        <v>89</v>
      </c>
    </row>
    <row r="304" s="13" customFormat="1">
      <c r="A304" s="13"/>
      <c r="B304" s="238"/>
      <c r="C304" s="239"/>
      <c r="D304" s="231" t="s">
        <v>145</v>
      </c>
      <c r="E304" s="240" t="s">
        <v>1</v>
      </c>
      <c r="F304" s="241" t="s">
        <v>1219</v>
      </c>
      <c r="G304" s="239"/>
      <c r="H304" s="242">
        <v>140.69999999999999</v>
      </c>
      <c r="I304" s="243"/>
      <c r="J304" s="239"/>
      <c r="K304" s="239"/>
      <c r="L304" s="244"/>
      <c r="M304" s="245"/>
      <c r="N304" s="246"/>
      <c r="O304" s="246"/>
      <c r="P304" s="246"/>
      <c r="Q304" s="246"/>
      <c r="R304" s="246"/>
      <c r="S304" s="246"/>
      <c r="T304" s="247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8" t="s">
        <v>145</v>
      </c>
      <c r="AU304" s="248" t="s">
        <v>89</v>
      </c>
      <c r="AV304" s="13" t="s">
        <v>89</v>
      </c>
      <c r="AW304" s="13" t="s">
        <v>35</v>
      </c>
      <c r="AX304" s="13" t="s">
        <v>79</v>
      </c>
      <c r="AY304" s="248" t="s">
        <v>132</v>
      </c>
    </row>
    <row r="305" s="13" customFormat="1">
      <c r="A305" s="13"/>
      <c r="B305" s="238"/>
      <c r="C305" s="239"/>
      <c r="D305" s="231" t="s">
        <v>145</v>
      </c>
      <c r="E305" s="240" t="s">
        <v>1</v>
      </c>
      <c r="F305" s="241" t="s">
        <v>1071</v>
      </c>
      <c r="G305" s="239"/>
      <c r="H305" s="242">
        <v>378.5</v>
      </c>
      <c r="I305" s="243"/>
      <c r="J305" s="239"/>
      <c r="K305" s="239"/>
      <c r="L305" s="244"/>
      <c r="M305" s="245"/>
      <c r="N305" s="246"/>
      <c r="O305" s="246"/>
      <c r="P305" s="246"/>
      <c r="Q305" s="246"/>
      <c r="R305" s="246"/>
      <c r="S305" s="246"/>
      <c r="T305" s="247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8" t="s">
        <v>145</v>
      </c>
      <c r="AU305" s="248" t="s">
        <v>89</v>
      </c>
      <c r="AV305" s="13" t="s">
        <v>89</v>
      </c>
      <c r="AW305" s="13" t="s">
        <v>35</v>
      </c>
      <c r="AX305" s="13" t="s">
        <v>79</v>
      </c>
      <c r="AY305" s="248" t="s">
        <v>132</v>
      </c>
    </row>
    <row r="306" s="14" customFormat="1">
      <c r="A306" s="14"/>
      <c r="B306" s="249"/>
      <c r="C306" s="250"/>
      <c r="D306" s="231" t="s">
        <v>145</v>
      </c>
      <c r="E306" s="251" t="s">
        <v>1</v>
      </c>
      <c r="F306" s="252" t="s">
        <v>197</v>
      </c>
      <c r="G306" s="250"/>
      <c r="H306" s="253">
        <v>519.20000000000005</v>
      </c>
      <c r="I306" s="254"/>
      <c r="J306" s="250"/>
      <c r="K306" s="250"/>
      <c r="L306" s="255"/>
      <c r="M306" s="256"/>
      <c r="N306" s="257"/>
      <c r="O306" s="257"/>
      <c r="P306" s="257"/>
      <c r="Q306" s="257"/>
      <c r="R306" s="257"/>
      <c r="S306" s="257"/>
      <c r="T306" s="258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9" t="s">
        <v>145</v>
      </c>
      <c r="AU306" s="259" t="s">
        <v>89</v>
      </c>
      <c r="AV306" s="14" t="s">
        <v>139</v>
      </c>
      <c r="AW306" s="14" t="s">
        <v>35</v>
      </c>
      <c r="AX306" s="14" t="s">
        <v>87</v>
      </c>
      <c r="AY306" s="259" t="s">
        <v>132</v>
      </c>
    </row>
    <row r="307" s="2" customFormat="1" ht="16.5" customHeight="1">
      <c r="A307" s="38"/>
      <c r="B307" s="39"/>
      <c r="C307" s="270" t="s">
        <v>462</v>
      </c>
      <c r="D307" s="270" t="s">
        <v>388</v>
      </c>
      <c r="E307" s="271" t="s">
        <v>1220</v>
      </c>
      <c r="F307" s="272" t="s">
        <v>1221</v>
      </c>
      <c r="G307" s="273" t="s">
        <v>391</v>
      </c>
      <c r="H307" s="274">
        <v>583.32100000000003</v>
      </c>
      <c r="I307" s="275"/>
      <c r="J307" s="276">
        <f>ROUND(I307*H307,2)</f>
        <v>0</v>
      </c>
      <c r="K307" s="272" t="s">
        <v>138</v>
      </c>
      <c r="L307" s="277"/>
      <c r="M307" s="278" t="s">
        <v>1</v>
      </c>
      <c r="N307" s="279" t="s">
        <v>44</v>
      </c>
      <c r="O307" s="91"/>
      <c r="P307" s="227">
        <f>O307*H307</f>
        <v>0</v>
      </c>
      <c r="Q307" s="227">
        <v>0.001</v>
      </c>
      <c r="R307" s="227">
        <f>Q307*H307</f>
        <v>0.58332100000000009</v>
      </c>
      <c r="S307" s="227">
        <v>0</v>
      </c>
      <c r="T307" s="228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9" t="s">
        <v>1174</v>
      </c>
      <c r="AT307" s="229" t="s">
        <v>388</v>
      </c>
      <c r="AU307" s="229" t="s">
        <v>89</v>
      </c>
      <c r="AY307" s="17" t="s">
        <v>132</v>
      </c>
      <c r="BE307" s="230">
        <f>IF(N307="základní",J307,0)</f>
        <v>0</v>
      </c>
      <c r="BF307" s="230">
        <f>IF(N307="snížená",J307,0)</f>
        <v>0</v>
      </c>
      <c r="BG307" s="230">
        <f>IF(N307="zákl. přenesená",J307,0)</f>
        <v>0</v>
      </c>
      <c r="BH307" s="230">
        <f>IF(N307="sníž. přenesená",J307,0)</f>
        <v>0</v>
      </c>
      <c r="BI307" s="230">
        <f>IF(N307="nulová",J307,0)</f>
        <v>0</v>
      </c>
      <c r="BJ307" s="17" t="s">
        <v>87</v>
      </c>
      <c r="BK307" s="230">
        <f>ROUND(I307*H307,2)</f>
        <v>0</v>
      </c>
      <c r="BL307" s="17" t="s">
        <v>1174</v>
      </c>
      <c r="BM307" s="229" t="s">
        <v>1222</v>
      </c>
    </row>
    <row r="308" s="2" customFormat="1">
      <c r="A308" s="38"/>
      <c r="B308" s="39"/>
      <c r="C308" s="40"/>
      <c r="D308" s="231" t="s">
        <v>141</v>
      </c>
      <c r="E308" s="40"/>
      <c r="F308" s="232" t="s">
        <v>1221</v>
      </c>
      <c r="G308" s="40"/>
      <c r="H308" s="40"/>
      <c r="I308" s="233"/>
      <c r="J308" s="40"/>
      <c r="K308" s="40"/>
      <c r="L308" s="44"/>
      <c r="M308" s="234"/>
      <c r="N308" s="235"/>
      <c r="O308" s="91"/>
      <c r="P308" s="91"/>
      <c r="Q308" s="91"/>
      <c r="R308" s="91"/>
      <c r="S308" s="91"/>
      <c r="T308" s="92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141</v>
      </c>
      <c r="AU308" s="17" t="s">
        <v>89</v>
      </c>
    </row>
    <row r="309" s="13" customFormat="1">
      <c r="A309" s="13"/>
      <c r="B309" s="238"/>
      <c r="C309" s="239"/>
      <c r="D309" s="231" t="s">
        <v>145</v>
      </c>
      <c r="E309" s="240" t="s">
        <v>1</v>
      </c>
      <c r="F309" s="241" t="s">
        <v>1223</v>
      </c>
      <c r="G309" s="239"/>
      <c r="H309" s="242">
        <v>545.15999999999997</v>
      </c>
      <c r="I309" s="243"/>
      <c r="J309" s="239"/>
      <c r="K309" s="239"/>
      <c r="L309" s="244"/>
      <c r="M309" s="245"/>
      <c r="N309" s="246"/>
      <c r="O309" s="246"/>
      <c r="P309" s="246"/>
      <c r="Q309" s="246"/>
      <c r="R309" s="246"/>
      <c r="S309" s="246"/>
      <c r="T309" s="247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8" t="s">
        <v>145</v>
      </c>
      <c r="AU309" s="248" t="s">
        <v>89</v>
      </c>
      <c r="AV309" s="13" t="s">
        <v>89</v>
      </c>
      <c r="AW309" s="13" t="s">
        <v>35</v>
      </c>
      <c r="AX309" s="13" t="s">
        <v>87</v>
      </c>
      <c r="AY309" s="248" t="s">
        <v>132</v>
      </c>
    </row>
    <row r="310" s="13" customFormat="1">
      <c r="A310" s="13"/>
      <c r="B310" s="238"/>
      <c r="C310" s="239"/>
      <c r="D310" s="231" t="s">
        <v>145</v>
      </c>
      <c r="E310" s="239"/>
      <c r="F310" s="241" t="s">
        <v>1224</v>
      </c>
      <c r="G310" s="239"/>
      <c r="H310" s="242">
        <v>583.32100000000003</v>
      </c>
      <c r="I310" s="243"/>
      <c r="J310" s="239"/>
      <c r="K310" s="239"/>
      <c r="L310" s="244"/>
      <c r="M310" s="245"/>
      <c r="N310" s="246"/>
      <c r="O310" s="246"/>
      <c r="P310" s="246"/>
      <c r="Q310" s="246"/>
      <c r="R310" s="246"/>
      <c r="S310" s="246"/>
      <c r="T310" s="247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8" t="s">
        <v>145</v>
      </c>
      <c r="AU310" s="248" t="s">
        <v>89</v>
      </c>
      <c r="AV310" s="13" t="s">
        <v>89</v>
      </c>
      <c r="AW310" s="13" t="s">
        <v>4</v>
      </c>
      <c r="AX310" s="13" t="s">
        <v>87</v>
      </c>
      <c r="AY310" s="248" t="s">
        <v>132</v>
      </c>
    </row>
    <row r="311" s="2" customFormat="1" ht="16.5" customHeight="1">
      <c r="A311" s="38"/>
      <c r="B311" s="39"/>
      <c r="C311" s="270" t="s">
        <v>470</v>
      </c>
      <c r="D311" s="270" t="s">
        <v>388</v>
      </c>
      <c r="E311" s="271" t="s">
        <v>1225</v>
      </c>
      <c r="F311" s="272" t="s">
        <v>1226</v>
      </c>
      <c r="G311" s="273" t="s">
        <v>149</v>
      </c>
      <c r="H311" s="274">
        <v>30</v>
      </c>
      <c r="I311" s="275"/>
      <c r="J311" s="276">
        <f>ROUND(I311*H311,2)</f>
        <v>0</v>
      </c>
      <c r="K311" s="272" t="s">
        <v>138</v>
      </c>
      <c r="L311" s="277"/>
      <c r="M311" s="278" t="s">
        <v>1</v>
      </c>
      <c r="N311" s="279" t="s">
        <v>44</v>
      </c>
      <c r="O311" s="91"/>
      <c r="P311" s="227">
        <f>O311*H311</f>
        <v>0</v>
      </c>
      <c r="Q311" s="227">
        <v>0.00016000000000000001</v>
      </c>
      <c r="R311" s="227">
        <f>Q311*H311</f>
        <v>0.0048000000000000004</v>
      </c>
      <c r="S311" s="227">
        <v>0</v>
      </c>
      <c r="T311" s="228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29" t="s">
        <v>1174</v>
      </c>
      <c r="AT311" s="229" t="s">
        <v>388</v>
      </c>
      <c r="AU311" s="229" t="s">
        <v>89</v>
      </c>
      <c r="AY311" s="17" t="s">
        <v>132</v>
      </c>
      <c r="BE311" s="230">
        <f>IF(N311="základní",J311,0)</f>
        <v>0</v>
      </c>
      <c r="BF311" s="230">
        <f>IF(N311="snížená",J311,0)</f>
        <v>0</v>
      </c>
      <c r="BG311" s="230">
        <f>IF(N311="zákl. přenesená",J311,0)</f>
        <v>0</v>
      </c>
      <c r="BH311" s="230">
        <f>IF(N311="sníž. přenesená",J311,0)</f>
        <v>0</v>
      </c>
      <c r="BI311" s="230">
        <f>IF(N311="nulová",J311,0)</f>
        <v>0</v>
      </c>
      <c r="BJ311" s="17" t="s">
        <v>87</v>
      </c>
      <c r="BK311" s="230">
        <f>ROUND(I311*H311,2)</f>
        <v>0</v>
      </c>
      <c r="BL311" s="17" t="s">
        <v>1174</v>
      </c>
      <c r="BM311" s="229" t="s">
        <v>1227</v>
      </c>
    </row>
    <row r="312" s="2" customFormat="1">
      <c r="A312" s="38"/>
      <c r="B312" s="39"/>
      <c r="C312" s="40"/>
      <c r="D312" s="231" t="s">
        <v>141</v>
      </c>
      <c r="E312" s="40"/>
      <c r="F312" s="232" t="s">
        <v>1226</v>
      </c>
      <c r="G312" s="40"/>
      <c r="H312" s="40"/>
      <c r="I312" s="233"/>
      <c r="J312" s="40"/>
      <c r="K312" s="40"/>
      <c r="L312" s="44"/>
      <c r="M312" s="234"/>
      <c r="N312" s="235"/>
      <c r="O312" s="91"/>
      <c r="P312" s="91"/>
      <c r="Q312" s="91"/>
      <c r="R312" s="91"/>
      <c r="S312" s="91"/>
      <c r="T312" s="92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141</v>
      </c>
      <c r="AU312" s="17" t="s">
        <v>89</v>
      </c>
    </row>
    <row r="313" s="13" customFormat="1">
      <c r="A313" s="13"/>
      <c r="B313" s="238"/>
      <c r="C313" s="239"/>
      <c r="D313" s="231" t="s">
        <v>145</v>
      </c>
      <c r="E313" s="240" t="s">
        <v>1</v>
      </c>
      <c r="F313" s="241" t="s">
        <v>1228</v>
      </c>
      <c r="G313" s="239"/>
      <c r="H313" s="242">
        <v>30</v>
      </c>
      <c r="I313" s="243"/>
      <c r="J313" s="239"/>
      <c r="K313" s="239"/>
      <c r="L313" s="244"/>
      <c r="M313" s="245"/>
      <c r="N313" s="246"/>
      <c r="O313" s="246"/>
      <c r="P313" s="246"/>
      <c r="Q313" s="246"/>
      <c r="R313" s="246"/>
      <c r="S313" s="246"/>
      <c r="T313" s="247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8" t="s">
        <v>145</v>
      </c>
      <c r="AU313" s="248" t="s">
        <v>89</v>
      </c>
      <c r="AV313" s="13" t="s">
        <v>89</v>
      </c>
      <c r="AW313" s="13" t="s">
        <v>35</v>
      </c>
      <c r="AX313" s="13" t="s">
        <v>87</v>
      </c>
      <c r="AY313" s="248" t="s">
        <v>132</v>
      </c>
    </row>
    <row r="314" s="2" customFormat="1" ht="33" customHeight="1">
      <c r="A314" s="38"/>
      <c r="B314" s="39"/>
      <c r="C314" s="218" t="s">
        <v>477</v>
      </c>
      <c r="D314" s="218" t="s">
        <v>134</v>
      </c>
      <c r="E314" s="219" t="s">
        <v>1229</v>
      </c>
      <c r="F314" s="220" t="s">
        <v>1230</v>
      </c>
      <c r="G314" s="221" t="s">
        <v>516</v>
      </c>
      <c r="H314" s="222">
        <v>45</v>
      </c>
      <c r="I314" s="223"/>
      <c r="J314" s="224">
        <f>ROUND(I314*H314,2)</f>
        <v>0</v>
      </c>
      <c r="K314" s="220" t="s">
        <v>1231</v>
      </c>
      <c r="L314" s="44"/>
      <c r="M314" s="225" t="s">
        <v>1</v>
      </c>
      <c r="N314" s="226" t="s">
        <v>44</v>
      </c>
      <c r="O314" s="91"/>
      <c r="P314" s="227">
        <f>O314*H314</f>
        <v>0</v>
      </c>
      <c r="Q314" s="227">
        <v>0</v>
      </c>
      <c r="R314" s="227">
        <f>Q314*H314</f>
        <v>0</v>
      </c>
      <c r="S314" s="227">
        <v>0</v>
      </c>
      <c r="T314" s="228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29" t="s">
        <v>1066</v>
      </c>
      <c r="AT314" s="229" t="s">
        <v>134</v>
      </c>
      <c r="AU314" s="229" t="s">
        <v>89</v>
      </c>
      <c r="AY314" s="17" t="s">
        <v>132</v>
      </c>
      <c r="BE314" s="230">
        <f>IF(N314="základní",J314,0)</f>
        <v>0</v>
      </c>
      <c r="BF314" s="230">
        <f>IF(N314="snížená",J314,0)</f>
        <v>0</v>
      </c>
      <c r="BG314" s="230">
        <f>IF(N314="zákl. přenesená",J314,0)</f>
        <v>0</v>
      </c>
      <c r="BH314" s="230">
        <f>IF(N314="sníž. přenesená",J314,0)</f>
        <v>0</v>
      </c>
      <c r="BI314" s="230">
        <f>IF(N314="nulová",J314,0)</f>
        <v>0</v>
      </c>
      <c r="BJ314" s="17" t="s">
        <v>87</v>
      </c>
      <c r="BK314" s="230">
        <f>ROUND(I314*H314,2)</f>
        <v>0</v>
      </c>
      <c r="BL314" s="17" t="s">
        <v>1066</v>
      </c>
      <c r="BM314" s="229" t="s">
        <v>1232</v>
      </c>
    </row>
    <row r="315" s="2" customFormat="1">
      <c r="A315" s="38"/>
      <c r="B315" s="39"/>
      <c r="C315" s="40"/>
      <c r="D315" s="231" t="s">
        <v>141</v>
      </c>
      <c r="E315" s="40"/>
      <c r="F315" s="232" t="s">
        <v>1233</v>
      </c>
      <c r="G315" s="40"/>
      <c r="H315" s="40"/>
      <c r="I315" s="233"/>
      <c r="J315" s="40"/>
      <c r="K315" s="40"/>
      <c r="L315" s="44"/>
      <c r="M315" s="234"/>
      <c r="N315" s="235"/>
      <c r="O315" s="91"/>
      <c r="P315" s="91"/>
      <c r="Q315" s="91"/>
      <c r="R315" s="91"/>
      <c r="S315" s="91"/>
      <c r="T315" s="92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7" t="s">
        <v>141</v>
      </c>
      <c r="AU315" s="17" t="s">
        <v>89</v>
      </c>
    </row>
    <row r="316" s="13" customFormat="1">
      <c r="A316" s="13"/>
      <c r="B316" s="238"/>
      <c r="C316" s="239"/>
      <c r="D316" s="231" t="s">
        <v>145</v>
      </c>
      <c r="E316" s="240" t="s">
        <v>1</v>
      </c>
      <c r="F316" s="241" t="s">
        <v>1234</v>
      </c>
      <c r="G316" s="239"/>
      <c r="H316" s="242">
        <v>45</v>
      </c>
      <c r="I316" s="243"/>
      <c r="J316" s="239"/>
      <c r="K316" s="239"/>
      <c r="L316" s="244"/>
      <c r="M316" s="245"/>
      <c r="N316" s="246"/>
      <c r="O316" s="246"/>
      <c r="P316" s="246"/>
      <c r="Q316" s="246"/>
      <c r="R316" s="246"/>
      <c r="S316" s="246"/>
      <c r="T316" s="247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8" t="s">
        <v>145</v>
      </c>
      <c r="AU316" s="248" t="s">
        <v>89</v>
      </c>
      <c r="AV316" s="13" t="s">
        <v>89</v>
      </c>
      <c r="AW316" s="13" t="s">
        <v>35</v>
      </c>
      <c r="AX316" s="13" t="s">
        <v>87</v>
      </c>
      <c r="AY316" s="248" t="s">
        <v>132</v>
      </c>
    </row>
    <row r="317" s="2" customFormat="1" ht="16.5" customHeight="1">
      <c r="A317" s="38"/>
      <c r="B317" s="39"/>
      <c r="C317" s="270" t="s">
        <v>482</v>
      </c>
      <c r="D317" s="270" t="s">
        <v>388</v>
      </c>
      <c r="E317" s="271" t="s">
        <v>1235</v>
      </c>
      <c r="F317" s="272" t="s">
        <v>1236</v>
      </c>
      <c r="G317" s="273" t="s">
        <v>391</v>
      </c>
      <c r="H317" s="274">
        <v>48.149999999999999</v>
      </c>
      <c r="I317" s="275"/>
      <c r="J317" s="276">
        <f>ROUND(I317*H317,2)</f>
        <v>0</v>
      </c>
      <c r="K317" s="272" t="s">
        <v>1</v>
      </c>
      <c r="L317" s="277"/>
      <c r="M317" s="278" t="s">
        <v>1</v>
      </c>
      <c r="N317" s="279" t="s">
        <v>44</v>
      </c>
      <c r="O317" s="91"/>
      <c r="P317" s="227">
        <f>O317*H317</f>
        <v>0</v>
      </c>
      <c r="Q317" s="227">
        <v>0.001</v>
      </c>
      <c r="R317" s="227">
        <f>Q317*H317</f>
        <v>0.048149999999999998</v>
      </c>
      <c r="S317" s="227">
        <v>0</v>
      </c>
      <c r="T317" s="228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29" t="s">
        <v>1174</v>
      </c>
      <c r="AT317" s="229" t="s">
        <v>388</v>
      </c>
      <c r="AU317" s="229" t="s">
        <v>89</v>
      </c>
      <c r="AY317" s="17" t="s">
        <v>132</v>
      </c>
      <c r="BE317" s="230">
        <f>IF(N317="základní",J317,0)</f>
        <v>0</v>
      </c>
      <c r="BF317" s="230">
        <f>IF(N317="snížená",J317,0)</f>
        <v>0</v>
      </c>
      <c r="BG317" s="230">
        <f>IF(N317="zákl. přenesená",J317,0)</f>
        <v>0</v>
      </c>
      <c r="BH317" s="230">
        <f>IF(N317="sníž. přenesená",J317,0)</f>
        <v>0</v>
      </c>
      <c r="BI317" s="230">
        <f>IF(N317="nulová",J317,0)</f>
        <v>0</v>
      </c>
      <c r="BJ317" s="17" t="s">
        <v>87</v>
      </c>
      <c r="BK317" s="230">
        <f>ROUND(I317*H317,2)</f>
        <v>0</v>
      </c>
      <c r="BL317" s="17" t="s">
        <v>1174</v>
      </c>
      <c r="BM317" s="229" t="s">
        <v>1237</v>
      </c>
    </row>
    <row r="318" s="2" customFormat="1">
      <c r="A318" s="38"/>
      <c r="B318" s="39"/>
      <c r="C318" s="40"/>
      <c r="D318" s="231" t="s">
        <v>141</v>
      </c>
      <c r="E318" s="40"/>
      <c r="F318" s="232" t="s">
        <v>1236</v>
      </c>
      <c r="G318" s="40"/>
      <c r="H318" s="40"/>
      <c r="I318" s="233"/>
      <c r="J318" s="40"/>
      <c r="K318" s="40"/>
      <c r="L318" s="44"/>
      <c r="M318" s="234"/>
      <c r="N318" s="235"/>
      <c r="O318" s="91"/>
      <c r="P318" s="91"/>
      <c r="Q318" s="91"/>
      <c r="R318" s="91"/>
      <c r="S318" s="91"/>
      <c r="T318" s="92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7" t="s">
        <v>141</v>
      </c>
      <c r="AU318" s="17" t="s">
        <v>89</v>
      </c>
    </row>
    <row r="319" s="13" customFormat="1">
      <c r="A319" s="13"/>
      <c r="B319" s="238"/>
      <c r="C319" s="239"/>
      <c r="D319" s="231" t="s">
        <v>145</v>
      </c>
      <c r="E319" s="240" t="s">
        <v>1</v>
      </c>
      <c r="F319" s="241" t="s">
        <v>440</v>
      </c>
      <c r="G319" s="239"/>
      <c r="H319" s="242">
        <v>45</v>
      </c>
      <c r="I319" s="243"/>
      <c r="J319" s="239"/>
      <c r="K319" s="239"/>
      <c r="L319" s="244"/>
      <c r="M319" s="245"/>
      <c r="N319" s="246"/>
      <c r="O319" s="246"/>
      <c r="P319" s="246"/>
      <c r="Q319" s="246"/>
      <c r="R319" s="246"/>
      <c r="S319" s="246"/>
      <c r="T319" s="247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8" t="s">
        <v>145</v>
      </c>
      <c r="AU319" s="248" t="s">
        <v>89</v>
      </c>
      <c r="AV319" s="13" t="s">
        <v>89</v>
      </c>
      <c r="AW319" s="13" t="s">
        <v>35</v>
      </c>
      <c r="AX319" s="13" t="s">
        <v>87</v>
      </c>
      <c r="AY319" s="248" t="s">
        <v>132</v>
      </c>
    </row>
    <row r="320" s="13" customFormat="1">
      <c r="A320" s="13"/>
      <c r="B320" s="238"/>
      <c r="C320" s="239"/>
      <c r="D320" s="231" t="s">
        <v>145</v>
      </c>
      <c r="E320" s="239"/>
      <c r="F320" s="241" t="s">
        <v>1238</v>
      </c>
      <c r="G320" s="239"/>
      <c r="H320" s="242">
        <v>48.149999999999999</v>
      </c>
      <c r="I320" s="243"/>
      <c r="J320" s="239"/>
      <c r="K320" s="239"/>
      <c r="L320" s="244"/>
      <c r="M320" s="245"/>
      <c r="N320" s="246"/>
      <c r="O320" s="246"/>
      <c r="P320" s="246"/>
      <c r="Q320" s="246"/>
      <c r="R320" s="246"/>
      <c r="S320" s="246"/>
      <c r="T320" s="247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8" t="s">
        <v>145</v>
      </c>
      <c r="AU320" s="248" t="s">
        <v>89</v>
      </c>
      <c r="AV320" s="13" t="s">
        <v>89</v>
      </c>
      <c r="AW320" s="13" t="s">
        <v>4</v>
      </c>
      <c r="AX320" s="13" t="s">
        <v>87</v>
      </c>
      <c r="AY320" s="248" t="s">
        <v>132</v>
      </c>
    </row>
    <row r="321" s="2" customFormat="1" ht="16.5" customHeight="1">
      <c r="A321" s="38"/>
      <c r="B321" s="39"/>
      <c r="C321" s="270" t="s">
        <v>489</v>
      </c>
      <c r="D321" s="270" t="s">
        <v>388</v>
      </c>
      <c r="E321" s="271" t="s">
        <v>1239</v>
      </c>
      <c r="F321" s="272" t="s">
        <v>1240</v>
      </c>
      <c r="G321" s="273" t="s">
        <v>1200</v>
      </c>
      <c r="H321" s="274">
        <v>30</v>
      </c>
      <c r="I321" s="275"/>
      <c r="J321" s="276">
        <f>ROUND(I321*H321,2)</f>
        <v>0</v>
      </c>
      <c r="K321" s="272" t="s">
        <v>1</v>
      </c>
      <c r="L321" s="277"/>
      <c r="M321" s="278" t="s">
        <v>1</v>
      </c>
      <c r="N321" s="279" t="s">
        <v>44</v>
      </c>
      <c r="O321" s="91"/>
      <c r="P321" s="227">
        <f>O321*H321</f>
        <v>0</v>
      </c>
      <c r="Q321" s="227">
        <v>0</v>
      </c>
      <c r="R321" s="227">
        <f>Q321*H321</f>
        <v>0</v>
      </c>
      <c r="S321" s="227">
        <v>0</v>
      </c>
      <c r="T321" s="228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29" t="s">
        <v>1174</v>
      </c>
      <c r="AT321" s="229" t="s">
        <v>388</v>
      </c>
      <c r="AU321" s="229" t="s">
        <v>89</v>
      </c>
      <c r="AY321" s="17" t="s">
        <v>132</v>
      </c>
      <c r="BE321" s="230">
        <f>IF(N321="základní",J321,0)</f>
        <v>0</v>
      </c>
      <c r="BF321" s="230">
        <f>IF(N321="snížená",J321,0)</f>
        <v>0</v>
      </c>
      <c r="BG321" s="230">
        <f>IF(N321="zákl. přenesená",J321,0)</f>
        <v>0</v>
      </c>
      <c r="BH321" s="230">
        <f>IF(N321="sníž. přenesená",J321,0)</f>
        <v>0</v>
      </c>
      <c r="BI321" s="230">
        <f>IF(N321="nulová",J321,0)</f>
        <v>0</v>
      </c>
      <c r="BJ321" s="17" t="s">
        <v>87</v>
      </c>
      <c r="BK321" s="230">
        <f>ROUND(I321*H321,2)</f>
        <v>0</v>
      </c>
      <c r="BL321" s="17" t="s">
        <v>1174</v>
      </c>
      <c r="BM321" s="229" t="s">
        <v>1241</v>
      </c>
    </row>
    <row r="322" s="2" customFormat="1">
      <c r="A322" s="38"/>
      <c r="B322" s="39"/>
      <c r="C322" s="40"/>
      <c r="D322" s="231" t="s">
        <v>141</v>
      </c>
      <c r="E322" s="40"/>
      <c r="F322" s="232" t="s">
        <v>1240</v>
      </c>
      <c r="G322" s="40"/>
      <c r="H322" s="40"/>
      <c r="I322" s="233"/>
      <c r="J322" s="40"/>
      <c r="K322" s="40"/>
      <c r="L322" s="44"/>
      <c r="M322" s="234"/>
      <c r="N322" s="235"/>
      <c r="O322" s="91"/>
      <c r="P322" s="91"/>
      <c r="Q322" s="91"/>
      <c r="R322" s="91"/>
      <c r="S322" s="91"/>
      <c r="T322" s="92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141</v>
      </c>
      <c r="AU322" s="17" t="s">
        <v>89</v>
      </c>
    </row>
    <row r="323" s="13" customFormat="1">
      <c r="A323" s="13"/>
      <c r="B323" s="238"/>
      <c r="C323" s="239"/>
      <c r="D323" s="231" t="s">
        <v>145</v>
      </c>
      <c r="E323" s="240" t="s">
        <v>1</v>
      </c>
      <c r="F323" s="241" t="s">
        <v>1228</v>
      </c>
      <c r="G323" s="239"/>
      <c r="H323" s="242">
        <v>30</v>
      </c>
      <c r="I323" s="243"/>
      <c r="J323" s="239"/>
      <c r="K323" s="239"/>
      <c r="L323" s="244"/>
      <c r="M323" s="245"/>
      <c r="N323" s="246"/>
      <c r="O323" s="246"/>
      <c r="P323" s="246"/>
      <c r="Q323" s="246"/>
      <c r="R323" s="246"/>
      <c r="S323" s="246"/>
      <c r="T323" s="247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8" t="s">
        <v>145</v>
      </c>
      <c r="AU323" s="248" t="s">
        <v>89</v>
      </c>
      <c r="AV323" s="13" t="s">
        <v>89</v>
      </c>
      <c r="AW323" s="13" t="s">
        <v>35</v>
      </c>
      <c r="AX323" s="13" t="s">
        <v>87</v>
      </c>
      <c r="AY323" s="248" t="s">
        <v>132</v>
      </c>
    </row>
    <row r="324" s="2" customFormat="1" ht="24.15" customHeight="1">
      <c r="A324" s="38"/>
      <c r="B324" s="39"/>
      <c r="C324" s="218" t="s">
        <v>496</v>
      </c>
      <c r="D324" s="218" t="s">
        <v>134</v>
      </c>
      <c r="E324" s="219" t="s">
        <v>1242</v>
      </c>
      <c r="F324" s="220" t="s">
        <v>1243</v>
      </c>
      <c r="G324" s="221" t="s">
        <v>149</v>
      </c>
      <c r="H324" s="222">
        <v>1</v>
      </c>
      <c r="I324" s="223"/>
      <c r="J324" s="224">
        <f>ROUND(I324*H324,2)</f>
        <v>0</v>
      </c>
      <c r="K324" s="220" t="s">
        <v>138</v>
      </c>
      <c r="L324" s="44"/>
      <c r="M324" s="225" t="s">
        <v>1</v>
      </c>
      <c r="N324" s="226" t="s">
        <v>44</v>
      </c>
      <c r="O324" s="91"/>
      <c r="P324" s="227">
        <f>O324*H324</f>
        <v>0</v>
      </c>
      <c r="Q324" s="227">
        <v>0</v>
      </c>
      <c r="R324" s="227">
        <f>Q324*H324</f>
        <v>0</v>
      </c>
      <c r="S324" s="227">
        <v>0</v>
      </c>
      <c r="T324" s="228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29" t="s">
        <v>1066</v>
      </c>
      <c r="AT324" s="229" t="s">
        <v>134</v>
      </c>
      <c r="AU324" s="229" t="s">
        <v>89</v>
      </c>
      <c r="AY324" s="17" t="s">
        <v>132</v>
      </c>
      <c r="BE324" s="230">
        <f>IF(N324="základní",J324,0)</f>
        <v>0</v>
      </c>
      <c r="BF324" s="230">
        <f>IF(N324="snížená",J324,0)</f>
        <v>0</v>
      </c>
      <c r="BG324" s="230">
        <f>IF(N324="zákl. přenesená",J324,0)</f>
        <v>0</v>
      </c>
      <c r="BH324" s="230">
        <f>IF(N324="sníž. přenesená",J324,0)</f>
        <v>0</v>
      </c>
      <c r="BI324" s="230">
        <f>IF(N324="nulová",J324,0)</f>
        <v>0</v>
      </c>
      <c r="BJ324" s="17" t="s">
        <v>87</v>
      </c>
      <c r="BK324" s="230">
        <f>ROUND(I324*H324,2)</f>
        <v>0</v>
      </c>
      <c r="BL324" s="17" t="s">
        <v>1066</v>
      </c>
      <c r="BM324" s="229" t="s">
        <v>1244</v>
      </c>
    </row>
    <row r="325" s="2" customFormat="1">
      <c r="A325" s="38"/>
      <c r="B325" s="39"/>
      <c r="C325" s="40"/>
      <c r="D325" s="231" t="s">
        <v>141</v>
      </c>
      <c r="E325" s="40"/>
      <c r="F325" s="232" t="s">
        <v>1243</v>
      </c>
      <c r="G325" s="40"/>
      <c r="H325" s="40"/>
      <c r="I325" s="233"/>
      <c r="J325" s="40"/>
      <c r="K325" s="40"/>
      <c r="L325" s="44"/>
      <c r="M325" s="234"/>
      <c r="N325" s="235"/>
      <c r="O325" s="91"/>
      <c r="P325" s="91"/>
      <c r="Q325" s="91"/>
      <c r="R325" s="91"/>
      <c r="S325" s="91"/>
      <c r="T325" s="92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7" t="s">
        <v>141</v>
      </c>
      <c r="AU325" s="17" t="s">
        <v>89</v>
      </c>
    </row>
    <row r="326" s="2" customFormat="1">
      <c r="A326" s="38"/>
      <c r="B326" s="39"/>
      <c r="C326" s="40"/>
      <c r="D326" s="236" t="s">
        <v>143</v>
      </c>
      <c r="E326" s="40"/>
      <c r="F326" s="237" t="s">
        <v>1245</v>
      </c>
      <c r="G326" s="40"/>
      <c r="H326" s="40"/>
      <c r="I326" s="233"/>
      <c r="J326" s="40"/>
      <c r="K326" s="40"/>
      <c r="L326" s="44"/>
      <c r="M326" s="234"/>
      <c r="N326" s="235"/>
      <c r="O326" s="91"/>
      <c r="P326" s="91"/>
      <c r="Q326" s="91"/>
      <c r="R326" s="91"/>
      <c r="S326" s="91"/>
      <c r="T326" s="92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7" t="s">
        <v>143</v>
      </c>
      <c r="AU326" s="17" t="s">
        <v>89</v>
      </c>
    </row>
    <row r="327" s="2" customFormat="1" ht="21.75" customHeight="1">
      <c r="A327" s="38"/>
      <c r="B327" s="39"/>
      <c r="C327" s="218" t="s">
        <v>1246</v>
      </c>
      <c r="D327" s="218" t="s">
        <v>134</v>
      </c>
      <c r="E327" s="219" t="s">
        <v>1247</v>
      </c>
      <c r="F327" s="220" t="s">
        <v>1248</v>
      </c>
      <c r="G327" s="221" t="s">
        <v>149</v>
      </c>
      <c r="H327" s="222">
        <v>1</v>
      </c>
      <c r="I327" s="223"/>
      <c r="J327" s="224">
        <f>ROUND(I327*H327,2)</f>
        <v>0</v>
      </c>
      <c r="K327" s="220" t="s">
        <v>138</v>
      </c>
      <c r="L327" s="44"/>
      <c r="M327" s="225" t="s">
        <v>1</v>
      </c>
      <c r="N327" s="226" t="s">
        <v>44</v>
      </c>
      <c r="O327" s="91"/>
      <c r="P327" s="227">
        <f>O327*H327</f>
        <v>0</v>
      </c>
      <c r="Q327" s="227">
        <v>0</v>
      </c>
      <c r="R327" s="227">
        <f>Q327*H327</f>
        <v>0</v>
      </c>
      <c r="S327" s="227">
        <v>0</v>
      </c>
      <c r="T327" s="228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29" t="s">
        <v>1066</v>
      </c>
      <c r="AT327" s="229" t="s">
        <v>134</v>
      </c>
      <c r="AU327" s="229" t="s">
        <v>89</v>
      </c>
      <c r="AY327" s="17" t="s">
        <v>132</v>
      </c>
      <c r="BE327" s="230">
        <f>IF(N327="základní",J327,0)</f>
        <v>0</v>
      </c>
      <c r="BF327" s="230">
        <f>IF(N327="snížená",J327,0)</f>
        <v>0</v>
      </c>
      <c r="BG327" s="230">
        <f>IF(N327="zákl. přenesená",J327,0)</f>
        <v>0</v>
      </c>
      <c r="BH327" s="230">
        <f>IF(N327="sníž. přenesená",J327,0)</f>
        <v>0</v>
      </c>
      <c r="BI327" s="230">
        <f>IF(N327="nulová",J327,0)</f>
        <v>0</v>
      </c>
      <c r="BJ327" s="17" t="s">
        <v>87</v>
      </c>
      <c r="BK327" s="230">
        <f>ROUND(I327*H327,2)</f>
        <v>0</v>
      </c>
      <c r="BL327" s="17" t="s">
        <v>1066</v>
      </c>
      <c r="BM327" s="229" t="s">
        <v>1249</v>
      </c>
    </row>
    <row r="328" s="2" customFormat="1">
      <c r="A328" s="38"/>
      <c r="B328" s="39"/>
      <c r="C328" s="40"/>
      <c r="D328" s="231" t="s">
        <v>141</v>
      </c>
      <c r="E328" s="40"/>
      <c r="F328" s="232" t="s">
        <v>1250</v>
      </c>
      <c r="G328" s="40"/>
      <c r="H328" s="40"/>
      <c r="I328" s="233"/>
      <c r="J328" s="40"/>
      <c r="K328" s="40"/>
      <c r="L328" s="44"/>
      <c r="M328" s="234"/>
      <c r="N328" s="235"/>
      <c r="O328" s="91"/>
      <c r="P328" s="91"/>
      <c r="Q328" s="91"/>
      <c r="R328" s="91"/>
      <c r="S328" s="91"/>
      <c r="T328" s="92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T328" s="17" t="s">
        <v>141</v>
      </c>
      <c r="AU328" s="17" t="s">
        <v>89</v>
      </c>
    </row>
    <row r="329" s="2" customFormat="1">
      <c r="A329" s="38"/>
      <c r="B329" s="39"/>
      <c r="C329" s="40"/>
      <c r="D329" s="236" t="s">
        <v>143</v>
      </c>
      <c r="E329" s="40"/>
      <c r="F329" s="237" t="s">
        <v>1251</v>
      </c>
      <c r="G329" s="40"/>
      <c r="H329" s="40"/>
      <c r="I329" s="233"/>
      <c r="J329" s="40"/>
      <c r="K329" s="40"/>
      <c r="L329" s="44"/>
      <c r="M329" s="234"/>
      <c r="N329" s="235"/>
      <c r="O329" s="91"/>
      <c r="P329" s="91"/>
      <c r="Q329" s="91"/>
      <c r="R329" s="91"/>
      <c r="S329" s="91"/>
      <c r="T329" s="92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T329" s="17" t="s">
        <v>143</v>
      </c>
      <c r="AU329" s="17" t="s">
        <v>89</v>
      </c>
    </row>
    <row r="330" s="2" customFormat="1" ht="21.75" customHeight="1">
      <c r="A330" s="38"/>
      <c r="B330" s="39"/>
      <c r="C330" s="218" t="s">
        <v>1252</v>
      </c>
      <c r="D330" s="218" t="s">
        <v>134</v>
      </c>
      <c r="E330" s="219" t="s">
        <v>1253</v>
      </c>
      <c r="F330" s="220" t="s">
        <v>1254</v>
      </c>
      <c r="G330" s="221" t="s">
        <v>149</v>
      </c>
      <c r="H330" s="222">
        <v>1</v>
      </c>
      <c r="I330" s="223"/>
      <c r="J330" s="224">
        <f>ROUND(I330*H330,2)</f>
        <v>0</v>
      </c>
      <c r="K330" s="220" t="s">
        <v>138</v>
      </c>
      <c r="L330" s="44"/>
      <c r="M330" s="225" t="s">
        <v>1</v>
      </c>
      <c r="N330" s="226" t="s">
        <v>44</v>
      </c>
      <c r="O330" s="91"/>
      <c r="P330" s="227">
        <f>O330*H330</f>
        <v>0</v>
      </c>
      <c r="Q330" s="227">
        <v>0</v>
      </c>
      <c r="R330" s="227">
        <f>Q330*H330</f>
        <v>0</v>
      </c>
      <c r="S330" s="227">
        <v>0</v>
      </c>
      <c r="T330" s="228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29" t="s">
        <v>1066</v>
      </c>
      <c r="AT330" s="229" t="s">
        <v>134</v>
      </c>
      <c r="AU330" s="229" t="s">
        <v>89</v>
      </c>
      <c r="AY330" s="17" t="s">
        <v>132</v>
      </c>
      <c r="BE330" s="230">
        <f>IF(N330="základní",J330,0)</f>
        <v>0</v>
      </c>
      <c r="BF330" s="230">
        <f>IF(N330="snížená",J330,0)</f>
        <v>0</v>
      </c>
      <c r="BG330" s="230">
        <f>IF(N330="zákl. přenesená",J330,0)</f>
        <v>0</v>
      </c>
      <c r="BH330" s="230">
        <f>IF(N330="sníž. přenesená",J330,0)</f>
        <v>0</v>
      </c>
      <c r="BI330" s="230">
        <f>IF(N330="nulová",J330,0)</f>
        <v>0</v>
      </c>
      <c r="BJ330" s="17" t="s">
        <v>87</v>
      </c>
      <c r="BK330" s="230">
        <f>ROUND(I330*H330,2)</f>
        <v>0</v>
      </c>
      <c r="BL330" s="17" t="s">
        <v>1066</v>
      </c>
      <c r="BM330" s="229" t="s">
        <v>1255</v>
      </c>
    </row>
    <row r="331" s="2" customFormat="1">
      <c r="A331" s="38"/>
      <c r="B331" s="39"/>
      <c r="C331" s="40"/>
      <c r="D331" s="231" t="s">
        <v>141</v>
      </c>
      <c r="E331" s="40"/>
      <c r="F331" s="232" t="s">
        <v>1256</v>
      </c>
      <c r="G331" s="40"/>
      <c r="H331" s="40"/>
      <c r="I331" s="233"/>
      <c r="J331" s="40"/>
      <c r="K331" s="40"/>
      <c r="L331" s="44"/>
      <c r="M331" s="234"/>
      <c r="N331" s="235"/>
      <c r="O331" s="91"/>
      <c r="P331" s="91"/>
      <c r="Q331" s="91"/>
      <c r="R331" s="91"/>
      <c r="S331" s="91"/>
      <c r="T331" s="92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T331" s="17" t="s">
        <v>141</v>
      </c>
      <c r="AU331" s="17" t="s">
        <v>89</v>
      </c>
    </row>
    <row r="332" s="2" customFormat="1">
      <c r="A332" s="38"/>
      <c r="B332" s="39"/>
      <c r="C332" s="40"/>
      <c r="D332" s="236" t="s">
        <v>143</v>
      </c>
      <c r="E332" s="40"/>
      <c r="F332" s="237" t="s">
        <v>1257</v>
      </c>
      <c r="G332" s="40"/>
      <c r="H332" s="40"/>
      <c r="I332" s="233"/>
      <c r="J332" s="40"/>
      <c r="K332" s="40"/>
      <c r="L332" s="44"/>
      <c r="M332" s="234"/>
      <c r="N332" s="235"/>
      <c r="O332" s="91"/>
      <c r="P332" s="91"/>
      <c r="Q332" s="91"/>
      <c r="R332" s="91"/>
      <c r="S332" s="91"/>
      <c r="T332" s="92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143</v>
      </c>
      <c r="AU332" s="17" t="s">
        <v>89</v>
      </c>
    </row>
    <row r="333" s="2" customFormat="1" ht="21.75" customHeight="1">
      <c r="A333" s="38"/>
      <c r="B333" s="39"/>
      <c r="C333" s="270" t="s">
        <v>1258</v>
      </c>
      <c r="D333" s="270" t="s">
        <v>388</v>
      </c>
      <c r="E333" s="271" t="s">
        <v>1259</v>
      </c>
      <c r="F333" s="272" t="s">
        <v>1260</v>
      </c>
      <c r="G333" s="273" t="s">
        <v>149</v>
      </c>
      <c r="H333" s="274">
        <v>1</v>
      </c>
      <c r="I333" s="275"/>
      <c r="J333" s="276">
        <f>ROUND(I333*H333,2)</f>
        <v>0</v>
      </c>
      <c r="K333" s="272" t="s">
        <v>1</v>
      </c>
      <c r="L333" s="277"/>
      <c r="M333" s="278" t="s">
        <v>1</v>
      </c>
      <c r="N333" s="279" t="s">
        <v>44</v>
      </c>
      <c r="O333" s="91"/>
      <c r="P333" s="227">
        <f>O333*H333</f>
        <v>0</v>
      </c>
      <c r="Q333" s="227">
        <v>0</v>
      </c>
      <c r="R333" s="227">
        <f>Q333*H333</f>
        <v>0</v>
      </c>
      <c r="S333" s="227">
        <v>0</v>
      </c>
      <c r="T333" s="228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29" t="s">
        <v>1174</v>
      </c>
      <c r="AT333" s="229" t="s">
        <v>388</v>
      </c>
      <c r="AU333" s="229" t="s">
        <v>89</v>
      </c>
      <c r="AY333" s="17" t="s">
        <v>132</v>
      </c>
      <c r="BE333" s="230">
        <f>IF(N333="základní",J333,0)</f>
        <v>0</v>
      </c>
      <c r="BF333" s="230">
        <f>IF(N333="snížená",J333,0)</f>
        <v>0</v>
      </c>
      <c r="BG333" s="230">
        <f>IF(N333="zákl. přenesená",J333,0)</f>
        <v>0</v>
      </c>
      <c r="BH333" s="230">
        <f>IF(N333="sníž. přenesená",J333,0)</f>
        <v>0</v>
      </c>
      <c r="BI333" s="230">
        <f>IF(N333="nulová",J333,0)</f>
        <v>0</v>
      </c>
      <c r="BJ333" s="17" t="s">
        <v>87</v>
      </c>
      <c r="BK333" s="230">
        <f>ROUND(I333*H333,2)</f>
        <v>0</v>
      </c>
      <c r="BL333" s="17" t="s">
        <v>1174</v>
      </c>
      <c r="BM333" s="229" t="s">
        <v>1261</v>
      </c>
    </row>
    <row r="334" s="2" customFormat="1">
      <c r="A334" s="38"/>
      <c r="B334" s="39"/>
      <c r="C334" s="40"/>
      <c r="D334" s="231" t="s">
        <v>141</v>
      </c>
      <c r="E334" s="40"/>
      <c r="F334" s="232" t="s">
        <v>1260</v>
      </c>
      <c r="G334" s="40"/>
      <c r="H334" s="40"/>
      <c r="I334" s="233"/>
      <c r="J334" s="40"/>
      <c r="K334" s="40"/>
      <c r="L334" s="44"/>
      <c r="M334" s="234"/>
      <c r="N334" s="235"/>
      <c r="O334" s="91"/>
      <c r="P334" s="91"/>
      <c r="Q334" s="91"/>
      <c r="R334" s="91"/>
      <c r="S334" s="91"/>
      <c r="T334" s="92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T334" s="17" t="s">
        <v>141</v>
      </c>
      <c r="AU334" s="17" t="s">
        <v>89</v>
      </c>
    </row>
    <row r="335" s="2" customFormat="1" ht="37.8" customHeight="1">
      <c r="A335" s="38"/>
      <c r="B335" s="39"/>
      <c r="C335" s="218" t="s">
        <v>1262</v>
      </c>
      <c r="D335" s="218" t="s">
        <v>134</v>
      </c>
      <c r="E335" s="219" t="s">
        <v>1263</v>
      </c>
      <c r="F335" s="220" t="s">
        <v>1264</v>
      </c>
      <c r="G335" s="221" t="s">
        <v>516</v>
      </c>
      <c r="H335" s="222">
        <v>171.69999999999999</v>
      </c>
      <c r="I335" s="223"/>
      <c r="J335" s="224">
        <f>ROUND(I335*H335,2)</f>
        <v>0</v>
      </c>
      <c r="K335" s="220" t="s">
        <v>138</v>
      </c>
      <c r="L335" s="44"/>
      <c r="M335" s="225" t="s">
        <v>1</v>
      </c>
      <c r="N335" s="226" t="s">
        <v>44</v>
      </c>
      <c r="O335" s="91"/>
      <c r="P335" s="227">
        <f>O335*H335</f>
        <v>0</v>
      </c>
      <c r="Q335" s="227">
        <v>0</v>
      </c>
      <c r="R335" s="227">
        <f>Q335*H335</f>
        <v>0</v>
      </c>
      <c r="S335" s="227">
        <v>0</v>
      </c>
      <c r="T335" s="228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29" t="s">
        <v>1066</v>
      </c>
      <c r="AT335" s="229" t="s">
        <v>134</v>
      </c>
      <c r="AU335" s="229" t="s">
        <v>89</v>
      </c>
      <c r="AY335" s="17" t="s">
        <v>132</v>
      </c>
      <c r="BE335" s="230">
        <f>IF(N335="základní",J335,0)</f>
        <v>0</v>
      </c>
      <c r="BF335" s="230">
        <f>IF(N335="snížená",J335,0)</f>
        <v>0</v>
      </c>
      <c r="BG335" s="230">
        <f>IF(N335="zákl. přenesená",J335,0)</f>
        <v>0</v>
      </c>
      <c r="BH335" s="230">
        <f>IF(N335="sníž. přenesená",J335,0)</f>
        <v>0</v>
      </c>
      <c r="BI335" s="230">
        <f>IF(N335="nulová",J335,0)</f>
        <v>0</v>
      </c>
      <c r="BJ335" s="17" t="s">
        <v>87</v>
      </c>
      <c r="BK335" s="230">
        <f>ROUND(I335*H335,2)</f>
        <v>0</v>
      </c>
      <c r="BL335" s="17" t="s">
        <v>1066</v>
      </c>
      <c r="BM335" s="229" t="s">
        <v>1265</v>
      </c>
    </row>
    <row r="336" s="2" customFormat="1">
      <c r="A336" s="38"/>
      <c r="B336" s="39"/>
      <c r="C336" s="40"/>
      <c r="D336" s="231" t="s">
        <v>141</v>
      </c>
      <c r="E336" s="40"/>
      <c r="F336" s="232" t="s">
        <v>1266</v>
      </c>
      <c r="G336" s="40"/>
      <c r="H336" s="40"/>
      <c r="I336" s="233"/>
      <c r="J336" s="40"/>
      <c r="K336" s="40"/>
      <c r="L336" s="44"/>
      <c r="M336" s="234"/>
      <c r="N336" s="235"/>
      <c r="O336" s="91"/>
      <c r="P336" s="91"/>
      <c r="Q336" s="91"/>
      <c r="R336" s="91"/>
      <c r="S336" s="91"/>
      <c r="T336" s="92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T336" s="17" t="s">
        <v>141</v>
      </c>
      <c r="AU336" s="17" t="s">
        <v>89</v>
      </c>
    </row>
    <row r="337" s="2" customFormat="1">
      <c r="A337" s="38"/>
      <c r="B337" s="39"/>
      <c r="C337" s="40"/>
      <c r="D337" s="236" t="s">
        <v>143</v>
      </c>
      <c r="E337" s="40"/>
      <c r="F337" s="237" t="s">
        <v>1267</v>
      </c>
      <c r="G337" s="40"/>
      <c r="H337" s="40"/>
      <c r="I337" s="233"/>
      <c r="J337" s="40"/>
      <c r="K337" s="40"/>
      <c r="L337" s="44"/>
      <c r="M337" s="234"/>
      <c r="N337" s="235"/>
      <c r="O337" s="91"/>
      <c r="P337" s="91"/>
      <c r="Q337" s="91"/>
      <c r="R337" s="91"/>
      <c r="S337" s="91"/>
      <c r="T337" s="92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T337" s="17" t="s">
        <v>143</v>
      </c>
      <c r="AU337" s="17" t="s">
        <v>89</v>
      </c>
    </row>
    <row r="338" s="13" customFormat="1">
      <c r="A338" s="13"/>
      <c r="B338" s="238"/>
      <c r="C338" s="239"/>
      <c r="D338" s="231" t="s">
        <v>145</v>
      </c>
      <c r="E338" s="240" t="s">
        <v>1</v>
      </c>
      <c r="F338" s="241" t="s">
        <v>1268</v>
      </c>
      <c r="G338" s="239"/>
      <c r="H338" s="242">
        <v>140.69999999999999</v>
      </c>
      <c r="I338" s="243"/>
      <c r="J338" s="239"/>
      <c r="K338" s="239"/>
      <c r="L338" s="244"/>
      <c r="M338" s="245"/>
      <c r="N338" s="246"/>
      <c r="O338" s="246"/>
      <c r="P338" s="246"/>
      <c r="Q338" s="246"/>
      <c r="R338" s="246"/>
      <c r="S338" s="246"/>
      <c r="T338" s="247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8" t="s">
        <v>145</v>
      </c>
      <c r="AU338" s="248" t="s">
        <v>89</v>
      </c>
      <c r="AV338" s="13" t="s">
        <v>89</v>
      </c>
      <c r="AW338" s="13" t="s">
        <v>35</v>
      </c>
      <c r="AX338" s="13" t="s">
        <v>79</v>
      </c>
      <c r="AY338" s="248" t="s">
        <v>132</v>
      </c>
    </row>
    <row r="339" s="13" customFormat="1">
      <c r="A339" s="13"/>
      <c r="B339" s="238"/>
      <c r="C339" s="239"/>
      <c r="D339" s="231" t="s">
        <v>145</v>
      </c>
      <c r="E339" s="240" t="s">
        <v>1</v>
      </c>
      <c r="F339" s="241" t="s">
        <v>1269</v>
      </c>
      <c r="G339" s="239"/>
      <c r="H339" s="242">
        <v>20</v>
      </c>
      <c r="I339" s="243"/>
      <c r="J339" s="239"/>
      <c r="K339" s="239"/>
      <c r="L339" s="244"/>
      <c r="M339" s="245"/>
      <c r="N339" s="246"/>
      <c r="O339" s="246"/>
      <c r="P339" s="246"/>
      <c r="Q339" s="246"/>
      <c r="R339" s="246"/>
      <c r="S339" s="246"/>
      <c r="T339" s="247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8" t="s">
        <v>145</v>
      </c>
      <c r="AU339" s="248" t="s">
        <v>89</v>
      </c>
      <c r="AV339" s="13" t="s">
        <v>89</v>
      </c>
      <c r="AW339" s="13" t="s">
        <v>35</v>
      </c>
      <c r="AX339" s="13" t="s">
        <v>79</v>
      </c>
      <c r="AY339" s="248" t="s">
        <v>132</v>
      </c>
    </row>
    <row r="340" s="13" customFormat="1">
      <c r="A340" s="13"/>
      <c r="B340" s="238"/>
      <c r="C340" s="239"/>
      <c r="D340" s="231" t="s">
        <v>145</v>
      </c>
      <c r="E340" s="240" t="s">
        <v>1</v>
      </c>
      <c r="F340" s="241" t="s">
        <v>1270</v>
      </c>
      <c r="G340" s="239"/>
      <c r="H340" s="242">
        <v>11</v>
      </c>
      <c r="I340" s="243"/>
      <c r="J340" s="239"/>
      <c r="K340" s="239"/>
      <c r="L340" s="244"/>
      <c r="M340" s="245"/>
      <c r="N340" s="246"/>
      <c r="O340" s="246"/>
      <c r="P340" s="246"/>
      <c r="Q340" s="246"/>
      <c r="R340" s="246"/>
      <c r="S340" s="246"/>
      <c r="T340" s="247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8" t="s">
        <v>145</v>
      </c>
      <c r="AU340" s="248" t="s">
        <v>89</v>
      </c>
      <c r="AV340" s="13" t="s">
        <v>89</v>
      </c>
      <c r="AW340" s="13" t="s">
        <v>35</v>
      </c>
      <c r="AX340" s="13" t="s">
        <v>79</v>
      </c>
      <c r="AY340" s="248" t="s">
        <v>132</v>
      </c>
    </row>
    <row r="341" s="14" customFormat="1">
      <c r="A341" s="14"/>
      <c r="B341" s="249"/>
      <c r="C341" s="250"/>
      <c r="D341" s="231" t="s">
        <v>145</v>
      </c>
      <c r="E341" s="251" t="s">
        <v>1</v>
      </c>
      <c r="F341" s="252" t="s">
        <v>197</v>
      </c>
      <c r="G341" s="250"/>
      <c r="H341" s="253">
        <v>171.69999999999999</v>
      </c>
      <c r="I341" s="254"/>
      <c r="J341" s="250"/>
      <c r="K341" s="250"/>
      <c r="L341" s="255"/>
      <c r="M341" s="256"/>
      <c r="N341" s="257"/>
      <c r="O341" s="257"/>
      <c r="P341" s="257"/>
      <c r="Q341" s="257"/>
      <c r="R341" s="257"/>
      <c r="S341" s="257"/>
      <c r="T341" s="258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9" t="s">
        <v>145</v>
      </c>
      <c r="AU341" s="259" t="s">
        <v>89</v>
      </c>
      <c r="AV341" s="14" t="s">
        <v>139</v>
      </c>
      <c r="AW341" s="14" t="s">
        <v>35</v>
      </c>
      <c r="AX341" s="14" t="s">
        <v>87</v>
      </c>
      <c r="AY341" s="259" t="s">
        <v>132</v>
      </c>
    </row>
    <row r="342" s="2" customFormat="1" ht="24.15" customHeight="1">
      <c r="A342" s="38"/>
      <c r="B342" s="39"/>
      <c r="C342" s="270" t="s">
        <v>1271</v>
      </c>
      <c r="D342" s="270" t="s">
        <v>388</v>
      </c>
      <c r="E342" s="271" t="s">
        <v>1272</v>
      </c>
      <c r="F342" s="272" t="s">
        <v>1273</v>
      </c>
      <c r="G342" s="273" t="s">
        <v>516</v>
      </c>
      <c r="H342" s="274">
        <v>197.45500000000001</v>
      </c>
      <c r="I342" s="275"/>
      <c r="J342" s="276">
        <f>ROUND(I342*H342,2)</f>
        <v>0</v>
      </c>
      <c r="K342" s="272" t="s">
        <v>138</v>
      </c>
      <c r="L342" s="277"/>
      <c r="M342" s="278" t="s">
        <v>1</v>
      </c>
      <c r="N342" s="279" t="s">
        <v>44</v>
      </c>
      <c r="O342" s="91"/>
      <c r="P342" s="227">
        <f>O342*H342</f>
        <v>0</v>
      </c>
      <c r="Q342" s="227">
        <v>0.00017000000000000001</v>
      </c>
      <c r="R342" s="227">
        <f>Q342*H342</f>
        <v>0.033567350000000003</v>
      </c>
      <c r="S342" s="227">
        <v>0</v>
      </c>
      <c r="T342" s="228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29" t="s">
        <v>1174</v>
      </c>
      <c r="AT342" s="229" t="s">
        <v>388</v>
      </c>
      <c r="AU342" s="229" t="s">
        <v>89</v>
      </c>
      <c r="AY342" s="17" t="s">
        <v>132</v>
      </c>
      <c r="BE342" s="230">
        <f>IF(N342="základní",J342,0)</f>
        <v>0</v>
      </c>
      <c r="BF342" s="230">
        <f>IF(N342="snížená",J342,0)</f>
        <v>0</v>
      </c>
      <c r="BG342" s="230">
        <f>IF(N342="zákl. přenesená",J342,0)</f>
        <v>0</v>
      </c>
      <c r="BH342" s="230">
        <f>IF(N342="sníž. přenesená",J342,0)</f>
        <v>0</v>
      </c>
      <c r="BI342" s="230">
        <f>IF(N342="nulová",J342,0)</f>
        <v>0</v>
      </c>
      <c r="BJ342" s="17" t="s">
        <v>87</v>
      </c>
      <c r="BK342" s="230">
        <f>ROUND(I342*H342,2)</f>
        <v>0</v>
      </c>
      <c r="BL342" s="17" t="s">
        <v>1174</v>
      </c>
      <c r="BM342" s="229" t="s">
        <v>1274</v>
      </c>
    </row>
    <row r="343" s="2" customFormat="1">
      <c r="A343" s="38"/>
      <c r="B343" s="39"/>
      <c r="C343" s="40"/>
      <c r="D343" s="231" t="s">
        <v>141</v>
      </c>
      <c r="E343" s="40"/>
      <c r="F343" s="232" t="s">
        <v>1273</v>
      </c>
      <c r="G343" s="40"/>
      <c r="H343" s="40"/>
      <c r="I343" s="233"/>
      <c r="J343" s="40"/>
      <c r="K343" s="40"/>
      <c r="L343" s="44"/>
      <c r="M343" s="234"/>
      <c r="N343" s="235"/>
      <c r="O343" s="91"/>
      <c r="P343" s="91"/>
      <c r="Q343" s="91"/>
      <c r="R343" s="91"/>
      <c r="S343" s="91"/>
      <c r="T343" s="92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T343" s="17" t="s">
        <v>141</v>
      </c>
      <c r="AU343" s="17" t="s">
        <v>89</v>
      </c>
    </row>
    <row r="344" s="13" customFormat="1">
      <c r="A344" s="13"/>
      <c r="B344" s="238"/>
      <c r="C344" s="239"/>
      <c r="D344" s="231" t="s">
        <v>145</v>
      </c>
      <c r="E344" s="239"/>
      <c r="F344" s="241" t="s">
        <v>1275</v>
      </c>
      <c r="G344" s="239"/>
      <c r="H344" s="242">
        <v>197.45500000000001</v>
      </c>
      <c r="I344" s="243"/>
      <c r="J344" s="239"/>
      <c r="K344" s="239"/>
      <c r="L344" s="244"/>
      <c r="M344" s="245"/>
      <c r="N344" s="246"/>
      <c r="O344" s="246"/>
      <c r="P344" s="246"/>
      <c r="Q344" s="246"/>
      <c r="R344" s="246"/>
      <c r="S344" s="246"/>
      <c r="T344" s="247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8" t="s">
        <v>145</v>
      </c>
      <c r="AU344" s="248" t="s">
        <v>89</v>
      </c>
      <c r="AV344" s="13" t="s">
        <v>89</v>
      </c>
      <c r="AW344" s="13" t="s">
        <v>4</v>
      </c>
      <c r="AX344" s="13" t="s">
        <v>87</v>
      </c>
      <c r="AY344" s="248" t="s">
        <v>132</v>
      </c>
    </row>
    <row r="345" s="2" customFormat="1" ht="37.8" customHeight="1">
      <c r="A345" s="38"/>
      <c r="B345" s="39"/>
      <c r="C345" s="218" t="s">
        <v>1276</v>
      </c>
      <c r="D345" s="218" t="s">
        <v>134</v>
      </c>
      <c r="E345" s="219" t="s">
        <v>1277</v>
      </c>
      <c r="F345" s="220" t="s">
        <v>1278</v>
      </c>
      <c r="G345" s="221" t="s">
        <v>516</v>
      </c>
      <c r="H345" s="222">
        <v>404.89999999999998</v>
      </c>
      <c r="I345" s="223"/>
      <c r="J345" s="224">
        <f>ROUND(I345*H345,2)</f>
        <v>0</v>
      </c>
      <c r="K345" s="220" t="s">
        <v>138</v>
      </c>
      <c r="L345" s="44"/>
      <c r="M345" s="225" t="s">
        <v>1</v>
      </c>
      <c r="N345" s="226" t="s">
        <v>44</v>
      </c>
      <c r="O345" s="91"/>
      <c r="P345" s="227">
        <f>O345*H345</f>
        <v>0</v>
      </c>
      <c r="Q345" s="227">
        <v>0</v>
      </c>
      <c r="R345" s="227">
        <f>Q345*H345</f>
        <v>0</v>
      </c>
      <c r="S345" s="227">
        <v>0</v>
      </c>
      <c r="T345" s="228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29" t="s">
        <v>1066</v>
      </c>
      <c r="AT345" s="229" t="s">
        <v>134</v>
      </c>
      <c r="AU345" s="229" t="s">
        <v>89</v>
      </c>
      <c r="AY345" s="17" t="s">
        <v>132</v>
      </c>
      <c r="BE345" s="230">
        <f>IF(N345="základní",J345,0)</f>
        <v>0</v>
      </c>
      <c r="BF345" s="230">
        <f>IF(N345="snížená",J345,0)</f>
        <v>0</v>
      </c>
      <c r="BG345" s="230">
        <f>IF(N345="zákl. přenesená",J345,0)</f>
        <v>0</v>
      </c>
      <c r="BH345" s="230">
        <f>IF(N345="sníž. přenesená",J345,0)</f>
        <v>0</v>
      </c>
      <c r="BI345" s="230">
        <f>IF(N345="nulová",J345,0)</f>
        <v>0</v>
      </c>
      <c r="BJ345" s="17" t="s">
        <v>87</v>
      </c>
      <c r="BK345" s="230">
        <f>ROUND(I345*H345,2)</f>
        <v>0</v>
      </c>
      <c r="BL345" s="17" t="s">
        <v>1066</v>
      </c>
      <c r="BM345" s="229" t="s">
        <v>1279</v>
      </c>
    </row>
    <row r="346" s="2" customFormat="1">
      <c r="A346" s="38"/>
      <c r="B346" s="39"/>
      <c r="C346" s="40"/>
      <c r="D346" s="231" t="s">
        <v>141</v>
      </c>
      <c r="E346" s="40"/>
      <c r="F346" s="232" t="s">
        <v>1280</v>
      </c>
      <c r="G346" s="40"/>
      <c r="H346" s="40"/>
      <c r="I346" s="233"/>
      <c r="J346" s="40"/>
      <c r="K346" s="40"/>
      <c r="L346" s="44"/>
      <c r="M346" s="234"/>
      <c r="N346" s="235"/>
      <c r="O346" s="91"/>
      <c r="P346" s="91"/>
      <c r="Q346" s="91"/>
      <c r="R346" s="91"/>
      <c r="S346" s="91"/>
      <c r="T346" s="92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T346" s="17" t="s">
        <v>141</v>
      </c>
      <c r="AU346" s="17" t="s">
        <v>89</v>
      </c>
    </row>
    <row r="347" s="2" customFormat="1">
      <c r="A347" s="38"/>
      <c r="B347" s="39"/>
      <c r="C347" s="40"/>
      <c r="D347" s="236" t="s">
        <v>143</v>
      </c>
      <c r="E347" s="40"/>
      <c r="F347" s="237" t="s">
        <v>1281</v>
      </c>
      <c r="G347" s="40"/>
      <c r="H347" s="40"/>
      <c r="I347" s="233"/>
      <c r="J347" s="40"/>
      <c r="K347" s="40"/>
      <c r="L347" s="44"/>
      <c r="M347" s="234"/>
      <c r="N347" s="235"/>
      <c r="O347" s="91"/>
      <c r="P347" s="91"/>
      <c r="Q347" s="91"/>
      <c r="R347" s="91"/>
      <c r="S347" s="91"/>
      <c r="T347" s="92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T347" s="17" t="s">
        <v>143</v>
      </c>
      <c r="AU347" s="17" t="s">
        <v>89</v>
      </c>
    </row>
    <row r="348" s="13" customFormat="1">
      <c r="A348" s="13"/>
      <c r="B348" s="238"/>
      <c r="C348" s="239"/>
      <c r="D348" s="231" t="s">
        <v>145</v>
      </c>
      <c r="E348" s="240" t="s">
        <v>1</v>
      </c>
      <c r="F348" s="241" t="s">
        <v>1071</v>
      </c>
      <c r="G348" s="239"/>
      <c r="H348" s="242">
        <v>378.5</v>
      </c>
      <c r="I348" s="243"/>
      <c r="J348" s="239"/>
      <c r="K348" s="239"/>
      <c r="L348" s="244"/>
      <c r="M348" s="245"/>
      <c r="N348" s="246"/>
      <c r="O348" s="246"/>
      <c r="P348" s="246"/>
      <c r="Q348" s="246"/>
      <c r="R348" s="246"/>
      <c r="S348" s="246"/>
      <c r="T348" s="247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8" t="s">
        <v>145</v>
      </c>
      <c r="AU348" s="248" t="s">
        <v>89</v>
      </c>
      <c r="AV348" s="13" t="s">
        <v>89</v>
      </c>
      <c r="AW348" s="13" t="s">
        <v>35</v>
      </c>
      <c r="AX348" s="13" t="s">
        <v>79</v>
      </c>
      <c r="AY348" s="248" t="s">
        <v>132</v>
      </c>
    </row>
    <row r="349" s="13" customFormat="1">
      <c r="A349" s="13"/>
      <c r="B349" s="238"/>
      <c r="C349" s="239"/>
      <c r="D349" s="231" t="s">
        <v>145</v>
      </c>
      <c r="E349" s="240" t="s">
        <v>1</v>
      </c>
      <c r="F349" s="241" t="s">
        <v>1282</v>
      </c>
      <c r="G349" s="239"/>
      <c r="H349" s="242">
        <v>24.199999999999999</v>
      </c>
      <c r="I349" s="243"/>
      <c r="J349" s="239"/>
      <c r="K349" s="239"/>
      <c r="L349" s="244"/>
      <c r="M349" s="245"/>
      <c r="N349" s="246"/>
      <c r="O349" s="246"/>
      <c r="P349" s="246"/>
      <c r="Q349" s="246"/>
      <c r="R349" s="246"/>
      <c r="S349" s="246"/>
      <c r="T349" s="247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8" t="s">
        <v>145</v>
      </c>
      <c r="AU349" s="248" t="s">
        <v>89</v>
      </c>
      <c r="AV349" s="13" t="s">
        <v>89</v>
      </c>
      <c r="AW349" s="13" t="s">
        <v>35</v>
      </c>
      <c r="AX349" s="13" t="s">
        <v>79</v>
      </c>
      <c r="AY349" s="248" t="s">
        <v>132</v>
      </c>
    </row>
    <row r="350" s="13" customFormat="1">
      <c r="A350" s="13"/>
      <c r="B350" s="238"/>
      <c r="C350" s="239"/>
      <c r="D350" s="231" t="s">
        <v>145</v>
      </c>
      <c r="E350" s="240" t="s">
        <v>1</v>
      </c>
      <c r="F350" s="241" t="s">
        <v>1283</v>
      </c>
      <c r="G350" s="239"/>
      <c r="H350" s="242">
        <v>2.2000000000000002</v>
      </c>
      <c r="I350" s="243"/>
      <c r="J350" s="239"/>
      <c r="K350" s="239"/>
      <c r="L350" s="244"/>
      <c r="M350" s="245"/>
      <c r="N350" s="246"/>
      <c r="O350" s="246"/>
      <c r="P350" s="246"/>
      <c r="Q350" s="246"/>
      <c r="R350" s="246"/>
      <c r="S350" s="246"/>
      <c r="T350" s="247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8" t="s">
        <v>145</v>
      </c>
      <c r="AU350" s="248" t="s">
        <v>89</v>
      </c>
      <c r="AV350" s="13" t="s">
        <v>89</v>
      </c>
      <c r="AW350" s="13" t="s">
        <v>35</v>
      </c>
      <c r="AX350" s="13" t="s">
        <v>79</v>
      </c>
      <c r="AY350" s="248" t="s">
        <v>132</v>
      </c>
    </row>
    <row r="351" s="14" customFormat="1">
      <c r="A351" s="14"/>
      <c r="B351" s="249"/>
      <c r="C351" s="250"/>
      <c r="D351" s="231" t="s">
        <v>145</v>
      </c>
      <c r="E351" s="251" t="s">
        <v>1</v>
      </c>
      <c r="F351" s="252" t="s">
        <v>197</v>
      </c>
      <c r="G351" s="250"/>
      <c r="H351" s="253">
        <v>404.89999999999998</v>
      </c>
      <c r="I351" s="254"/>
      <c r="J351" s="250"/>
      <c r="K351" s="250"/>
      <c r="L351" s="255"/>
      <c r="M351" s="256"/>
      <c r="N351" s="257"/>
      <c r="O351" s="257"/>
      <c r="P351" s="257"/>
      <c r="Q351" s="257"/>
      <c r="R351" s="257"/>
      <c r="S351" s="257"/>
      <c r="T351" s="258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9" t="s">
        <v>145</v>
      </c>
      <c r="AU351" s="259" t="s">
        <v>89</v>
      </c>
      <c r="AV351" s="14" t="s">
        <v>139</v>
      </c>
      <c r="AW351" s="14" t="s">
        <v>35</v>
      </c>
      <c r="AX351" s="14" t="s">
        <v>87</v>
      </c>
      <c r="AY351" s="259" t="s">
        <v>132</v>
      </c>
    </row>
    <row r="352" s="2" customFormat="1" ht="24.15" customHeight="1">
      <c r="A352" s="38"/>
      <c r="B352" s="39"/>
      <c r="C352" s="270" t="s">
        <v>1284</v>
      </c>
      <c r="D352" s="270" t="s">
        <v>388</v>
      </c>
      <c r="E352" s="271" t="s">
        <v>1285</v>
      </c>
      <c r="F352" s="272" t="s">
        <v>1286</v>
      </c>
      <c r="G352" s="273" t="s">
        <v>516</v>
      </c>
      <c r="H352" s="274">
        <v>465.63499999999999</v>
      </c>
      <c r="I352" s="275"/>
      <c r="J352" s="276">
        <f>ROUND(I352*H352,2)</f>
        <v>0</v>
      </c>
      <c r="K352" s="272" t="s">
        <v>138</v>
      </c>
      <c r="L352" s="277"/>
      <c r="M352" s="278" t="s">
        <v>1</v>
      </c>
      <c r="N352" s="279" t="s">
        <v>44</v>
      </c>
      <c r="O352" s="91"/>
      <c r="P352" s="227">
        <f>O352*H352</f>
        <v>0</v>
      </c>
      <c r="Q352" s="227">
        <v>0.00089999999999999998</v>
      </c>
      <c r="R352" s="227">
        <f>Q352*H352</f>
        <v>0.41907149999999999</v>
      </c>
      <c r="S352" s="227">
        <v>0</v>
      </c>
      <c r="T352" s="228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29" t="s">
        <v>361</v>
      </c>
      <c r="AT352" s="229" t="s">
        <v>388</v>
      </c>
      <c r="AU352" s="229" t="s">
        <v>89</v>
      </c>
      <c r="AY352" s="17" t="s">
        <v>132</v>
      </c>
      <c r="BE352" s="230">
        <f>IF(N352="základní",J352,0)</f>
        <v>0</v>
      </c>
      <c r="BF352" s="230">
        <f>IF(N352="snížená",J352,0)</f>
        <v>0</v>
      </c>
      <c r="BG352" s="230">
        <f>IF(N352="zákl. přenesená",J352,0)</f>
        <v>0</v>
      </c>
      <c r="BH352" s="230">
        <f>IF(N352="sníž. přenesená",J352,0)</f>
        <v>0</v>
      </c>
      <c r="BI352" s="230">
        <f>IF(N352="nulová",J352,0)</f>
        <v>0</v>
      </c>
      <c r="BJ352" s="17" t="s">
        <v>87</v>
      </c>
      <c r="BK352" s="230">
        <f>ROUND(I352*H352,2)</f>
        <v>0</v>
      </c>
      <c r="BL352" s="17" t="s">
        <v>245</v>
      </c>
      <c r="BM352" s="229" t="s">
        <v>1287</v>
      </c>
    </row>
    <row r="353" s="2" customFormat="1">
      <c r="A353" s="38"/>
      <c r="B353" s="39"/>
      <c r="C353" s="40"/>
      <c r="D353" s="231" t="s">
        <v>141</v>
      </c>
      <c r="E353" s="40"/>
      <c r="F353" s="232" t="s">
        <v>1286</v>
      </c>
      <c r="G353" s="40"/>
      <c r="H353" s="40"/>
      <c r="I353" s="233"/>
      <c r="J353" s="40"/>
      <c r="K353" s="40"/>
      <c r="L353" s="44"/>
      <c r="M353" s="234"/>
      <c r="N353" s="235"/>
      <c r="O353" s="91"/>
      <c r="P353" s="91"/>
      <c r="Q353" s="91"/>
      <c r="R353" s="91"/>
      <c r="S353" s="91"/>
      <c r="T353" s="92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7" t="s">
        <v>141</v>
      </c>
      <c r="AU353" s="17" t="s">
        <v>89</v>
      </c>
    </row>
    <row r="354" s="13" customFormat="1">
      <c r="A354" s="13"/>
      <c r="B354" s="238"/>
      <c r="C354" s="239"/>
      <c r="D354" s="231" t="s">
        <v>145</v>
      </c>
      <c r="E354" s="240" t="s">
        <v>1</v>
      </c>
      <c r="F354" s="241" t="s">
        <v>1288</v>
      </c>
      <c r="G354" s="239"/>
      <c r="H354" s="242">
        <v>404.89999999999998</v>
      </c>
      <c r="I354" s="243"/>
      <c r="J354" s="239"/>
      <c r="K354" s="239"/>
      <c r="L354" s="244"/>
      <c r="M354" s="245"/>
      <c r="N354" s="246"/>
      <c r="O354" s="246"/>
      <c r="P354" s="246"/>
      <c r="Q354" s="246"/>
      <c r="R354" s="246"/>
      <c r="S354" s="246"/>
      <c r="T354" s="247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8" t="s">
        <v>145</v>
      </c>
      <c r="AU354" s="248" t="s">
        <v>89</v>
      </c>
      <c r="AV354" s="13" t="s">
        <v>89</v>
      </c>
      <c r="AW354" s="13" t="s">
        <v>35</v>
      </c>
      <c r="AX354" s="13" t="s">
        <v>87</v>
      </c>
      <c r="AY354" s="248" t="s">
        <v>132</v>
      </c>
    </row>
    <row r="355" s="13" customFormat="1">
      <c r="A355" s="13"/>
      <c r="B355" s="238"/>
      <c r="C355" s="239"/>
      <c r="D355" s="231" t="s">
        <v>145</v>
      </c>
      <c r="E355" s="239"/>
      <c r="F355" s="241" t="s">
        <v>1289</v>
      </c>
      <c r="G355" s="239"/>
      <c r="H355" s="242">
        <v>465.63499999999999</v>
      </c>
      <c r="I355" s="243"/>
      <c r="J355" s="239"/>
      <c r="K355" s="239"/>
      <c r="L355" s="244"/>
      <c r="M355" s="245"/>
      <c r="N355" s="246"/>
      <c r="O355" s="246"/>
      <c r="P355" s="246"/>
      <c r="Q355" s="246"/>
      <c r="R355" s="246"/>
      <c r="S355" s="246"/>
      <c r="T355" s="247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8" t="s">
        <v>145</v>
      </c>
      <c r="AU355" s="248" t="s">
        <v>89</v>
      </c>
      <c r="AV355" s="13" t="s">
        <v>89</v>
      </c>
      <c r="AW355" s="13" t="s">
        <v>4</v>
      </c>
      <c r="AX355" s="13" t="s">
        <v>87</v>
      </c>
      <c r="AY355" s="248" t="s">
        <v>132</v>
      </c>
    </row>
    <row r="356" s="2" customFormat="1" ht="16.5" customHeight="1">
      <c r="A356" s="38"/>
      <c r="B356" s="39"/>
      <c r="C356" s="270" t="s">
        <v>1290</v>
      </c>
      <c r="D356" s="270" t="s">
        <v>388</v>
      </c>
      <c r="E356" s="271" t="s">
        <v>1291</v>
      </c>
      <c r="F356" s="272" t="s">
        <v>1292</v>
      </c>
      <c r="G356" s="273" t="s">
        <v>516</v>
      </c>
      <c r="H356" s="274">
        <v>110</v>
      </c>
      <c r="I356" s="275"/>
      <c r="J356" s="276">
        <f>ROUND(I356*H356,2)</f>
        <v>0</v>
      </c>
      <c r="K356" s="272" t="s">
        <v>1231</v>
      </c>
      <c r="L356" s="277"/>
      <c r="M356" s="278" t="s">
        <v>1</v>
      </c>
      <c r="N356" s="279" t="s">
        <v>44</v>
      </c>
      <c r="O356" s="91"/>
      <c r="P356" s="227">
        <f>O356*H356</f>
        <v>0</v>
      </c>
      <c r="Q356" s="227">
        <v>0.00012</v>
      </c>
      <c r="R356" s="227">
        <f>Q356*H356</f>
        <v>0.0132</v>
      </c>
      <c r="S356" s="227">
        <v>0</v>
      </c>
      <c r="T356" s="228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29" t="s">
        <v>1084</v>
      </c>
      <c r="AT356" s="229" t="s">
        <v>388</v>
      </c>
      <c r="AU356" s="229" t="s">
        <v>89</v>
      </c>
      <c r="AY356" s="17" t="s">
        <v>132</v>
      </c>
      <c r="BE356" s="230">
        <f>IF(N356="základní",J356,0)</f>
        <v>0</v>
      </c>
      <c r="BF356" s="230">
        <f>IF(N356="snížená",J356,0)</f>
        <v>0</v>
      </c>
      <c r="BG356" s="230">
        <f>IF(N356="zákl. přenesená",J356,0)</f>
        <v>0</v>
      </c>
      <c r="BH356" s="230">
        <f>IF(N356="sníž. přenesená",J356,0)</f>
        <v>0</v>
      </c>
      <c r="BI356" s="230">
        <f>IF(N356="nulová",J356,0)</f>
        <v>0</v>
      </c>
      <c r="BJ356" s="17" t="s">
        <v>87</v>
      </c>
      <c r="BK356" s="230">
        <f>ROUND(I356*H356,2)</f>
        <v>0</v>
      </c>
      <c r="BL356" s="17" t="s">
        <v>1066</v>
      </c>
      <c r="BM356" s="229" t="s">
        <v>1293</v>
      </c>
    </row>
    <row r="357" s="2" customFormat="1">
      <c r="A357" s="38"/>
      <c r="B357" s="39"/>
      <c r="C357" s="40"/>
      <c r="D357" s="231" t="s">
        <v>141</v>
      </c>
      <c r="E357" s="40"/>
      <c r="F357" s="232" t="s">
        <v>1292</v>
      </c>
      <c r="G357" s="40"/>
      <c r="H357" s="40"/>
      <c r="I357" s="233"/>
      <c r="J357" s="40"/>
      <c r="K357" s="40"/>
      <c r="L357" s="44"/>
      <c r="M357" s="234"/>
      <c r="N357" s="235"/>
      <c r="O357" s="91"/>
      <c r="P357" s="91"/>
      <c r="Q357" s="91"/>
      <c r="R357" s="91"/>
      <c r="S357" s="91"/>
      <c r="T357" s="92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T357" s="17" t="s">
        <v>141</v>
      </c>
      <c r="AU357" s="17" t="s">
        <v>89</v>
      </c>
    </row>
    <row r="358" s="13" customFormat="1">
      <c r="A358" s="13"/>
      <c r="B358" s="238"/>
      <c r="C358" s="239"/>
      <c r="D358" s="231" t="s">
        <v>145</v>
      </c>
      <c r="E358" s="240" t="s">
        <v>1</v>
      </c>
      <c r="F358" s="241" t="s">
        <v>1294</v>
      </c>
      <c r="G358" s="239"/>
      <c r="H358" s="242">
        <v>110</v>
      </c>
      <c r="I358" s="243"/>
      <c r="J358" s="239"/>
      <c r="K358" s="239"/>
      <c r="L358" s="244"/>
      <c r="M358" s="245"/>
      <c r="N358" s="246"/>
      <c r="O358" s="246"/>
      <c r="P358" s="246"/>
      <c r="Q358" s="246"/>
      <c r="R358" s="246"/>
      <c r="S358" s="246"/>
      <c r="T358" s="247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8" t="s">
        <v>145</v>
      </c>
      <c r="AU358" s="248" t="s">
        <v>89</v>
      </c>
      <c r="AV358" s="13" t="s">
        <v>89</v>
      </c>
      <c r="AW358" s="13" t="s">
        <v>35</v>
      </c>
      <c r="AX358" s="13" t="s">
        <v>87</v>
      </c>
      <c r="AY358" s="248" t="s">
        <v>132</v>
      </c>
    </row>
    <row r="359" s="2" customFormat="1" ht="37.8" customHeight="1">
      <c r="A359" s="38"/>
      <c r="B359" s="39"/>
      <c r="C359" s="218" t="s">
        <v>1295</v>
      </c>
      <c r="D359" s="218" t="s">
        <v>134</v>
      </c>
      <c r="E359" s="219" t="s">
        <v>1296</v>
      </c>
      <c r="F359" s="220" t="s">
        <v>1297</v>
      </c>
      <c r="G359" s="221" t="s">
        <v>516</v>
      </c>
      <c r="H359" s="222">
        <v>56.200000000000003</v>
      </c>
      <c r="I359" s="223"/>
      <c r="J359" s="224">
        <f>ROUND(I359*H359,2)</f>
        <v>0</v>
      </c>
      <c r="K359" s="220" t="s">
        <v>138</v>
      </c>
      <c r="L359" s="44"/>
      <c r="M359" s="225" t="s">
        <v>1</v>
      </c>
      <c r="N359" s="226" t="s">
        <v>44</v>
      </c>
      <c r="O359" s="91"/>
      <c r="P359" s="227">
        <f>O359*H359</f>
        <v>0</v>
      </c>
      <c r="Q359" s="227">
        <v>0</v>
      </c>
      <c r="R359" s="227">
        <f>Q359*H359</f>
        <v>0</v>
      </c>
      <c r="S359" s="227">
        <v>0</v>
      </c>
      <c r="T359" s="228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29" t="s">
        <v>1066</v>
      </c>
      <c r="AT359" s="229" t="s">
        <v>134</v>
      </c>
      <c r="AU359" s="229" t="s">
        <v>89</v>
      </c>
      <c r="AY359" s="17" t="s">
        <v>132</v>
      </c>
      <c r="BE359" s="230">
        <f>IF(N359="základní",J359,0)</f>
        <v>0</v>
      </c>
      <c r="BF359" s="230">
        <f>IF(N359="snížená",J359,0)</f>
        <v>0</v>
      </c>
      <c r="BG359" s="230">
        <f>IF(N359="zákl. přenesená",J359,0)</f>
        <v>0</v>
      </c>
      <c r="BH359" s="230">
        <f>IF(N359="sníž. přenesená",J359,0)</f>
        <v>0</v>
      </c>
      <c r="BI359" s="230">
        <f>IF(N359="nulová",J359,0)</f>
        <v>0</v>
      </c>
      <c r="BJ359" s="17" t="s">
        <v>87</v>
      </c>
      <c r="BK359" s="230">
        <f>ROUND(I359*H359,2)</f>
        <v>0</v>
      </c>
      <c r="BL359" s="17" t="s">
        <v>1066</v>
      </c>
      <c r="BM359" s="229" t="s">
        <v>1298</v>
      </c>
    </row>
    <row r="360" s="2" customFormat="1">
      <c r="A360" s="38"/>
      <c r="B360" s="39"/>
      <c r="C360" s="40"/>
      <c r="D360" s="231" t="s">
        <v>141</v>
      </c>
      <c r="E360" s="40"/>
      <c r="F360" s="232" t="s">
        <v>1299</v>
      </c>
      <c r="G360" s="40"/>
      <c r="H360" s="40"/>
      <c r="I360" s="233"/>
      <c r="J360" s="40"/>
      <c r="K360" s="40"/>
      <c r="L360" s="44"/>
      <c r="M360" s="234"/>
      <c r="N360" s="235"/>
      <c r="O360" s="91"/>
      <c r="P360" s="91"/>
      <c r="Q360" s="91"/>
      <c r="R360" s="91"/>
      <c r="S360" s="91"/>
      <c r="T360" s="92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141</v>
      </c>
      <c r="AU360" s="17" t="s">
        <v>89</v>
      </c>
    </row>
    <row r="361" s="2" customFormat="1">
      <c r="A361" s="38"/>
      <c r="B361" s="39"/>
      <c r="C361" s="40"/>
      <c r="D361" s="236" t="s">
        <v>143</v>
      </c>
      <c r="E361" s="40"/>
      <c r="F361" s="237" t="s">
        <v>1300</v>
      </c>
      <c r="G361" s="40"/>
      <c r="H361" s="40"/>
      <c r="I361" s="233"/>
      <c r="J361" s="40"/>
      <c r="K361" s="40"/>
      <c r="L361" s="44"/>
      <c r="M361" s="234"/>
      <c r="N361" s="235"/>
      <c r="O361" s="91"/>
      <c r="P361" s="91"/>
      <c r="Q361" s="91"/>
      <c r="R361" s="91"/>
      <c r="S361" s="91"/>
      <c r="T361" s="92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T361" s="17" t="s">
        <v>143</v>
      </c>
      <c r="AU361" s="17" t="s">
        <v>89</v>
      </c>
    </row>
    <row r="362" s="13" customFormat="1">
      <c r="A362" s="13"/>
      <c r="B362" s="238"/>
      <c r="C362" s="239"/>
      <c r="D362" s="231" t="s">
        <v>145</v>
      </c>
      <c r="E362" s="240" t="s">
        <v>1</v>
      </c>
      <c r="F362" s="241" t="s">
        <v>1301</v>
      </c>
      <c r="G362" s="239"/>
      <c r="H362" s="242">
        <v>49.200000000000003</v>
      </c>
      <c r="I362" s="243"/>
      <c r="J362" s="239"/>
      <c r="K362" s="239"/>
      <c r="L362" s="244"/>
      <c r="M362" s="245"/>
      <c r="N362" s="246"/>
      <c r="O362" s="246"/>
      <c r="P362" s="246"/>
      <c r="Q362" s="246"/>
      <c r="R362" s="246"/>
      <c r="S362" s="246"/>
      <c r="T362" s="247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8" t="s">
        <v>145</v>
      </c>
      <c r="AU362" s="248" t="s">
        <v>89</v>
      </c>
      <c r="AV362" s="13" t="s">
        <v>89</v>
      </c>
      <c r="AW362" s="13" t="s">
        <v>35</v>
      </c>
      <c r="AX362" s="13" t="s">
        <v>79</v>
      </c>
      <c r="AY362" s="248" t="s">
        <v>132</v>
      </c>
    </row>
    <row r="363" s="13" customFormat="1">
      <c r="A363" s="13"/>
      <c r="B363" s="238"/>
      <c r="C363" s="239"/>
      <c r="D363" s="231" t="s">
        <v>145</v>
      </c>
      <c r="E363" s="240" t="s">
        <v>1</v>
      </c>
      <c r="F363" s="241" t="s">
        <v>1302</v>
      </c>
      <c r="G363" s="239"/>
      <c r="H363" s="242">
        <v>7</v>
      </c>
      <c r="I363" s="243"/>
      <c r="J363" s="239"/>
      <c r="K363" s="239"/>
      <c r="L363" s="244"/>
      <c r="M363" s="245"/>
      <c r="N363" s="246"/>
      <c r="O363" s="246"/>
      <c r="P363" s="246"/>
      <c r="Q363" s="246"/>
      <c r="R363" s="246"/>
      <c r="S363" s="246"/>
      <c r="T363" s="247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8" t="s">
        <v>145</v>
      </c>
      <c r="AU363" s="248" t="s">
        <v>89</v>
      </c>
      <c r="AV363" s="13" t="s">
        <v>89</v>
      </c>
      <c r="AW363" s="13" t="s">
        <v>35</v>
      </c>
      <c r="AX363" s="13" t="s">
        <v>79</v>
      </c>
      <c r="AY363" s="248" t="s">
        <v>132</v>
      </c>
    </row>
    <row r="364" s="14" customFormat="1">
      <c r="A364" s="14"/>
      <c r="B364" s="249"/>
      <c r="C364" s="250"/>
      <c r="D364" s="231" t="s">
        <v>145</v>
      </c>
      <c r="E364" s="251" t="s">
        <v>1</v>
      </c>
      <c r="F364" s="252" t="s">
        <v>197</v>
      </c>
      <c r="G364" s="250"/>
      <c r="H364" s="253">
        <v>56.200000000000003</v>
      </c>
      <c r="I364" s="254"/>
      <c r="J364" s="250"/>
      <c r="K364" s="250"/>
      <c r="L364" s="255"/>
      <c r="M364" s="256"/>
      <c r="N364" s="257"/>
      <c r="O364" s="257"/>
      <c r="P364" s="257"/>
      <c r="Q364" s="257"/>
      <c r="R364" s="257"/>
      <c r="S364" s="257"/>
      <c r="T364" s="258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9" t="s">
        <v>145</v>
      </c>
      <c r="AU364" s="259" t="s">
        <v>89</v>
      </c>
      <c r="AV364" s="14" t="s">
        <v>139</v>
      </c>
      <c r="AW364" s="14" t="s">
        <v>35</v>
      </c>
      <c r="AX364" s="14" t="s">
        <v>87</v>
      </c>
      <c r="AY364" s="259" t="s">
        <v>132</v>
      </c>
    </row>
    <row r="365" s="2" customFormat="1" ht="24.15" customHeight="1">
      <c r="A365" s="38"/>
      <c r="B365" s="39"/>
      <c r="C365" s="270" t="s">
        <v>1066</v>
      </c>
      <c r="D365" s="270" t="s">
        <v>388</v>
      </c>
      <c r="E365" s="271" t="s">
        <v>1303</v>
      </c>
      <c r="F365" s="272" t="s">
        <v>1304</v>
      </c>
      <c r="G365" s="273" t="s">
        <v>516</v>
      </c>
      <c r="H365" s="274">
        <v>64.629999999999995</v>
      </c>
      <c r="I365" s="275"/>
      <c r="J365" s="276">
        <f>ROUND(I365*H365,2)</f>
        <v>0</v>
      </c>
      <c r="K365" s="272" t="s">
        <v>138</v>
      </c>
      <c r="L365" s="277"/>
      <c r="M365" s="278" t="s">
        <v>1</v>
      </c>
      <c r="N365" s="279" t="s">
        <v>44</v>
      </c>
      <c r="O365" s="91"/>
      <c r="P365" s="227">
        <f>O365*H365</f>
        <v>0</v>
      </c>
      <c r="Q365" s="227">
        <v>0.0011000000000000001</v>
      </c>
      <c r="R365" s="227">
        <f>Q365*H365</f>
        <v>0.071093000000000003</v>
      </c>
      <c r="S365" s="227">
        <v>0</v>
      </c>
      <c r="T365" s="228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29" t="s">
        <v>1174</v>
      </c>
      <c r="AT365" s="229" t="s">
        <v>388</v>
      </c>
      <c r="AU365" s="229" t="s">
        <v>89</v>
      </c>
      <c r="AY365" s="17" t="s">
        <v>132</v>
      </c>
      <c r="BE365" s="230">
        <f>IF(N365="základní",J365,0)</f>
        <v>0</v>
      </c>
      <c r="BF365" s="230">
        <f>IF(N365="snížená",J365,0)</f>
        <v>0</v>
      </c>
      <c r="BG365" s="230">
        <f>IF(N365="zákl. přenesená",J365,0)</f>
        <v>0</v>
      </c>
      <c r="BH365" s="230">
        <f>IF(N365="sníž. přenesená",J365,0)</f>
        <v>0</v>
      </c>
      <c r="BI365" s="230">
        <f>IF(N365="nulová",J365,0)</f>
        <v>0</v>
      </c>
      <c r="BJ365" s="17" t="s">
        <v>87</v>
      </c>
      <c r="BK365" s="230">
        <f>ROUND(I365*H365,2)</f>
        <v>0</v>
      </c>
      <c r="BL365" s="17" t="s">
        <v>1174</v>
      </c>
      <c r="BM365" s="229" t="s">
        <v>1305</v>
      </c>
    </row>
    <row r="366" s="2" customFormat="1">
      <c r="A366" s="38"/>
      <c r="B366" s="39"/>
      <c r="C366" s="40"/>
      <c r="D366" s="231" t="s">
        <v>141</v>
      </c>
      <c r="E366" s="40"/>
      <c r="F366" s="232" t="s">
        <v>1304</v>
      </c>
      <c r="G366" s="40"/>
      <c r="H366" s="40"/>
      <c r="I366" s="233"/>
      <c r="J366" s="40"/>
      <c r="K366" s="40"/>
      <c r="L366" s="44"/>
      <c r="M366" s="234"/>
      <c r="N366" s="235"/>
      <c r="O366" s="91"/>
      <c r="P366" s="91"/>
      <c r="Q366" s="91"/>
      <c r="R366" s="91"/>
      <c r="S366" s="91"/>
      <c r="T366" s="92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141</v>
      </c>
      <c r="AU366" s="17" t="s">
        <v>89</v>
      </c>
    </row>
    <row r="367" s="13" customFormat="1">
      <c r="A367" s="13"/>
      <c r="B367" s="238"/>
      <c r="C367" s="239"/>
      <c r="D367" s="231" t="s">
        <v>145</v>
      </c>
      <c r="E367" s="239"/>
      <c r="F367" s="241" t="s">
        <v>1306</v>
      </c>
      <c r="G367" s="239"/>
      <c r="H367" s="242">
        <v>64.629999999999995</v>
      </c>
      <c r="I367" s="243"/>
      <c r="J367" s="239"/>
      <c r="K367" s="239"/>
      <c r="L367" s="244"/>
      <c r="M367" s="245"/>
      <c r="N367" s="246"/>
      <c r="O367" s="246"/>
      <c r="P367" s="246"/>
      <c r="Q367" s="246"/>
      <c r="R367" s="246"/>
      <c r="S367" s="246"/>
      <c r="T367" s="247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8" t="s">
        <v>145</v>
      </c>
      <c r="AU367" s="248" t="s">
        <v>89</v>
      </c>
      <c r="AV367" s="13" t="s">
        <v>89</v>
      </c>
      <c r="AW367" s="13" t="s">
        <v>4</v>
      </c>
      <c r="AX367" s="13" t="s">
        <v>87</v>
      </c>
      <c r="AY367" s="248" t="s">
        <v>132</v>
      </c>
    </row>
    <row r="368" s="2" customFormat="1" ht="21.75" customHeight="1">
      <c r="A368" s="38"/>
      <c r="B368" s="39"/>
      <c r="C368" s="270" t="s">
        <v>1307</v>
      </c>
      <c r="D368" s="270" t="s">
        <v>388</v>
      </c>
      <c r="E368" s="271" t="s">
        <v>1308</v>
      </c>
      <c r="F368" s="272" t="s">
        <v>1309</v>
      </c>
      <c r="G368" s="273" t="s">
        <v>516</v>
      </c>
      <c r="H368" s="274">
        <v>495.23599999999999</v>
      </c>
      <c r="I368" s="275"/>
      <c r="J368" s="276">
        <f>ROUND(I368*H368,2)</f>
        <v>0</v>
      </c>
      <c r="K368" s="272" t="s">
        <v>1</v>
      </c>
      <c r="L368" s="277"/>
      <c r="M368" s="278" t="s">
        <v>1</v>
      </c>
      <c r="N368" s="279" t="s">
        <v>44</v>
      </c>
      <c r="O368" s="91"/>
      <c r="P368" s="227">
        <f>O368*H368</f>
        <v>0</v>
      </c>
      <c r="Q368" s="227">
        <v>0.00022000000000000001</v>
      </c>
      <c r="R368" s="227">
        <f>Q368*H368</f>
        <v>0.10895192000000001</v>
      </c>
      <c r="S368" s="227">
        <v>0</v>
      </c>
      <c r="T368" s="228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29" t="s">
        <v>1174</v>
      </c>
      <c r="AT368" s="229" t="s">
        <v>388</v>
      </c>
      <c r="AU368" s="229" t="s">
        <v>89</v>
      </c>
      <c r="AY368" s="17" t="s">
        <v>132</v>
      </c>
      <c r="BE368" s="230">
        <f>IF(N368="základní",J368,0)</f>
        <v>0</v>
      </c>
      <c r="BF368" s="230">
        <f>IF(N368="snížená",J368,0)</f>
        <v>0</v>
      </c>
      <c r="BG368" s="230">
        <f>IF(N368="zákl. přenesená",J368,0)</f>
        <v>0</v>
      </c>
      <c r="BH368" s="230">
        <f>IF(N368="sníž. přenesená",J368,0)</f>
        <v>0</v>
      </c>
      <c r="BI368" s="230">
        <f>IF(N368="nulová",J368,0)</f>
        <v>0</v>
      </c>
      <c r="BJ368" s="17" t="s">
        <v>87</v>
      </c>
      <c r="BK368" s="230">
        <f>ROUND(I368*H368,2)</f>
        <v>0</v>
      </c>
      <c r="BL368" s="17" t="s">
        <v>1174</v>
      </c>
      <c r="BM368" s="229" t="s">
        <v>1310</v>
      </c>
    </row>
    <row r="369" s="2" customFormat="1">
      <c r="A369" s="38"/>
      <c r="B369" s="39"/>
      <c r="C369" s="40"/>
      <c r="D369" s="231" t="s">
        <v>141</v>
      </c>
      <c r="E369" s="40"/>
      <c r="F369" s="232" t="s">
        <v>1309</v>
      </c>
      <c r="G369" s="40"/>
      <c r="H369" s="40"/>
      <c r="I369" s="233"/>
      <c r="J369" s="40"/>
      <c r="K369" s="40"/>
      <c r="L369" s="44"/>
      <c r="M369" s="234"/>
      <c r="N369" s="235"/>
      <c r="O369" s="91"/>
      <c r="P369" s="91"/>
      <c r="Q369" s="91"/>
      <c r="R369" s="91"/>
      <c r="S369" s="91"/>
      <c r="T369" s="92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T369" s="17" t="s">
        <v>141</v>
      </c>
      <c r="AU369" s="17" t="s">
        <v>89</v>
      </c>
    </row>
    <row r="370" s="13" customFormat="1">
      <c r="A370" s="13"/>
      <c r="B370" s="238"/>
      <c r="C370" s="239"/>
      <c r="D370" s="231" t="s">
        <v>145</v>
      </c>
      <c r="E370" s="240" t="s">
        <v>1</v>
      </c>
      <c r="F370" s="241" t="s">
        <v>1070</v>
      </c>
      <c r="G370" s="239"/>
      <c r="H370" s="242">
        <v>49.200000000000003</v>
      </c>
      <c r="I370" s="243"/>
      <c r="J370" s="239"/>
      <c r="K370" s="239"/>
      <c r="L370" s="244"/>
      <c r="M370" s="245"/>
      <c r="N370" s="246"/>
      <c r="O370" s="246"/>
      <c r="P370" s="246"/>
      <c r="Q370" s="246"/>
      <c r="R370" s="246"/>
      <c r="S370" s="246"/>
      <c r="T370" s="247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8" t="s">
        <v>145</v>
      </c>
      <c r="AU370" s="248" t="s">
        <v>89</v>
      </c>
      <c r="AV370" s="13" t="s">
        <v>89</v>
      </c>
      <c r="AW370" s="13" t="s">
        <v>35</v>
      </c>
      <c r="AX370" s="13" t="s">
        <v>79</v>
      </c>
      <c r="AY370" s="248" t="s">
        <v>132</v>
      </c>
    </row>
    <row r="371" s="13" customFormat="1">
      <c r="A371" s="13"/>
      <c r="B371" s="238"/>
      <c r="C371" s="239"/>
      <c r="D371" s="231" t="s">
        <v>145</v>
      </c>
      <c r="E371" s="240" t="s">
        <v>1</v>
      </c>
      <c r="F371" s="241" t="s">
        <v>1071</v>
      </c>
      <c r="G371" s="239"/>
      <c r="H371" s="242">
        <v>378.5</v>
      </c>
      <c r="I371" s="243"/>
      <c r="J371" s="239"/>
      <c r="K371" s="239"/>
      <c r="L371" s="244"/>
      <c r="M371" s="245"/>
      <c r="N371" s="246"/>
      <c r="O371" s="246"/>
      <c r="P371" s="246"/>
      <c r="Q371" s="246"/>
      <c r="R371" s="246"/>
      <c r="S371" s="246"/>
      <c r="T371" s="247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8" t="s">
        <v>145</v>
      </c>
      <c r="AU371" s="248" t="s">
        <v>89</v>
      </c>
      <c r="AV371" s="13" t="s">
        <v>89</v>
      </c>
      <c r="AW371" s="13" t="s">
        <v>35</v>
      </c>
      <c r="AX371" s="13" t="s">
        <v>79</v>
      </c>
      <c r="AY371" s="248" t="s">
        <v>132</v>
      </c>
    </row>
    <row r="372" s="13" customFormat="1">
      <c r="A372" s="13"/>
      <c r="B372" s="238"/>
      <c r="C372" s="239"/>
      <c r="D372" s="231" t="s">
        <v>145</v>
      </c>
      <c r="E372" s="240" t="s">
        <v>1</v>
      </c>
      <c r="F372" s="241" t="s">
        <v>1311</v>
      </c>
      <c r="G372" s="239"/>
      <c r="H372" s="242">
        <v>67.536000000000001</v>
      </c>
      <c r="I372" s="243"/>
      <c r="J372" s="239"/>
      <c r="K372" s="239"/>
      <c r="L372" s="244"/>
      <c r="M372" s="245"/>
      <c r="N372" s="246"/>
      <c r="O372" s="246"/>
      <c r="P372" s="246"/>
      <c r="Q372" s="246"/>
      <c r="R372" s="246"/>
      <c r="S372" s="246"/>
      <c r="T372" s="247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8" t="s">
        <v>145</v>
      </c>
      <c r="AU372" s="248" t="s">
        <v>89</v>
      </c>
      <c r="AV372" s="13" t="s">
        <v>89</v>
      </c>
      <c r="AW372" s="13" t="s">
        <v>35</v>
      </c>
      <c r="AX372" s="13" t="s">
        <v>79</v>
      </c>
      <c r="AY372" s="248" t="s">
        <v>132</v>
      </c>
    </row>
    <row r="373" s="14" customFormat="1">
      <c r="A373" s="14"/>
      <c r="B373" s="249"/>
      <c r="C373" s="250"/>
      <c r="D373" s="231" t="s">
        <v>145</v>
      </c>
      <c r="E373" s="251" t="s">
        <v>1</v>
      </c>
      <c r="F373" s="252" t="s">
        <v>197</v>
      </c>
      <c r="G373" s="250"/>
      <c r="H373" s="253">
        <v>495.23599999999999</v>
      </c>
      <c r="I373" s="254"/>
      <c r="J373" s="250"/>
      <c r="K373" s="250"/>
      <c r="L373" s="255"/>
      <c r="M373" s="256"/>
      <c r="N373" s="257"/>
      <c r="O373" s="257"/>
      <c r="P373" s="257"/>
      <c r="Q373" s="257"/>
      <c r="R373" s="257"/>
      <c r="S373" s="257"/>
      <c r="T373" s="258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9" t="s">
        <v>145</v>
      </c>
      <c r="AU373" s="259" t="s">
        <v>89</v>
      </c>
      <c r="AV373" s="14" t="s">
        <v>139</v>
      </c>
      <c r="AW373" s="14" t="s">
        <v>35</v>
      </c>
      <c r="AX373" s="14" t="s">
        <v>87</v>
      </c>
      <c r="AY373" s="259" t="s">
        <v>132</v>
      </c>
    </row>
    <row r="374" s="2" customFormat="1" ht="16.5" customHeight="1">
      <c r="A374" s="38"/>
      <c r="B374" s="39"/>
      <c r="C374" s="218" t="s">
        <v>674</v>
      </c>
      <c r="D374" s="218" t="s">
        <v>134</v>
      </c>
      <c r="E374" s="219" t="s">
        <v>1312</v>
      </c>
      <c r="F374" s="220" t="s">
        <v>1313</v>
      </c>
      <c r="G374" s="221" t="s">
        <v>1314</v>
      </c>
      <c r="H374" s="222">
        <v>1</v>
      </c>
      <c r="I374" s="223"/>
      <c r="J374" s="224">
        <f>ROUND(I374*H374,2)</f>
        <v>0</v>
      </c>
      <c r="K374" s="220" t="s">
        <v>1</v>
      </c>
      <c r="L374" s="44"/>
      <c r="M374" s="225" t="s">
        <v>1</v>
      </c>
      <c r="N374" s="226" t="s">
        <v>44</v>
      </c>
      <c r="O374" s="91"/>
      <c r="P374" s="227">
        <f>O374*H374</f>
        <v>0</v>
      </c>
      <c r="Q374" s="227">
        <v>0</v>
      </c>
      <c r="R374" s="227">
        <f>Q374*H374</f>
        <v>0</v>
      </c>
      <c r="S374" s="227">
        <v>0</v>
      </c>
      <c r="T374" s="228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29" t="s">
        <v>245</v>
      </c>
      <c r="AT374" s="229" t="s">
        <v>134</v>
      </c>
      <c r="AU374" s="229" t="s">
        <v>89</v>
      </c>
      <c r="AY374" s="17" t="s">
        <v>132</v>
      </c>
      <c r="BE374" s="230">
        <f>IF(N374="základní",J374,0)</f>
        <v>0</v>
      </c>
      <c r="BF374" s="230">
        <f>IF(N374="snížená",J374,0)</f>
        <v>0</v>
      </c>
      <c r="BG374" s="230">
        <f>IF(N374="zákl. přenesená",J374,0)</f>
        <v>0</v>
      </c>
      <c r="BH374" s="230">
        <f>IF(N374="sníž. přenesená",J374,0)</f>
        <v>0</v>
      </c>
      <c r="BI374" s="230">
        <f>IF(N374="nulová",J374,0)</f>
        <v>0</v>
      </c>
      <c r="BJ374" s="17" t="s">
        <v>87</v>
      </c>
      <c r="BK374" s="230">
        <f>ROUND(I374*H374,2)</f>
        <v>0</v>
      </c>
      <c r="BL374" s="17" t="s">
        <v>245</v>
      </c>
      <c r="BM374" s="229" t="s">
        <v>1315</v>
      </c>
    </row>
    <row r="375" s="12" customFormat="1" ht="22.8" customHeight="1">
      <c r="A375" s="12"/>
      <c r="B375" s="202"/>
      <c r="C375" s="203"/>
      <c r="D375" s="204" t="s">
        <v>78</v>
      </c>
      <c r="E375" s="216" t="s">
        <v>1316</v>
      </c>
      <c r="F375" s="216" t="s">
        <v>1317</v>
      </c>
      <c r="G375" s="203"/>
      <c r="H375" s="203"/>
      <c r="I375" s="206"/>
      <c r="J375" s="217">
        <f>BK375</f>
        <v>0</v>
      </c>
      <c r="K375" s="203"/>
      <c r="L375" s="208"/>
      <c r="M375" s="209"/>
      <c r="N375" s="210"/>
      <c r="O375" s="210"/>
      <c r="P375" s="211">
        <f>SUM(P376:P387)</f>
        <v>0</v>
      </c>
      <c r="Q375" s="210"/>
      <c r="R375" s="211">
        <f>SUM(R376:R387)</f>
        <v>0.059374500000000004</v>
      </c>
      <c r="S375" s="210"/>
      <c r="T375" s="212">
        <f>SUM(T376:T387)</f>
        <v>0</v>
      </c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R375" s="213" t="s">
        <v>154</v>
      </c>
      <c r="AT375" s="214" t="s">
        <v>78</v>
      </c>
      <c r="AU375" s="214" t="s">
        <v>87</v>
      </c>
      <c r="AY375" s="213" t="s">
        <v>132</v>
      </c>
      <c r="BK375" s="215">
        <f>SUM(BK376:BK387)</f>
        <v>0</v>
      </c>
    </row>
    <row r="376" s="2" customFormat="1" ht="16.5" customHeight="1">
      <c r="A376" s="38"/>
      <c r="B376" s="39"/>
      <c r="C376" s="218" t="s">
        <v>1318</v>
      </c>
      <c r="D376" s="218" t="s">
        <v>134</v>
      </c>
      <c r="E376" s="219" t="s">
        <v>1319</v>
      </c>
      <c r="F376" s="220" t="s">
        <v>1320</v>
      </c>
      <c r="G376" s="221" t="s">
        <v>516</v>
      </c>
      <c r="H376" s="222">
        <v>516.29999999999995</v>
      </c>
      <c r="I376" s="223"/>
      <c r="J376" s="224">
        <f>ROUND(I376*H376,2)</f>
        <v>0</v>
      </c>
      <c r="K376" s="220" t="s">
        <v>138</v>
      </c>
      <c r="L376" s="44"/>
      <c r="M376" s="225" t="s">
        <v>1</v>
      </c>
      <c r="N376" s="226" t="s">
        <v>44</v>
      </c>
      <c r="O376" s="91"/>
      <c r="P376" s="227">
        <f>O376*H376</f>
        <v>0</v>
      </c>
      <c r="Q376" s="227">
        <v>0</v>
      </c>
      <c r="R376" s="227">
        <f>Q376*H376</f>
        <v>0</v>
      </c>
      <c r="S376" s="227">
        <v>0</v>
      </c>
      <c r="T376" s="228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229" t="s">
        <v>1066</v>
      </c>
      <c r="AT376" s="229" t="s">
        <v>134</v>
      </c>
      <c r="AU376" s="229" t="s">
        <v>89</v>
      </c>
      <c r="AY376" s="17" t="s">
        <v>132</v>
      </c>
      <c r="BE376" s="230">
        <f>IF(N376="základní",J376,0)</f>
        <v>0</v>
      </c>
      <c r="BF376" s="230">
        <f>IF(N376="snížená",J376,0)</f>
        <v>0</v>
      </c>
      <c r="BG376" s="230">
        <f>IF(N376="zákl. přenesená",J376,0)</f>
        <v>0</v>
      </c>
      <c r="BH376" s="230">
        <f>IF(N376="sníž. přenesená",J376,0)</f>
        <v>0</v>
      </c>
      <c r="BI376" s="230">
        <f>IF(N376="nulová",J376,0)</f>
        <v>0</v>
      </c>
      <c r="BJ376" s="17" t="s">
        <v>87</v>
      </c>
      <c r="BK376" s="230">
        <f>ROUND(I376*H376,2)</f>
        <v>0</v>
      </c>
      <c r="BL376" s="17" t="s">
        <v>1066</v>
      </c>
      <c r="BM376" s="229" t="s">
        <v>1321</v>
      </c>
    </row>
    <row r="377" s="2" customFormat="1">
      <c r="A377" s="38"/>
      <c r="B377" s="39"/>
      <c r="C377" s="40"/>
      <c r="D377" s="231" t="s">
        <v>141</v>
      </c>
      <c r="E377" s="40"/>
      <c r="F377" s="232" t="s">
        <v>1320</v>
      </c>
      <c r="G377" s="40"/>
      <c r="H377" s="40"/>
      <c r="I377" s="233"/>
      <c r="J377" s="40"/>
      <c r="K377" s="40"/>
      <c r="L377" s="44"/>
      <c r="M377" s="234"/>
      <c r="N377" s="235"/>
      <c r="O377" s="91"/>
      <c r="P377" s="91"/>
      <c r="Q377" s="91"/>
      <c r="R377" s="91"/>
      <c r="S377" s="91"/>
      <c r="T377" s="92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T377" s="17" t="s">
        <v>141</v>
      </c>
      <c r="AU377" s="17" t="s">
        <v>89</v>
      </c>
    </row>
    <row r="378" s="2" customFormat="1">
      <c r="A378" s="38"/>
      <c r="B378" s="39"/>
      <c r="C378" s="40"/>
      <c r="D378" s="236" t="s">
        <v>143</v>
      </c>
      <c r="E378" s="40"/>
      <c r="F378" s="237" t="s">
        <v>1322</v>
      </c>
      <c r="G378" s="40"/>
      <c r="H378" s="40"/>
      <c r="I378" s="233"/>
      <c r="J378" s="40"/>
      <c r="K378" s="40"/>
      <c r="L378" s="44"/>
      <c r="M378" s="234"/>
      <c r="N378" s="235"/>
      <c r="O378" s="91"/>
      <c r="P378" s="91"/>
      <c r="Q378" s="91"/>
      <c r="R378" s="91"/>
      <c r="S378" s="91"/>
      <c r="T378" s="92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T378" s="17" t="s">
        <v>143</v>
      </c>
      <c r="AU378" s="17" t="s">
        <v>89</v>
      </c>
    </row>
    <row r="379" s="13" customFormat="1">
      <c r="A379" s="13"/>
      <c r="B379" s="238"/>
      <c r="C379" s="239"/>
      <c r="D379" s="231" t="s">
        <v>145</v>
      </c>
      <c r="E379" s="240" t="s">
        <v>1</v>
      </c>
      <c r="F379" s="241" t="s">
        <v>1323</v>
      </c>
      <c r="G379" s="239"/>
      <c r="H379" s="242">
        <v>516.29999999999995</v>
      </c>
      <c r="I379" s="243"/>
      <c r="J379" s="239"/>
      <c r="K379" s="239"/>
      <c r="L379" s="244"/>
      <c r="M379" s="245"/>
      <c r="N379" s="246"/>
      <c r="O379" s="246"/>
      <c r="P379" s="246"/>
      <c r="Q379" s="246"/>
      <c r="R379" s="246"/>
      <c r="S379" s="246"/>
      <c r="T379" s="247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8" t="s">
        <v>145</v>
      </c>
      <c r="AU379" s="248" t="s">
        <v>89</v>
      </c>
      <c r="AV379" s="13" t="s">
        <v>89</v>
      </c>
      <c r="AW379" s="13" t="s">
        <v>35</v>
      </c>
      <c r="AX379" s="13" t="s">
        <v>87</v>
      </c>
      <c r="AY379" s="248" t="s">
        <v>132</v>
      </c>
    </row>
    <row r="380" s="2" customFormat="1" ht="24.15" customHeight="1">
      <c r="A380" s="38"/>
      <c r="B380" s="39"/>
      <c r="C380" s="270" t="s">
        <v>1324</v>
      </c>
      <c r="D380" s="270" t="s">
        <v>388</v>
      </c>
      <c r="E380" s="271" t="s">
        <v>1325</v>
      </c>
      <c r="F380" s="272" t="s">
        <v>1326</v>
      </c>
      <c r="G380" s="273" t="s">
        <v>516</v>
      </c>
      <c r="H380" s="274">
        <v>593.745</v>
      </c>
      <c r="I380" s="275"/>
      <c r="J380" s="276">
        <f>ROUND(I380*H380,2)</f>
        <v>0</v>
      </c>
      <c r="K380" s="272" t="s">
        <v>138</v>
      </c>
      <c r="L380" s="277"/>
      <c r="M380" s="278" t="s">
        <v>1</v>
      </c>
      <c r="N380" s="279" t="s">
        <v>44</v>
      </c>
      <c r="O380" s="91"/>
      <c r="P380" s="227">
        <f>O380*H380</f>
        <v>0</v>
      </c>
      <c r="Q380" s="227">
        <v>0.00010000000000000001</v>
      </c>
      <c r="R380" s="227">
        <f>Q380*H380</f>
        <v>0.059374500000000004</v>
      </c>
      <c r="S380" s="227">
        <v>0</v>
      </c>
      <c r="T380" s="228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29" t="s">
        <v>1174</v>
      </c>
      <c r="AT380" s="229" t="s">
        <v>388</v>
      </c>
      <c r="AU380" s="229" t="s">
        <v>89</v>
      </c>
      <c r="AY380" s="17" t="s">
        <v>132</v>
      </c>
      <c r="BE380" s="230">
        <f>IF(N380="základní",J380,0)</f>
        <v>0</v>
      </c>
      <c r="BF380" s="230">
        <f>IF(N380="snížená",J380,0)</f>
        <v>0</v>
      </c>
      <c r="BG380" s="230">
        <f>IF(N380="zákl. přenesená",J380,0)</f>
        <v>0</v>
      </c>
      <c r="BH380" s="230">
        <f>IF(N380="sníž. přenesená",J380,0)</f>
        <v>0</v>
      </c>
      <c r="BI380" s="230">
        <f>IF(N380="nulová",J380,0)</f>
        <v>0</v>
      </c>
      <c r="BJ380" s="17" t="s">
        <v>87</v>
      </c>
      <c r="BK380" s="230">
        <f>ROUND(I380*H380,2)</f>
        <v>0</v>
      </c>
      <c r="BL380" s="17" t="s">
        <v>1174</v>
      </c>
      <c r="BM380" s="229" t="s">
        <v>1327</v>
      </c>
    </row>
    <row r="381" s="2" customFormat="1">
      <c r="A381" s="38"/>
      <c r="B381" s="39"/>
      <c r="C381" s="40"/>
      <c r="D381" s="231" t="s">
        <v>141</v>
      </c>
      <c r="E381" s="40"/>
      <c r="F381" s="232" t="s">
        <v>1326</v>
      </c>
      <c r="G381" s="40"/>
      <c r="H381" s="40"/>
      <c r="I381" s="233"/>
      <c r="J381" s="40"/>
      <c r="K381" s="40"/>
      <c r="L381" s="44"/>
      <c r="M381" s="234"/>
      <c r="N381" s="235"/>
      <c r="O381" s="91"/>
      <c r="P381" s="91"/>
      <c r="Q381" s="91"/>
      <c r="R381" s="91"/>
      <c r="S381" s="91"/>
      <c r="T381" s="92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7" t="s">
        <v>141</v>
      </c>
      <c r="AU381" s="17" t="s">
        <v>89</v>
      </c>
    </row>
    <row r="382" s="13" customFormat="1">
      <c r="A382" s="13"/>
      <c r="B382" s="238"/>
      <c r="C382" s="239"/>
      <c r="D382" s="231" t="s">
        <v>145</v>
      </c>
      <c r="E382" s="240" t="s">
        <v>1</v>
      </c>
      <c r="F382" s="241" t="s">
        <v>1328</v>
      </c>
      <c r="G382" s="239"/>
      <c r="H382" s="242">
        <v>516.29999999999995</v>
      </c>
      <c r="I382" s="243"/>
      <c r="J382" s="239"/>
      <c r="K382" s="239"/>
      <c r="L382" s="244"/>
      <c r="M382" s="245"/>
      <c r="N382" s="246"/>
      <c r="O382" s="246"/>
      <c r="P382" s="246"/>
      <c r="Q382" s="246"/>
      <c r="R382" s="246"/>
      <c r="S382" s="246"/>
      <c r="T382" s="247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8" t="s">
        <v>145</v>
      </c>
      <c r="AU382" s="248" t="s">
        <v>89</v>
      </c>
      <c r="AV382" s="13" t="s">
        <v>89</v>
      </c>
      <c r="AW382" s="13" t="s">
        <v>35</v>
      </c>
      <c r="AX382" s="13" t="s">
        <v>87</v>
      </c>
      <c r="AY382" s="248" t="s">
        <v>132</v>
      </c>
    </row>
    <row r="383" s="13" customFormat="1">
      <c r="A383" s="13"/>
      <c r="B383" s="238"/>
      <c r="C383" s="239"/>
      <c r="D383" s="231" t="s">
        <v>145</v>
      </c>
      <c r="E383" s="239"/>
      <c r="F383" s="241" t="s">
        <v>1329</v>
      </c>
      <c r="G383" s="239"/>
      <c r="H383" s="242">
        <v>593.745</v>
      </c>
      <c r="I383" s="243"/>
      <c r="J383" s="239"/>
      <c r="K383" s="239"/>
      <c r="L383" s="244"/>
      <c r="M383" s="245"/>
      <c r="N383" s="246"/>
      <c r="O383" s="246"/>
      <c r="P383" s="246"/>
      <c r="Q383" s="246"/>
      <c r="R383" s="246"/>
      <c r="S383" s="246"/>
      <c r="T383" s="247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8" t="s">
        <v>145</v>
      </c>
      <c r="AU383" s="248" t="s">
        <v>89</v>
      </c>
      <c r="AV383" s="13" t="s">
        <v>89</v>
      </c>
      <c r="AW383" s="13" t="s">
        <v>4</v>
      </c>
      <c r="AX383" s="13" t="s">
        <v>87</v>
      </c>
      <c r="AY383" s="248" t="s">
        <v>132</v>
      </c>
    </row>
    <row r="384" s="2" customFormat="1" ht="24.15" customHeight="1">
      <c r="A384" s="38"/>
      <c r="B384" s="39"/>
      <c r="C384" s="218" t="s">
        <v>1330</v>
      </c>
      <c r="D384" s="218" t="s">
        <v>134</v>
      </c>
      <c r="E384" s="219" t="s">
        <v>1331</v>
      </c>
      <c r="F384" s="220" t="s">
        <v>1332</v>
      </c>
      <c r="G384" s="221" t="s">
        <v>149</v>
      </c>
      <c r="H384" s="222">
        <v>10</v>
      </c>
      <c r="I384" s="223"/>
      <c r="J384" s="224">
        <f>ROUND(I384*H384,2)</f>
        <v>0</v>
      </c>
      <c r="K384" s="220" t="s">
        <v>138</v>
      </c>
      <c r="L384" s="44"/>
      <c r="M384" s="225" t="s">
        <v>1</v>
      </c>
      <c r="N384" s="226" t="s">
        <v>44</v>
      </c>
      <c r="O384" s="91"/>
      <c r="P384" s="227">
        <f>O384*H384</f>
        <v>0</v>
      </c>
      <c r="Q384" s="227">
        <v>0</v>
      </c>
      <c r="R384" s="227">
        <f>Q384*H384</f>
        <v>0</v>
      </c>
      <c r="S384" s="227">
        <v>0</v>
      </c>
      <c r="T384" s="228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29" t="s">
        <v>1066</v>
      </c>
      <c r="AT384" s="229" t="s">
        <v>134</v>
      </c>
      <c r="AU384" s="229" t="s">
        <v>89</v>
      </c>
      <c r="AY384" s="17" t="s">
        <v>132</v>
      </c>
      <c r="BE384" s="230">
        <f>IF(N384="základní",J384,0)</f>
        <v>0</v>
      </c>
      <c r="BF384" s="230">
        <f>IF(N384="snížená",J384,0)</f>
        <v>0</v>
      </c>
      <c r="BG384" s="230">
        <f>IF(N384="zákl. přenesená",J384,0)</f>
        <v>0</v>
      </c>
      <c r="BH384" s="230">
        <f>IF(N384="sníž. přenesená",J384,0)</f>
        <v>0</v>
      </c>
      <c r="BI384" s="230">
        <f>IF(N384="nulová",J384,0)</f>
        <v>0</v>
      </c>
      <c r="BJ384" s="17" t="s">
        <v>87</v>
      </c>
      <c r="BK384" s="230">
        <f>ROUND(I384*H384,2)</f>
        <v>0</v>
      </c>
      <c r="BL384" s="17" t="s">
        <v>1066</v>
      </c>
      <c r="BM384" s="229" t="s">
        <v>1333</v>
      </c>
    </row>
    <row r="385" s="2" customFormat="1">
      <c r="A385" s="38"/>
      <c r="B385" s="39"/>
      <c r="C385" s="40"/>
      <c r="D385" s="231" t="s">
        <v>141</v>
      </c>
      <c r="E385" s="40"/>
      <c r="F385" s="232" t="s">
        <v>1332</v>
      </c>
      <c r="G385" s="40"/>
      <c r="H385" s="40"/>
      <c r="I385" s="233"/>
      <c r="J385" s="40"/>
      <c r="K385" s="40"/>
      <c r="L385" s="44"/>
      <c r="M385" s="234"/>
      <c r="N385" s="235"/>
      <c r="O385" s="91"/>
      <c r="P385" s="91"/>
      <c r="Q385" s="91"/>
      <c r="R385" s="91"/>
      <c r="S385" s="91"/>
      <c r="T385" s="92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T385" s="17" t="s">
        <v>141</v>
      </c>
      <c r="AU385" s="17" t="s">
        <v>89</v>
      </c>
    </row>
    <row r="386" s="2" customFormat="1">
      <c r="A386" s="38"/>
      <c r="B386" s="39"/>
      <c r="C386" s="40"/>
      <c r="D386" s="236" t="s">
        <v>143</v>
      </c>
      <c r="E386" s="40"/>
      <c r="F386" s="237" t="s">
        <v>1334</v>
      </c>
      <c r="G386" s="40"/>
      <c r="H386" s="40"/>
      <c r="I386" s="233"/>
      <c r="J386" s="40"/>
      <c r="K386" s="40"/>
      <c r="L386" s="44"/>
      <c r="M386" s="234"/>
      <c r="N386" s="235"/>
      <c r="O386" s="91"/>
      <c r="P386" s="91"/>
      <c r="Q386" s="91"/>
      <c r="R386" s="91"/>
      <c r="S386" s="91"/>
      <c r="T386" s="92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T386" s="17" t="s">
        <v>143</v>
      </c>
      <c r="AU386" s="17" t="s">
        <v>89</v>
      </c>
    </row>
    <row r="387" s="13" customFormat="1">
      <c r="A387" s="13"/>
      <c r="B387" s="238"/>
      <c r="C387" s="239"/>
      <c r="D387" s="231" t="s">
        <v>145</v>
      </c>
      <c r="E387" s="240" t="s">
        <v>1</v>
      </c>
      <c r="F387" s="241" t="s">
        <v>1335</v>
      </c>
      <c r="G387" s="239"/>
      <c r="H387" s="242">
        <v>10</v>
      </c>
      <c r="I387" s="243"/>
      <c r="J387" s="239"/>
      <c r="K387" s="239"/>
      <c r="L387" s="244"/>
      <c r="M387" s="245"/>
      <c r="N387" s="246"/>
      <c r="O387" s="246"/>
      <c r="P387" s="246"/>
      <c r="Q387" s="246"/>
      <c r="R387" s="246"/>
      <c r="S387" s="246"/>
      <c r="T387" s="247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8" t="s">
        <v>145</v>
      </c>
      <c r="AU387" s="248" t="s">
        <v>89</v>
      </c>
      <c r="AV387" s="13" t="s">
        <v>89</v>
      </c>
      <c r="AW387" s="13" t="s">
        <v>35</v>
      </c>
      <c r="AX387" s="13" t="s">
        <v>87</v>
      </c>
      <c r="AY387" s="248" t="s">
        <v>132</v>
      </c>
    </row>
    <row r="388" s="12" customFormat="1" ht="22.8" customHeight="1">
      <c r="A388" s="12"/>
      <c r="B388" s="202"/>
      <c r="C388" s="203"/>
      <c r="D388" s="204" t="s">
        <v>78</v>
      </c>
      <c r="E388" s="216" t="s">
        <v>1336</v>
      </c>
      <c r="F388" s="216" t="s">
        <v>1337</v>
      </c>
      <c r="G388" s="203"/>
      <c r="H388" s="203"/>
      <c r="I388" s="206"/>
      <c r="J388" s="217">
        <f>BK388</f>
        <v>0</v>
      </c>
      <c r="K388" s="203"/>
      <c r="L388" s="208"/>
      <c r="M388" s="209"/>
      <c r="N388" s="210"/>
      <c r="O388" s="210"/>
      <c r="P388" s="211">
        <f>SUM(P389:P395)</f>
        <v>0</v>
      </c>
      <c r="Q388" s="210"/>
      <c r="R388" s="211">
        <f>SUM(R389:R395)</f>
        <v>0.51449999999999996</v>
      </c>
      <c r="S388" s="210"/>
      <c r="T388" s="212">
        <f>SUM(T389:T395)</f>
        <v>0</v>
      </c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R388" s="213" t="s">
        <v>154</v>
      </c>
      <c r="AT388" s="214" t="s">
        <v>78</v>
      </c>
      <c r="AU388" s="214" t="s">
        <v>87</v>
      </c>
      <c r="AY388" s="213" t="s">
        <v>132</v>
      </c>
      <c r="BK388" s="215">
        <f>SUM(BK389:BK395)</f>
        <v>0</v>
      </c>
    </row>
    <row r="389" s="2" customFormat="1" ht="37.8" customHeight="1">
      <c r="A389" s="38"/>
      <c r="B389" s="39"/>
      <c r="C389" s="218" t="s">
        <v>1338</v>
      </c>
      <c r="D389" s="218" t="s">
        <v>134</v>
      </c>
      <c r="E389" s="219" t="s">
        <v>1339</v>
      </c>
      <c r="F389" s="220" t="s">
        <v>1340</v>
      </c>
      <c r="G389" s="221" t="s">
        <v>149</v>
      </c>
      <c r="H389" s="222">
        <v>2</v>
      </c>
      <c r="I389" s="223"/>
      <c r="J389" s="224">
        <f>ROUND(I389*H389,2)</f>
        <v>0</v>
      </c>
      <c r="K389" s="220" t="s">
        <v>138</v>
      </c>
      <c r="L389" s="44"/>
      <c r="M389" s="225" t="s">
        <v>1</v>
      </c>
      <c r="N389" s="226" t="s">
        <v>44</v>
      </c>
      <c r="O389" s="91"/>
      <c r="P389" s="227">
        <f>O389*H389</f>
        <v>0</v>
      </c>
      <c r="Q389" s="227">
        <v>0.23974999999999999</v>
      </c>
      <c r="R389" s="227">
        <f>Q389*H389</f>
        <v>0.47949999999999998</v>
      </c>
      <c r="S389" s="227">
        <v>0</v>
      </c>
      <c r="T389" s="228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29" t="s">
        <v>1066</v>
      </c>
      <c r="AT389" s="229" t="s">
        <v>134</v>
      </c>
      <c r="AU389" s="229" t="s">
        <v>89</v>
      </c>
      <c r="AY389" s="17" t="s">
        <v>132</v>
      </c>
      <c r="BE389" s="230">
        <f>IF(N389="základní",J389,0)</f>
        <v>0</v>
      </c>
      <c r="BF389" s="230">
        <f>IF(N389="snížená",J389,0)</f>
        <v>0</v>
      </c>
      <c r="BG389" s="230">
        <f>IF(N389="zákl. přenesená",J389,0)</f>
        <v>0</v>
      </c>
      <c r="BH389" s="230">
        <f>IF(N389="sníž. přenesená",J389,0)</f>
        <v>0</v>
      </c>
      <c r="BI389" s="230">
        <f>IF(N389="nulová",J389,0)</f>
        <v>0</v>
      </c>
      <c r="BJ389" s="17" t="s">
        <v>87</v>
      </c>
      <c r="BK389" s="230">
        <f>ROUND(I389*H389,2)</f>
        <v>0</v>
      </c>
      <c r="BL389" s="17" t="s">
        <v>1066</v>
      </c>
      <c r="BM389" s="229" t="s">
        <v>1341</v>
      </c>
    </row>
    <row r="390" s="2" customFormat="1">
      <c r="A390" s="38"/>
      <c r="B390" s="39"/>
      <c r="C390" s="40"/>
      <c r="D390" s="231" t="s">
        <v>141</v>
      </c>
      <c r="E390" s="40"/>
      <c r="F390" s="232" t="s">
        <v>1342</v>
      </c>
      <c r="G390" s="40"/>
      <c r="H390" s="40"/>
      <c r="I390" s="233"/>
      <c r="J390" s="40"/>
      <c r="K390" s="40"/>
      <c r="L390" s="44"/>
      <c r="M390" s="234"/>
      <c r="N390" s="235"/>
      <c r="O390" s="91"/>
      <c r="P390" s="91"/>
      <c r="Q390" s="91"/>
      <c r="R390" s="91"/>
      <c r="S390" s="91"/>
      <c r="T390" s="92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T390" s="17" t="s">
        <v>141</v>
      </c>
      <c r="AU390" s="17" t="s">
        <v>89</v>
      </c>
    </row>
    <row r="391" s="2" customFormat="1">
      <c r="A391" s="38"/>
      <c r="B391" s="39"/>
      <c r="C391" s="40"/>
      <c r="D391" s="236" t="s">
        <v>143</v>
      </c>
      <c r="E391" s="40"/>
      <c r="F391" s="237" t="s">
        <v>1343</v>
      </c>
      <c r="G391" s="40"/>
      <c r="H391" s="40"/>
      <c r="I391" s="233"/>
      <c r="J391" s="40"/>
      <c r="K391" s="40"/>
      <c r="L391" s="44"/>
      <c r="M391" s="234"/>
      <c r="N391" s="235"/>
      <c r="O391" s="91"/>
      <c r="P391" s="91"/>
      <c r="Q391" s="91"/>
      <c r="R391" s="91"/>
      <c r="S391" s="91"/>
      <c r="T391" s="92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T391" s="17" t="s">
        <v>143</v>
      </c>
      <c r="AU391" s="17" t="s">
        <v>89</v>
      </c>
    </row>
    <row r="392" s="2" customFormat="1" ht="16.5" customHeight="1">
      <c r="A392" s="38"/>
      <c r="B392" s="39"/>
      <c r="C392" s="270" t="s">
        <v>1344</v>
      </c>
      <c r="D392" s="270" t="s">
        <v>388</v>
      </c>
      <c r="E392" s="271" t="s">
        <v>1345</v>
      </c>
      <c r="F392" s="272" t="s">
        <v>1346</v>
      </c>
      <c r="G392" s="273" t="s">
        <v>149</v>
      </c>
      <c r="H392" s="274">
        <v>1</v>
      </c>
      <c r="I392" s="275"/>
      <c r="J392" s="276">
        <f>ROUND(I392*H392,2)</f>
        <v>0</v>
      </c>
      <c r="K392" s="272" t="s">
        <v>1</v>
      </c>
      <c r="L392" s="277"/>
      <c r="M392" s="278" t="s">
        <v>1</v>
      </c>
      <c r="N392" s="279" t="s">
        <v>44</v>
      </c>
      <c r="O392" s="91"/>
      <c r="P392" s="227">
        <f>O392*H392</f>
        <v>0</v>
      </c>
      <c r="Q392" s="227">
        <v>0</v>
      </c>
      <c r="R392" s="227">
        <f>Q392*H392</f>
        <v>0</v>
      </c>
      <c r="S392" s="227">
        <v>0</v>
      </c>
      <c r="T392" s="228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29" t="s">
        <v>1174</v>
      </c>
      <c r="AT392" s="229" t="s">
        <v>388</v>
      </c>
      <c r="AU392" s="229" t="s">
        <v>89</v>
      </c>
      <c r="AY392" s="17" t="s">
        <v>132</v>
      </c>
      <c r="BE392" s="230">
        <f>IF(N392="základní",J392,0)</f>
        <v>0</v>
      </c>
      <c r="BF392" s="230">
        <f>IF(N392="snížená",J392,0)</f>
        <v>0</v>
      </c>
      <c r="BG392" s="230">
        <f>IF(N392="zákl. přenesená",J392,0)</f>
        <v>0</v>
      </c>
      <c r="BH392" s="230">
        <f>IF(N392="sníž. přenesená",J392,0)</f>
        <v>0</v>
      </c>
      <c r="BI392" s="230">
        <f>IF(N392="nulová",J392,0)</f>
        <v>0</v>
      </c>
      <c r="BJ392" s="17" t="s">
        <v>87</v>
      </c>
      <c r="BK392" s="230">
        <f>ROUND(I392*H392,2)</f>
        <v>0</v>
      </c>
      <c r="BL392" s="17" t="s">
        <v>1174</v>
      </c>
      <c r="BM392" s="229" t="s">
        <v>1347</v>
      </c>
    </row>
    <row r="393" s="2" customFormat="1">
      <c r="A393" s="38"/>
      <c r="B393" s="39"/>
      <c r="C393" s="40"/>
      <c r="D393" s="231" t="s">
        <v>141</v>
      </c>
      <c r="E393" s="40"/>
      <c r="F393" s="232" t="s">
        <v>1346</v>
      </c>
      <c r="G393" s="40"/>
      <c r="H393" s="40"/>
      <c r="I393" s="233"/>
      <c r="J393" s="40"/>
      <c r="K393" s="40"/>
      <c r="L393" s="44"/>
      <c r="M393" s="234"/>
      <c r="N393" s="235"/>
      <c r="O393" s="91"/>
      <c r="P393" s="91"/>
      <c r="Q393" s="91"/>
      <c r="R393" s="91"/>
      <c r="S393" s="91"/>
      <c r="T393" s="92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7" t="s">
        <v>141</v>
      </c>
      <c r="AU393" s="17" t="s">
        <v>89</v>
      </c>
    </row>
    <row r="394" s="2" customFormat="1" ht="16.5" customHeight="1">
      <c r="A394" s="38"/>
      <c r="B394" s="39"/>
      <c r="C394" s="270" t="s">
        <v>1348</v>
      </c>
      <c r="D394" s="270" t="s">
        <v>388</v>
      </c>
      <c r="E394" s="271" t="s">
        <v>1349</v>
      </c>
      <c r="F394" s="272" t="s">
        <v>1350</v>
      </c>
      <c r="G394" s="273" t="s">
        <v>149</v>
      </c>
      <c r="H394" s="274">
        <v>1</v>
      </c>
      <c r="I394" s="275"/>
      <c r="J394" s="276">
        <f>ROUND(I394*H394,2)</f>
        <v>0</v>
      </c>
      <c r="K394" s="272" t="s">
        <v>1</v>
      </c>
      <c r="L394" s="277"/>
      <c r="M394" s="278" t="s">
        <v>1</v>
      </c>
      <c r="N394" s="279" t="s">
        <v>44</v>
      </c>
      <c r="O394" s="91"/>
      <c r="P394" s="227">
        <f>O394*H394</f>
        <v>0</v>
      </c>
      <c r="Q394" s="227">
        <v>0.035000000000000003</v>
      </c>
      <c r="R394" s="227">
        <f>Q394*H394</f>
        <v>0.035000000000000003</v>
      </c>
      <c r="S394" s="227">
        <v>0</v>
      </c>
      <c r="T394" s="228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229" t="s">
        <v>186</v>
      </c>
      <c r="AT394" s="229" t="s">
        <v>388</v>
      </c>
      <c r="AU394" s="229" t="s">
        <v>89</v>
      </c>
      <c r="AY394" s="17" t="s">
        <v>132</v>
      </c>
      <c r="BE394" s="230">
        <f>IF(N394="základní",J394,0)</f>
        <v>0</v>
      </c>
      <c r="BF394" s="230">
        <f>IF(N394="snížená",J394,0)</f>
        <v>0</v>
      </c>
      <c r="BG394" s="230">
        <f>IF(N394="zákl. přenesená",J394,0)</f>
        <v>0</v>
      </c>
      <c r="BH394" s="230">
        <f>IF(N394="sníž. přenesená",J394,0)</f>
        <v>0</v>
      </c>
      <c r="BI394" s="230">
        <f>IF(N394="nulová",J394,0)</f>
        <v>0</v>
      </c>
      <c r="BJ394" s="17" t="s">
        <v>87</v>
      </c>
      <c r="BK394" s="230">
        <f>ROUND(I394*H394,2)</f>
        <v>0</v>
      </c>
      <c r="BL394" s="17" t="s">
        <v>139</v>
      </c>
      <c r="BM394" s="229" t="s">
        <v>1351</v>
      </c>
    </row>
    <row r="395" s="2" customFormat="1">
      <c r="A395" s="38"/>
      <c r="B395" s="39"/>
      <c r="C395" s="40"/>
      <c r="D395" s="231" t="s">
        <v>141</v>
      </c>
      <c r="E395" s="40"/>
      <c r="F395" s="232" t="s">
        <v>1350</v>
      </c>
      <c r="G395" s="40"/>
      <c r="H395" s="40"/>
      <c r="I395" s="233"/>
      <c r="J395" s="40"/>
      <c r="K395" s="40"/>
      <c r="L395" s="44"/>
      <c r="M395" s="234"/>
      <c r="N395" s="235"/>
      <c r="O395" s="91"/>
      <c r="P395" s="91"/>
      <c r="Q395" s="91"/>
      <c r="R395" s="91"/>
      <c r="S395" s="91"/>
      <c r="T395" s="92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T395" s="17" t="s">
        <v>141</v>
      </c>
      <c r="AU395" s="17" t="s">
        <v>89</v>
      </c>
    </row>
    <row r="396" s="12" customFormat="1" ht="25.92" customHeight="1">
      <c r="A396" s="12"/>
      <c r="B396" s="202"/>
      <c r="C396" s="203"/>
      <c r="D396" s="204" t="s">
        <v>78</v>
      </c>
      <c r="E396" s="205" t="s">
        <v>103</v>
      </c>
      <c r="F396" s="205" t="s">
        <v>1352</v>
      </c>
      <c r="G396" s="203"/>
      <c r="H396" s="203"/>
      <c r="I396" s="206"/>
      <c r="J396" s="207">
        <f>BK396</f>
        <v>0</v>
      </c>
      <c r="K396" s="203"/>
      <c r="L396" s="208"/>
      <c r="M396" s="209"/>
      <c r="N396" s="210"/>
      <c r="O396" s="210"/>
      <c r="P396" s="211">
        <f>P397</f>
        <v>0</v>
      </c>
      <c r="Q396" s="210"/>
      <c r="R396" s="211">
        <f>R397</f>
        <v>0</v>
      </c>
      <c r="S396" s="210"/>
      <c r="T396" s="212">
        <f>T397</f>
        <v>0</v>
      </c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R396" s="213" t="s">
        <v>165</v>
      </c>
      <c r="AT396" s="214" t="s">
        <v>78</v>
      </c>
      <c r="AU396" s="214" t="s">
        <v>79</v>
      </c>
      <c r="AY396" s="213" t="s">
        <v>132</v>
      </c>
      <c r="BK396" s="215">
        <f>BK397</f>
        <v>0</v>
      </c>
    </row>
    <row r="397" s="12" customFormat="1" ht="22.8" customHeight="1">
      <c r="A397" s="12"/>
      <c r="B397" s="202"/>
      <c r="C397" s="203"/>
      <c r="D397" s="204" t="s">
        <v>78</v>
      </c>
      <c r="E397" s="216" t="s">
        <v>1353</v>
      </c>
      <c r="F397" s="216" t="s">
        <v>1354</v>
      </c>
      <c r="G397" s="203"/>
      <c r="H397" s="203"/>
      <c r="I397" s="206"/>
      <c r="J397" s="217">
        <f>BK397</f>
        <v>0</v>
      </c>
      <c r="K397" s="203"/>
      <c r="L397" s="208"/>
      <c r="M397" s="209"/>
      <c r="N397" s="210"/>
      <c r="O397" s="210"/>
      <c r="P397" s="211">
        <f>SUM(P398:P399)</f>
        <v>0</v>
      </c>
      <c r="Q397" s="210"/>
      <c r="R397" s="211">
        <f>SUM(R398:R399)</f>
        <v>0</v>
      </c>
      <c r="S397" s="210"/>
      <c r="T397" s="212">
        <f>SUM(T398:T399)</f>
        <v>0</v>
      </c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R397" s="213" t="s">
        <v>165</v>
      </c>
      <c r="AT397" s="214" t="s">
        <v>78</v>
      </c>
      <c r="AU397" s="214" t="s">
        <v>87</v>
      </c>
      <c r="AY397" s="213" t="s">
        <v>132</v>
      </c>
      <c r="BK397" s="215">
        <f>SUM(BK398:BK399)</f>
        <v>0</v>
      </c>
    </row>
    <row r="398" s="2" customFormat="1" ht="16.5" customHeight="1">
      <c r="A398" s="38"/>
      <c r="B398" s="39"/>
      <c r="C398" s="218" t="s">
        <v>1355</v>
      </c>
      <c r="D398" s="218" t="s">
        <v>134</v>
      </c>
      <c r="E398" s="219" t="s">
        <v>1356</v>
      </c>
      <c r="F398" s="220" t="s">
        <v>1357</v>
      </c>
      <c r="G398" s="221" t="s">
        <v>1358</v>
      </c>
      <c r="H398" s="222">
        <v>1</v>
      </c>
      <c r="I398" s="223"/>
      <c r="J398" s="224">
        <f>ROUND(I398*H398,2)</f>
        <v>0</v>
      </c>
      <c r="K398" s="220" t="s">
        <v>1097</v>
      </c>
      <c r="L398" s="44"/>
      <c r="M398" s="225" t="s">
        <v>1</v>
      </c>
      <c r="N398" s="226" t="s">
        <v>44</v>
      </c>
      <c r="O398" s="91"/>
      <c r="P398" s="227">
        <f>O398*H398</f>
        <v>0</v>
      </c>
      <c r="Q398" s="227">
        <v>0</v>
      </c>
      <c r="R398" s="227">
        <f>Q398*H398</f>
        <v>0</v>
      </c>
      <c r="S398" s="227">
        <v>0</v>
      </c>
      <c r="T398" s="228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29" t="s">
        <v>1359</v>
      </c>
      <c r="AT398" s="229" t="s">
        <v>134</v>
      </c>
      <c r="AU398" s="229" t="s">
        <v>89</v>
      </c>
      <c r="AY398" s="17" t="s">
        <v>132</v>
      </c>
      <c r="BE398" s="230">
        <f>IF(N398="základní",J398,0)</f>
        <v>0</v>
      </c>
      <c r="BF398" s="230">
        <f>IF(N398="snížená",J398,0)</f>
        <v>0</v>
      </c>
      <c r="BG398" s="230">
        <f>IF(N398="zákl. přenesená",J398,0)</f>
        <v>0</v>
      </c>
      <c r="BH398" s="230">
        <f>IF(N398="sníž. přenesená",J398,0)</f>
        <v>0</v>
      </c>
      <c r="BI398" s="230">
        <f>IF(N398="nulová",J398,0)</f>
        <v>0</v>
      </c>
      <c r="BJ398" s="17" t="s">
        <v>87</v>
      </c>
      <c r="BK398" s="230">
        <f>ROUND(I398*H398,2)</f>
        <v>0</v>
      </c>
      <c r="BL398" s="17" t="s">
        <v>1359</v>
      </c>
      <c r="BM398" s="229" t="s">
        <v>1360</v>
      </c>
    </row>
    <row r="399" s="2" customFormat="1">
      <c r="A399" s="38"/>
      <c r="B399" s="39"/>
      <c r="C399" s="40"/>
      <c r="D399" s="231" t="s">
        <v>141</v>
      </c>
      <c r="E399" s="40"/>
      <c r="F399" s="232" t="s">
        <v>1361</v>
      </c>
      <c r="G399" s="40"/>
      <c r="H399" s="40"/>
      <c r="I399" s="233"/>
      <c r="J399" s="40"/>
      <c r="K399" s="40"/>
      <c r="L399" s="44"/>
      <c r="M399" s="280"/>
      <c r="N399" s="281"/>
      <c r="O399" s="282"/>
      <c r="P399" s="282"/>
      <c r="Q399" s="282"/>
      <c r="R399" s="282"/>
      <c r="S399" s="282"/>
      <c r="T399" s="283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T399" s="17" t="s">
        <v>141</v>
      </c>
      <c r="AU399" s="17" t="s">
        <v>89</v>
      </c>
    </row>
    <row r="400" s="2" customFormat="1" ht="6.96" customHeight="1">
      <c r="A400" s="38"/>
      <c r="B400" s="66"/>
      <c r="C400" s="67"/>
      <c r="D400" s="67"/>
      <c r="E400" s="67"/>
      <c r="F400" s="67"/>
      <c r="G400" s="67"/>
      <c r="H400" s="67"/>
      <c r="I400" s="67"/>
      <c r="J400" s="67"/>
      <c r="K400" s="67"/>
      <c r="L400" s="44"/>
      <c r="M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</row>
  </sheetData>
  <sheetProtection sheet="1" autoFilter="0" formatColumns="0" formatRows="0" objects="1" scenarios="1" spinCount="100000" saltValue="xCpgZhdYzX6H7bxYfEp3emB2E1S2S0HMjoT/9GVzB6fI02W0+GT/VdhUO08hoY858ZBRC3I3st/jH0PmBf6/4g==" hashValue="PP9wag6kEAvc97XBgtFDmr9L1qsFtPcEcRNzyk27MDqOjVVdDT4FJY1A8a9R3+MKO0KkvyclgcOJ16F2lJMa5Q==" algorithmName="SHA-512" password="CC35"/>
  <autoFilter ref="C128:K399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hyperlinks>
    <hyperlink ref="F134" r:id="rId1" display="https://podminky.urs.cz/item/CS_URS_2024_02/119001421"/>
    <hyperlink ref="F138" r:id="rId2" display="https://podminky.urs.cz/item/CS_URS_2024_02/129001101"/>
    <hyperlink ref="F142" r:id="rId3" display="https://podminky.urs.cz/item/CS_URS_2024_02/131251100"/>
    <hyperlink ref="F150" r:id="rId4" display="https://podminky.urs.cz/item/CS_URS_2024_02/132251104"/>
    <hyperlink ref="F157" r:id="rId5" display="https://podminky.urs.cz/item/CS_URS_2024_02/141721212"/>
    <hyperlink ref="F162" r:id="rId6" display="https://podminky.urs.cz/item/CS_URS_2024_02/162351103"/>
    <hyperlink ref="F165" r:id="rId7" display="https://podminky.urs.cz/item/CS_URS_2024_02/162751117"/>
    <hyperlink ref="F169" r:id="rId8" display="https://podminky.urs.cz/item/CS_URS_2024_02/162751119"/>
    <hyperlink ref="F174" r:id="rId9" display="https://podminky.urs.cz/item/CS_URS_2024_02/167151111"/>
    <hyperlink ref="F178" r:id="rId10" display="https://podminky.urs.cz/item/CS_URS_2024_02/171201231"/>
    <hyperlink ref="F182" r:id="rId11" display="https://podminky.urs.cz/item/CS_URS_2024_02/174101101"/>
    <hyperlink ref="F190" r:id="rId12" display="https://podminky.urs.cz/item/CS_URS_2024_02/175151101"/>
    <hyperlink ref="F198" r:id="rId13" display="https://podminky.urs.cz/item/CS_URS_2024_02/460661112"/>
    <hyperlink ref="F206" r:id="rId14" display="https://podminky.urs.cz/item/CS_URS_2024_02/275313711"/>
    <hyperlink ref="F222" r:id="rId15" display="https://podminky.urs.cz/item/CS_URS_2024_02/388995212"/>
    <hyperlink ref="F233" r:id="rId16" display="https://podminky.urs.cz/item/CS_URS_2024_02/998741101"/>
    <hyperlink ref="F237" r:id="rId17" display="https://podminky.urs.cz/item/CS_URS_2024_02/742230003"/>
    <hyperlink ref="F248" r:id="rId18" display="https://podminky.urs.cz/item/CS_URS_2024_02/742230007"/>
    <hyperlink ref="F251" r:id="rId19" display="https://podminky.urs.cz/item/CS_URS_2024_02/742230008"/>
    <hyperlink ref="F254" r:id="rId20" display="https://podminky.urs.cz/item/CS_URS_2024_02/742230009"/>
    <hyperlink ref="F259" r:id="rId21" display="https://podminky.urs.cz/item/CS_URS_2024_02/742230101"/>
    <hyperlink ref="F264" r:id="rId22" display="https://podminky.urs.cz/item/CS_URS_2024_02/742230102"/>
    <hyperlink ref="F267" r:id="rId23" display="https://podminky.urs.cz/item/CS_URS_2024_02/742230103"/>
    <hyperlink ref="F297" r:id="rId24" display="https://podminky.urs.cz/item/CS_URS_2024_02/210204202"/>
    <hyperlink ref="F303" r:id="rId25" display="https://podminky.urs.cz/item/CS_URS_2024_02/210220001"/>
    <hyperlink ref="F326" r:id="rId26" display="https://podminky.urs.cz/item/CS_URS_2024_02/210250801"/>
    <hyperlink ref="F329" r:id="rId27" display="https://podminky.urs.cz/item/CS_URS_2024_02/210250802"/>
    <hyperlink ref="F332" r:id="rId28" display="https://podminky.urs.cz/item/CS_URS_2024_02/210250803"/>
    <hyperlink ref="F337" r:id="rId29" display="https://podminky.urs.cz/item/CS_URS_2024_02/210812011"/>
    <hyperlink ref="F347" r:id="rId30" display="https://podminky.urs.cz/item/CS_URS_2024_02/210812035"/>
    <hyperlink ref="F361" r:id="rId31" display="https://podminky.urs.cz/item/CS_URS_2024_02/210812065"/>
    <hyperlink ref="F378" r:id="rId32" display="https://podminky.urs.cz/item/CS_URS_2024_02/220182021"/>
    <hyperlink ref="F386" r:id="rId33" display="https://podminky.urs.cz/item/CS_URS_2024_02/220182027"/>
    <hyperlink ref="F391" r:id="rId34" display="https://podminky.urs.cz/item/CS_URS_2024_02/4609051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5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89</v>
      </c>
    </row>
    <row r="4" s="1" customFormat="1" ht="24.96" customHeight="1">
      <c r="B4" s="20"/>
      <c r="D4" s="138" t="s">
        <v>105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Záchytné parkoviště v ul. Mánesov, Sokolov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1362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3. 1. 2025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29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31</v>
      </c>
      <c r="E20" s="38"/>
      <c r="F20" s="38"/>
      <c r="G20" s="38"/>
      <c r="H20" s="38"/>
      <c r="I20" s="140" t="s">
        <v>25</v>
      </c>
      <c r="J20" s="143" t="s">
        <v>32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33</v>
      </c>
      <c r="F21" s="38"/>
      <c r="G21" s="38"/>
      <c r="H21" s="38"/>
      <c r="I21" s="140" t="s">
        <v>28</v>
      </c>
      <c r="J21" s="143" t="s">
        <v>34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36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37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38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39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41</v>
      </c>
      <c r="G32" s="38"/>
      <c r="H32" s="38"/>
      <c r="I32" s="152" t="s">
        <v>40</v>
      </c>
      <c r="J32" s="152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43</v>
      </c>
      <c r="E33" s="140" t="s">
        <v>44</v>
      </c>
      <c r="F33" s="154">
        <f>ROUND((SUM(BE122:BE185)),  2)</f>
        <v>0</v>
      </c>
      <c r="G33" s="38"/>
      <c r="H33" s="38"/>
      <c r="I33" s="155">
        <v>0.20999999999999999</v>
      </c>
      <c r="J33" s="154">
        <f>ROUND(((SUM(BE122:BE185))*I33),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45</v>
      </c>
      <c r="F34" s="154">
        <f>ROUND((SUM(BF122:BF185)),  2)</f>
        <v>0</v>
      </c>
      <c r="G34" s="38"/>
      <c r="H34" s="38"/>
      <c r="I34" s="155">
        <v>0.12</v>
      </c>
      <c r="J34" s="154">
        <f>ROUND(((SUM(BF122:BF185))*I34),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46</v>
      </c>
      <c r="F35" s="154">
        <f>ROUND((SUM(BG122:BG185)),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47</v>
      </c>
      <c r="F36" s="154">
        <f>ROUND((SUM(BH122:BH185)),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48</v>
      </c>
      <c r="F37" s="154">
        <f>ROUND((SUM(BI122:BI185)),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49</v>
      </c>
      <c r="E39" s="158"/>
      <c r="F39" s="158"/>
      <c r="G39" s="159" t="s">
        <v>50</v>
      </c>
      <c r="H39" s="160" t="s">
        <v>51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52</v>
      </c>
      <c r="E50" s="164"/>
      <c r="F50" s="164"/>
      <c r="G50" s="163" t="s">
        <v>53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54</v>
      </c>
      <c r="E61" s="166"/>
      <c r="F61" s="167" t="s">
        <v>55</v>
      </c>
      <c r="G61" s="165" t="s">
        <v>54</v>
      </c>
      <c r="H61" s="166"/>
      <c r="I61" s="166"/>
      <c r="J61" s="168" t="s">
        <v>55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56</v>
      </c>
      <c r="E65" s="169"/>
      <c r="F65" s="169"/>
      <c r="G65" s="163" t="s">
        <v>57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54</v>
      </c>
      <c r="E76" s="166"/>
      <c r="F76" s="167" t="s">
        <v>55</v>
      </c>
      <c r="G76" s="165" t="s">
        <v>54</v>
      </c>
      <c r="H76" s="166"/>
      <c r="I76" s="166"/>
      <c r="J76" s="168" t="s">
        <v>55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Záchytné parkoviště v ul. Mánesov, Sokolov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900 - VRN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Sokolov</v>
      </c>
      <c r="G89" s="40"/>
      <c r="H89" s="40"/>
      <c r="I89" s="32" t="s">
        <v>22</v>
      </c>
      <c r="J89" s="79" t="str">
        <f>IF(J12="","",J12)</f>
        <v>3. 1. 2025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Sokolov</v>
      </c>
      <c r="G91" s="40"/>
      <c r="H91" s="40"/>
      <c r="I91" s="32" t="s">
        <v>31</v>
      </c>
      <c r="J91" s="36" t="str">
        <f>E21</f>
        <v>MESSOR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36</v>
      </c>
      <c r="J92" s="36" t="str">
        <f>E24</f>
        <v>Ing. Ota Vettermann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109</v>
      </c>
      <c r="D94" s="176"/>
      <c r="E94" s="176"/>
      <c r="F94" s="176"/>
      <c r="G94" s="176"/>
      <c r="H94" s="176"/>
      <c r="I94" s="176"/>
      <c r="J94" s="177" t="s">
        <v>110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111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112</v>
      </c>
    </row>
    <row r="97" s="9" customFormat="1" ht="24.96" customHeight="1">
      <c r="A97" s="9"/>
      <c r="B97" s="179"/>
      <c r="C97" s="180"/>
      <c r="D97" s="181" t="s">
        <v>997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1363</v>
      </c>
      <c r="E98" s="188"/>
      <c r="F98" s="188"/>
      <c r="G98" s="188"/>
      <c r="H98" s="188"/>
      <c r="I98" s="188"/>
      <c r="J98" s="189">
        <f>J124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1364</v>
      </c>
      <c r="E99" s="188"/>
      <c r="F99" s="188"/>
      <c r="G99" s="188"/>
      <c r="H99" s="188"/>
      <c r="I99" s="188"/>
      <c r="J99" s="189">
        <f>J143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998</v>
      </c>
      <c r="E100" s="188"/>
      <c r="F100" s="188"/>
      <c r="G100" s="188"/>
      <c r="H100" s="188"/>
      <c r="I100" s="188"/>
      <c r="J100" s="189">
        <f>J157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1365</v>
      </c>
      <c r="E101" s="188"/>
      <c r="F101" s="188"/>
      <c r="G101" s="188"/>
      <c r="H101" s="188"/>
      <c r="I101" s="188"/>
      <c r="J101" s="189">
        <f>J168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1366</v>
      </c>
      <c r="E102" s="188"/>
      <c r="F102" s="188"/>
      <c r="G102" s="188"/>
      <c r="H102" s="188"/>
      <c r="I102" s="188"/>
      <c r="J102" s="189">
        <f>J173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117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74" t="str">
        <f>E7</f>
        <v>Záchytné parkoviště v ul. Mánesov, Sokolov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106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SO 900 - VRN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>Sokolov</v>
      </c>
      <c r="G116" s="40"/>
      <c r="H116" s="40"/>
      <c r="I116" s="32" t="s">
        <v>22</v>
      </c>
      <c r="J116" s="79" t="str">
        <f>IF(J12="","",J12)</f>
        <v>3. 1. 2025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>město Sokolov</v>
      </c>
      <c r="G118" s="40"/>
      <c r="H118" s="40"/>
      <c r="I118" s="32" t="s">
        <v>31</v>
      </c>
      <c r="J118" s="36" t="str">
        <f>E21</f>
        <v>MESSOR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29</v>
      </c>
      <c r="D119" s="40"/>
      <c r="E119" s="40"/>
      <c r="F119" s="27" t="str">
        <f>IF(E18="","",E18)</f>
        <v>Vyplň údaj</v>
      </c>
      <c r="G119" s="40"/>
      <c r="H119" s="40"/>
      <c r="I119" s="32" t="s">
        <v>36</v>
      </c>
      <c r="J119" s="36" t="str">
        <f>E24</f>
        <v>Ing. Ota Vettermann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1"/>
      <c r="B121" s="192"/>
      <c r="C121" s="193" t="s">
        <v>118</v>
      </c>
      <c r="D121" s="194" t="s">
        <v>64</v>
      </c>
      <c r="E121" s="194" t="s">
        <v>60</v>
      </c>
      <c r="F121" s="194" t="s">
        <v>61</v>
      </c>
      <c r="G121" s="194" t="s">
        <v>119</v>
      </c>
      <c r="H121" s="194" t="s">
        <v>120</v>
      </c>
      <c r="I121" s="194" t="s">
        <v>121</v>
      </c>
      <c r="J121" s="194" t="s">
        <v>110</v>
      </c>
      <c r="K121" s="195" t="s">
        <v>122</v>
      </c>
      <c r="L121" s="196"/>
      <c r="M121" s="100" t="s">
        <v>1</v>
      </c>
      <c r="N121" s="101" t="s">
        <v>43</v>
      </c>
      <c r="O121" s="101" t="s">
        <v>123</v>
      </c>
      <c r="P121" s="101" t="s">
        <v>124</v>
      </c>
      <c r="Q121" s="101" t="s">
        <v>125</v>
      </c>
      <c r="R121" s="101" t="s">
        <v>126</v>
      </c>
      <c r="S121" s="101" t="s">
        <v>127</v>
      </c>
      <c r="T121" s="102" t="s">
        <v>128</v>
      </c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</row>
    <row r="122" s="2" customFormat="1" ht="22.8" customHeight="1">
      <c r="A122" s="38"/>
      <c r="B122" s="39"/>
      <c r="C122" s="107" t="s">
        <v>129</v>
      </c>
      <c r="D122" s="40"/>
      <c r="E122" s="40"/>
      <c r="F122" s="40"/>
      <c r="G122" s="40"/>
      <c r="H122" s="40"/>
      <c r="I122" s="40"/>
      <c r="J122" s="197">
        <f>BK122</f>
        <v>0</v>
      </c>
      <c r="K122" s="40"/>
      <c r="L122" s="44"/>
      <c r="M122" s="103"/>
      <c r="N122" s="198"/>
      <c r="O122" s="104"/>
      <c r="P122" s="199">
        <f>P123</f>
        <v>0</v>
      </c>
      <c r="Q122" s="104"/>
      <c r="R122" s="199">
        <f>R123</f>
        <v>0</v>
      </c>
      <c r="S122" s="104"/>
      <c r="T122" s="200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78</v>
      </c>
      <c r="AU122" s="17" t="s">
        <v>112</v>
      </c>
      <c r="BK122" s="201">
        <f>BK123</f>
        <v>0</v>
      </c>
    </row>
    <row r="123" s="12" customFormat="1" ht="25.92" customHeight="1">
      <c r="A123" s="12"/>
      <c r="B123" s="202"/>
      <c r="C123" s="203"/>
      <c r="D123" s="204" t="s">
        <v>78</v>
      </c>
      <c r="E123" s="205" t="s">
        <v>103</v>
      </c>
      <c r="F123" s="205" t="s">
        <v>1352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P124+P143+P157+P168+P173</f>
        <v>0</v>
      </c>
      <c r="Q123" s="210"/>
      <c r="R123" s="211">
        <f>R124+R143+R157+R168+R173</f>
        <v>0</v>
      </c>
      <c r="S123" s="210"/>
      <c r="T123" s="212">
        <f>T124+T143+T157+T168+T173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165</v>
      </c>
      <c r="AT123" s="214" t="s">
        <v>78</v>
      </c>
      <c r="AU123" s="214" t="s">
        <v>79</v>
      </c>
      <c r="AY123" s="213" t="s">
        <v>132</v>
      </c>
      <c r="BK123" s="215">
        <f>BK124+BK143+BK157+BK168+BK173</f>
        <v>0</v>
      </c>
    </row>
    <row r="124" s="12" customFormat="1" ht="22.8" customHeight="1">
      <c r="A124" s="12"/>
      <c r="B124" s="202"/>
      <c r="C124" s="203"/>
      <c r="D124" s="204" t="s">
        <v>78</v>
      </c>
      <c r="E124" s="216" t="s">
        <v>1367</v>
      </c>
      <c r="F124" s="216" t="s">
        <v>1368</v>
      </c>
      <c r="G124" s="203"/>
      <c r="H124" s="203"/>
      <c r="I124" s="206"/>
      <c r="J124" s="217">
        <f>BK124</f>
        <v>0</v>
      </c>
      <c r="K124" s="203"/>
      <c r="L124" s="208"/>
      <c r="M124" s="209"/>
      <c r="N124" s="210"/>
      <c r="O124" s="210"/>
      <c r="P124" s="211">
        <f>SUM(P125:P142)</f>
        <v>0</v>
      </c>
      <c r="Q124" s="210"/>
      <c r="R124" s="211">
        <f>SUM(R125:R142)</f>
        <v>0</v>
      </c>
      <c r="S124" s="210"/>
      <c r="T124" s="212">
        <f>SUM(T125:T142)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165</v>
      </c>
      <c r="AT124" s="214" t="s">
        <v>78</v>
      </c>
      <c r="AU124" s="214" t="s">
        <v>87</v>
      </c>
      <c r="AY124" s="213" t="s">
        <v>132</v>
      </c>
      <c r="BK124" s="215">
        <f>SUM(BK125:BK142)</f>
        <v>0</v>
      </c>
    </row>
    <row r="125" s="2" customFormat="1" ht="16.5" customHeight="1">
      <c r="A125" s="38"/>
      <c r="B125" s="39"/>
      <c r="C125" s="218" t="s">
        <v>87</v>
      </c>
      <c r="D125" s="218" t="s">
        <v>134</v>
      </c>
      <c r="E125" s="219" t="s">
        <v>1369</v>
      </c>
      <c r="F125" s="220" t="s">
        <v>1370</v>
      </c>
      <c r="G125" s="221" t="s">
        <v>1358</v>
      </c>
      <c r="H125" s="222">
        <v>1</v>
      </c>
      <c r="I125" s="223"/>
      <c r="J125" s="224">
        <f>ROUND(I125*H125,2)</f>
        <v>0</v>
      </c>
      <c r="K125" s="220" t="s">
        <v>138</v>
      </c>
      <c r="L125" s="44"/>
      <c r="M125" s="225" t="s">
        <v>1</v>
      </c>
      <c r="N125" s="226" t="s">
        <v>44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1359</v>
      </c>
      <c r="AT125" s="229" t="s">
        <v>134</v>
      </c>
      <c r="AU125" s="229" t="s">
        <v>89</v>
      </c>
      <c r="AY125" s="17" t="s">
        <v>132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87</v>
      </c>
      <c r="BK125" s="230">
        <f>ROUND(I125*H125,2)</f>
        <v>0</v>
      </c>
      <c r="BL125" s="17" t="s">
        <v>1359</v>
      </c>
      <c r="BM125" s="229" t="s">
        <v>1371</v>
      </c>
    </row>
    <row r="126" s="2" customFormat="1">
      <c r="A126" s="38"/>
      <c r="B126" s="39"/>
      <c r="C126" s="40"/>
      <c r="D126" s="231" t="s">
        <v>141</v>
      </c>
      <c r="E126" s="40"/>
      <c r="F126" s="232" t="s">
        <v>1370</v>
      </c>
      <c r="G126" s="40"/>
      <c r="H126" s="40"/>
      <c r="I126" s="233"/>
      <c r="J126" s="40"/>
      <c r="K126" s="40"/>
      <c r="L126" s="44"/>
      <c r="M126" s="234"/>
      <c r="N126" s="235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141</v>
      </c>
      <c r="AU126" s="17" t="s">
        <v>89</v>
      </c>
    </row>
    <row r="127" s="2" customFormat="1">
      <c r="A127" s="38"/>
      <c r="B127" s="39"/>
      <c r="C127" s="40"/>
      <c r="D127" s="236" t="s">
        <v>143</v>
      </c>
      <c r="E127" s="40"/>
      <c r="F127" s="237" t="s">
        <v>1372</v>
      </c>
      <c r="G127" s="40"/>
      <c r="H127" s="40"/>
      <c r="I127" s="233"/>
      <c r="J127" s="40"/>
      <c r="K127" s="40"/>
      <c r="L127" s="44"/>
      <c r="M127" s="234"/>
      <c r="N127" s="235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143</v>
      </c>
      <c r="AU127" s="17" t="s">
        <v>89</v>
      </c>
    </row>
    <row r="128" s="2" customFormat="1" ht="16.5" customHeight="1">
      <c r="A128" s="38"/>
      <c r="B128" s="39"/>
      <c r="C128" s="218" t="s">
        <v>89</v>
      </c>
      <c r="D128" s="218" t="s">
        <v>134</v>
      </c>
      <c r="E128" s="219" t="s">
        <v>1373</v>
      </c>
      <c r="F128" s="220" t="s">
        <v>1374</v>
      </c>
      <c r="G128" s="221" t="s">
        <v>1314</v>
      </c>
      <c r="H128" s="222">
        <v>1</v>
      </c>
      <c r="I128" s="223"/>
      <c r="J128" s="224">
        <f>ROUND(I128*H128,2)</f>
        <v>0</v>
      </c>
      <c r="K128" s="220" t="s">
        <v>138</v>
      </c>
      <c r="L128" s="44"/>
      <c r="M128" s="225" t="s">
        <v>1</v>
      </c>
      <c r="N128" s="226" t="s">
        <v>44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1359</v>
      </c>
      <c r="AT128" s="229" t="s">
        <v>134</v>
      </c>
      <c r="AU128" s="229" t="s">
        <v>89</v>
      </c>
      <c r="AY128" s="17" t="s">
        <v>132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87</v>
      </c>
      <c r="BK128" s="230">
        <f>ROUND(I128*H128,2)</f>
        <v>0</v>
      </c>
      <c r="BL128" s="17" t="s">
        <v>1359</v>
      </c>
      <c r="BM128" s="229" t="s">
        <v>1375</v>
      </c>
    </row>
    <row r="129" s="2" customFormat="1">
      <c r="A129" s="38"/>
      <c r="B129" s="39"/>
      <c r="C129" s="40"/>
      <c r="D129" s="231" t="s">
        <v>141</v>
      </c>
      <c r="E129" s="40"/>
      <c r="F129" s="232" t="s">
        <v>1374</v>
      </c>
      <c r="G129" s="40"/>
      <c r="H129" s="40"/>
      <c r="I129" s="233"/>
      <c r="J129" s="40"/>
      <c r="K129" s="40"/>
      <c r="L129" s="44"/>
      <c r="M129" s="234"/>
      <c r="N129" s="235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141</v>
      </c>
      <c r="AU129" s="17" t="s">
        <v>89</v>
      </c>
    </row>
    <row r="130" s="2" customFormat="1">
      <c r="A130" s="38"/>
      <c r="B130" s="39"/>
      <c r="C130" s="40"/>
      <c r="D130" s="236" t="s">
        <v>143</v>
      </c>
      <c r="E130" s="40"/>
      <c r="F130" s="237" t="s">
        <v>1376</v>
      </c>
      <c r="G130" s="40"/>
      <c r="H130" s="40"/>
      <c r="I130" s="233"/>
      <c r="J130" s="40"/>
      <c r="K130" s="40"/>
      <c r="L130" s="44"/>
      <c r="M130" s="234"/>
      <c r="N130" s="235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143</v>
      </c>
      <c r="AU130" s="17" t="s">
        <v>89</v>
      </c>
    </row>
    <row r="131" s="2" customFormat="1" ht="16.5" customHeight="1">
      <c r="A131" s="38"/>
      <c r="B131" s="39"/>
      <c r="C131" s="218" t="s">
        <v>154</v>
      </c>
      <c r="D131" s="218" t="s">
        <v>134</v>
      </c>
      <c r="E131" s="219" t="s">
        <v>1377</v>
      </c>
      <c r="F131" s="220" t="s">
        <v>1378</v>
      </c>
      <c r="G131" s="221" t="s">
        <v>1314</v>
      </c>
      <c r="H131" s="222">
        <v>1</v>
      </c>
      <c r="I131" s="223"/>
      <c r="J131" s="224">
        <f>ROUND(I131*H131,2)</f>
        <v>0</v>
      </c>
      <c r="K131" s="220" t="s">
        <v>138</v>
      </c>
      <c r="L131" s="44"/>
      <c r="M131" s="225" t="s">
        <v>1</v>
      </c>
      <c r="N131" s="226" t="s">
        <v>44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1359</v>
      </c>
      <c r="AT131" s="229" t="s">
        <v>134</v>
      </c>
      <c r="AU131" s="229" t="s">
        <v>89</v>
      </c>
      <c r="AY131" s="17" t="s">
        <v>132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87</v>
      </c>
      <c r="BK131" s="230">
        <f>ROUND(I131*H131,2)</f>
        <v>0</v>
      </c>
      <c r="BL131" s="17" t="s">
        <v>1359</v>
      </c>
      <c r="BM131" s="229" t="s">
        <v>1379</v>
      </c>
    </row>
    <row r="132" s="2" customFormat="1">
      <c r="A132" s="38"/>
      <c r="B132" s="39"/>
      <c r="C132" s="40"/>
      <c r="D132" s="231" t="s">
        <v>141</v>
      </c>
      <c r="E132" s="40"/>
      <c r="F132" s="232" t="s">
        <v>1378</v>
      </c>
      <c r="G132" s="40"/>
      <c r="H132" s="40"/>
      <c r="I132" s="233"/>
      <c r="J132" s="40"/>
      <c r="K132" s="40"/>
      <c r="L132" s="44"/>
      <c r="M132" s="234"/>
      <c r="N132" s="235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141</v>
      </c>
      <c r="AU132" s="17" t="s">
        <v>89</v>
      </c>
    </row>
    <row r="133" s="2" customFormat="1">
      <c r="A133" s="38"/>
      <c r="B133" s="39"/>
      <c r="C133" s="40"/>
      <c r="D133" s="236" t="s">
        <v>143</v>
      </c>
      <c r="E133" s="40"/>
      <c r="F133" s="237" t="s">
        <v>1380</v>
      </c>
      <c r="G133" s="40"/>
      <c r="H133" s="40"/>
      <c r="I133" s="233"/>
      <c r="J133" s="40"/>
      <c r="K133" s="40"/>
      <c r="L133" s="44"/>
      <c r="M133" s="234"/>
      <c r="N133" s="235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143</v>
      </c>
      <c r="AU133" s="17" t="s">
        <v>89</v>
      </c>
    </row>
    <row r="134" s="2" customFormat="1" ht="16.5" customHeight="1">
      <c r="A134" s="38"/>
      <c r="B134" s="39"/>
      <c r="C134" s="218" t="s">
        <v>139</v>
      </c>
      <c r="D134" s="218" t="s">
        <v>134</v>
      </c>
      <c r="E134" s="219" t="s">
        <v>1381</v>
      </c>
      <c r="F134" s="220" t="s">
        <v>1382</v>
      </c>
      <c r="G134" s="221" t="s">
        <v>1314</v>
      </c>
      <c r="H134" s="222">
        <v>1</v>
      </c>
      <c r="I134" s="223"/>
      <c r="J134" s="224">
        <f>ROUND(I134*H134,2)</f>
        <v>0</v>
      </c>
      <c r="K134" s="220" t="s">
        <v>138</v>
      </c>
      <c r="L134" s="44"/>
      <c r="M134" s="225" t="s">
        <v>1</v>
      </c>
      <c r="N134" s="226" t="s">
        <v>44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1359</v>
      </c>
      <c r="AT134" s="229" t="s">
        <v>134</v>
      </c>
      <c r="AU134" s="229" t="s">
        <v>89</v>
      </c>
      <c r="AY134" s="17" t="s">
        <v>132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87</v>
      </c>
      <c r="BK134" s="230">
        <f>ROUND(I134*H134,2)</f>
        <v>0</v>
      </c>
      <c r="BL134" s="17" t="s">
        <v>1359</v>
      </c>
      <c r="BM134" s="229" t="s">
        <v>1383</v>
      </c>
    </row>
    <row r="135" s="2" customFormat="1">
      <c r="A135" s="38"/>
      <c r="B135" s="39"/>
      <c r="C135" s="40"/>
      <c r="D135" s="231" t="s">
        <v>141</v>
      </c>
      <c r="E135" s="40"/>
      <c r="F135" s="232" t="s">
        <v>1382</v>
      </c>
      <c r="G135" s="40"/>
      <c r="H135" s="40"/>
      <c r="I135" s="233"/>
      <c r="J135" s="40"/>
      <c r="K135" s="40"/>
      <c r="L135" s="44"/>
      <c r="M135" s="234"/>
      <c r="N135" s="235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141</v>
      </c>
      <c r="AU135" s="17" t="s">
        <v>89</v>
      </c>
    </row>
    <row r="136" s="2" customFormat="1">
      <c r="A136" s="38"/>
      <c r="B136" s="39"/>
      <c r="C136" s="40"/>
      <c r="D136" s="236" t="s">
        <v>143</v>
      </c>
      <c r="E136" s="40"/>
      <c r="F136" s="237" t="s">
        <v>1384</v>
      </c>
      <c r="G136" s="40"/>
      <c r="H136" s="40"/>
      <c r="I136" s="233"/>
      <c r="J136" s="40"/>
      <c r="K136" s="40"/>
      <c r="L136" s="44"/>
      <c r="M136" s="234"/>
      <c r="N136" s="23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143</v>
      </c>
      <c r="AU136" s="17" t="s">
        <v>89</v>
      </c>
    </row>
    <row r="137" s="2" customFormat="1" ht="16.5" customHeight="1">
      <c r="A137" s="38"/>
      <c r="B137" s="39"/>
      <c r="C137" s="218" t="s">
        <v>165</v>
      </c>
      <c r="D137" s="218" t="s">
        <v>134</v>
      </c>
      <c r="E137" s="219" t="s">
        <v>1385</v>
      </c>
      <c r="F137" s="220" t="s">
        <v>1386</v>
      </c>
      <c r="G137" s="221" t="s">
        <v>1314</v>
      </c>
      <c r="H137" s="222">
        <v>1</v>
      </c>
      <c r="I137" s="223"/>
      <c r="J137" s="224">
        <f>ROUND(I137*H137,2)</f>
        <v>0</v>
      </c>
      <c r="K137" s="220" t="s">
        <v>138</v>
      </c>
      <c r="L137" s="44"/>
      <c r="M137" s="225" t="s">
        <v>1</v>
      </c>
      <c r="N137" s="226" t="s">
        <v>44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1359</v>
      </c>
      <c r="AT137" s="229" t="s">
        <v>134</v>
      </c>
      <c r="AU137" s="229" t="s">
        <v>89</v>
      </c>
      <c r="AY137" s="17" t="s">
        <v>132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87</v>
      </c>
      <c r="BK137" s="230">
        <f>ROUND(I137*H137,2)</f>
        <v>0</v>
      </c>
      <c r="BL137" s="17" t="s">
        <v>1359</v>
      </c>
      <c r="BM137" s="229" t="s">
        <v>1387</v>
      </c>
    </row>
    <row r="138" s="2" customFormat="1">
      <c r="A138" s="38"/>
      <c r="B138" s="39"/>
      <c r="C138" s="40"/>
      <c r="D138" s="231" t="s">
        <v>141</v>
      </c>
      <c r="E138" s="40"/>
      <c r="F138" s="232" t="s">
        <v>1386</v>
      </c>
      <c r="G138" s="40"/>
      <c r="H138" s="40"/>
      <c r="I138" s="233"/>
      <c r="J138" s="40"/>
      <c r="K138" s="40"/>
      <c r="L138" s="44"/>
      <c r="M138" s="234"/>
      <c r="N138" s="235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141</v>
      </c>
      <c r="AU138" s="17" t="s">
        <v>89</v>
      </c>
    </row>
    <row r="139" s="2" customFormat="1">
      <c r="A139" s="38"/>
      <c r="B139" s="39"/>
      <c r="C139" s="40"/>
      <c r="D139" s="236" t="s">
        <v>143</v>
      </c>
      <c r="E139" s="40"/>
      <c r="F139" s="237" t="s">
        <v>1388</v>
      </c>
      <c r="G139" s="40"/>
      <c r="H139" s="40"/>
      <c r="I139" s="233"/>
      <c r="J139" s="40"/>
      <c r="K139" s="40"/>
      <c r="L139" s="44"/>
      <c r="M139" s="234"/>
      <c r="N139" s="235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143</v>
      </c>
      <c r="AU139" s="17" t="s">
        <v>89</v>
      </c>
    </row>
    <row r="140" s="2" customFormat="1" ht="16.5" customHeight="1">
      <c r="A140" s="38"/>
      <c r="B140" s="39"/>
      <c r="C140" s="218" t="s">
        <v>171</v>
      </c>
      <c r="D140" s="218" t="s">
        <v>134</v>
      </c>
      <c r="E140" s="219" t="s">
        <v>1389</v>
      </c>
      <c r="F140" s="220" t="s">
        <v>1390</v>
      </c>
      <c r="G140" s="221" t="s">
        <v>1314</v>
      </c>
      <c r="H140" s="222">
        <v>1</v>
      </c>
      <c r="I140" s="223"/>
      <c r="J140" s="224">
        <f>ROUND(I140*H140,2)</f>
        <v>0</v>
      </c>
      <c r="K140" s="220" t="s">
        <v>138</v>
      </c>
      <c r="L140" s="44"/>
      <c r="M140" s="225" t="s">
        <v>1</v>
      </c>
      <c r="N140" s="226" t="s">
        <v>44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1359</v>
      </c>
      <c r="AT140" s="229" t="s">
        <v>134</v>
      </c>
      <c r="AU140" s="229" t="s">
        <v>89</v>
      </c>
      <c r="AY140" s="17" t="s">
        <v>132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87</v>
      </c>
      <c r="BK140" s="230">
        <f>ROUND(I140*H140,2)</f>
        <v>0</v>
      </c>
      <c r="BL140" s="17" t="s">
        <v>1359</v>
      </c>
      <c r="BM140" s="229" t="s">
        <v>1391</v>
      </c>
    </row>
    <row r="141" s="2" customFormat="1">
      <c r="A141" s="38"/>
      <c r="B141" s="39"/>
      <c r="C141" s="40"/>
      <c r="D141" s="231" t="s">
        <v>141</v>
      </c>
      <c r="E141" s="40"/>
      <c r="F141" s="232" t="s">
        <v>1390</v>
      </c>
      <c r="G141" s="40"/>
      <c r="H141" s="40"/>
      <c r="I141" s="233"/>
      <c r="J141" s="40"/>
      <c r="K141" s="40"/>
      <c r="L141" s="44"/>
      <c r="M141" s="234"/>
      <c r="N141" s="235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141</v>
      </c>
      <c r="AU141" s="17" t="s">
        <v>89</v>
      </c>
    </row>
    <row r="142" s="2" customFormat="1">
      <c r="A142" s="38"/>
      <c r="B142" s="39"/>
      <c r="C142" s="40"/>
      <c r="D142" s="236" t="s">
        <v>143</v>
      </c>
      <c r="E142" s="40"/>
      <c r="F142" s="237" t="s">
        <v>1392</v>
      </c>
      <c r="G142" s="40"/>
      <c r="H142" s="40"/>
      <c r="I142" s="233"/>
      <c r="J142" s="40"/>
      <c r="K142" s="40"/>
      <c r="L142" s="44"/>
      <c r="M142" s="234"/>
      <c r="N142" s="235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143</v>
      </c>
      <c r="AU142" s="17" t="s">
        <v>89</v>
      </c>
    </row>
    <row r="143" s="12" customFormat="1" ht="22.8" customHeight="1">
      <c r="A143" s="12"/>
      <c r="B143" s="202"/>
      <c r="C143" s="203"/>
      <c r="D143" s="204" t="s">
        <v>78</v>
      </c>
      <c r="E143" s="216" t="s">
        <v>1393</v>
      </c>
      <c r="F143" s="216" t="s">
        <v>1394</v>
      </c>
      <c r="G143" s="203"/>
      <c r="H143" s="203"/>
      <c r="I143" s="206"/>
      <c r="J143" s="217">
        <f>BK143</f>
        <v>0</v>
      </c>
      <c r="K143" s="203"/>
      <c r="L143" s="208"/>
      <c r="M143" s="209"/>
      <c r="N143" s="210"/>
      <c r="O143" s="210"/>
      <c r="P143" s="211">
        <f>SUM(P144:P156)</f>
        <v>0</v>
      </c>
      <c r="Q143" s="210"/>
      <c r="R143" s="211">
        <f>SUM(R144:R156)</f>
        <v>0</v>
      </c>
      <c r="S143" s="210"/>
      <c r="T143" s="212">
        <f>SUM(T144:T156)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3" t="s">
        <v>165</v>
      </c>
      <c r="AT143" s="214" t="s">
        <v>78</v>
      </c>
      <c r="AU143" s="214" t="s">
        <v>87</v>
      </c>
      <c r="AY143" s="213" t="s">
        <v>132</v>
      </c>
      <c r="BK143" s="215">
        <f>SUM(BK144:BK156)</f>
        <v>0</v>
      </c>
    </row>
    <row r="144" s="2" customFormat="1" ht="16.5" customHeight="1">
      <c r="A144" s="38"/>
      <c r="B144" s="39"/>
      <c r="C144" s="218" t="s">
        <v>178</v>
      </c>
      <c r="D144" s="218" t="s">
        <v>134</v>
      </c>
      <c r="E144" s="219" t="s">
        <v>1395</v>
      </c>
      <c r="F144" s="220" t="s">
        <v>1394</v>
      </c>
      <c r="G144" s="221" t="s">
        <v>1358</v>
      </c>
      <c r="H144" s="222">
        <v>1</v>
      </c>
      <c r="I144" s="223"/>
      <c r="J144" s="224">
        <f>ROUND(I144*H144,2)</f>
        <v>0</v>
      </c>
      <c r="K144" s="220" t="s">
        <v>138</v>
      </c>
      <c r="L144" s="44"/>
      <c r="M144" s="225" t="s">
        <v>1</v>
      </c>
      <c r="N144" s="226" t="s">
        <v>44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1359</v>
      </c>
      <c r="AT144" s="229" t="s">
        <v>134</v>
      </c>
      <c r="AU144" s="229" t="s">
        <v>89</v>
      </c>
      <c r="AY144" s="17" t="s">
        <v>132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87</v>
      </c>
      <c r="BK144" s="230">
        <f>ROUND(I144*H144,2)</f>
        <v>0</v>
      </c>
      <c r="BL144" s="17" t="s">
        <v>1359</v>
      </c>
      <c r="BM144" s="229" t="s">
        <v>1396</v>
      </c>
    </row>
    <row r="145" s="2" customFormat="1">
      <c r="A145" s="38"/>
      <c r="B145" s="39"/>
      <c r="C145" s="40"/>
      <c r="D145" s="231" t="s">
        <v>141</v>
      </c>
      <c r="E145" s="40"/>
      <c r="F145" s="232" t="s">
        <v>1394</v>
      </c>
      <c r="G145" s="40"/>
      <c r="H145" s="40"/>
      <c r="I145" s="233"/>
      <c r="J145" s="40"/>
      <c r="K145" s="40"/>
      <c r="L145" s="44"/>
      <c r="M145" s="234"/>
      <c r="N145" s="235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141</v>
      </c>
      <c r="AU145" s="17" t="s">
        <v>89</v>
      </c>
    </row>
    <row r="146" s="2" customFormat="1">
      <c r="A146" s="38"/>
      <c r="B146" s="39"/>
      <c r="C146" s="40"/>
      <c r="D146" s="236" t="s">
        <v>143</v>
      </c>
      <c r="E146" s="40"/>
      <c r="F146" s="237" t="s">
        <v>1397</v>
      </c>
      <c r="G146" s="40"/>
      <c r="H146" s="40"/>
      <c r="I146" s="233"/>
      <c r="J146" s="40"/>
      <c r="K146" s="40"/>
      <c r="L146" s="44"/>
      <c r="M146" s="234"/>
      <c r="N146" s="235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143</v>
      </c>
      <c r="AU146" s="17" t="s">
        <v>89</v>
      </c>
    </row>
    <row r="147" s="2" customFormat="1" ht="16.5" customHeight="1">
      <c r="A147" s="38"/>
      <c r="B147" s="39"/>
      <c r="C147" s="218" t="s">
        <v>186</v>
      </c>
      <c r="D147" s="218" t="s">
        <v>134</v>
      </c>
      <c r="E147" s="219" t="s">
        <v>1398</v>
      </c>
      <c r="F147" s="220" t="s">
        <v>1399</v>
      </c>
      <c r="G147" s="221" t="s">
        <v>1314</v>
      </c>
      <c r="H147" s="222">
        <v>1</v>
      </c>
      <c r="I147" s="223"/>
      <c r="J147" s="224">
        <f>ROUND(I147*H147,2)</f>
        <v>0</v>
      </c>
      <c r="K147" s="220" t="s">
        <v>138</v>
      </c>
      <c r="L147" s="44"/>
      <c r="M147" s="225" t="s">
        <v>1</v>
      </c>
      <c r="N147" s="226" t="s">
        <v>44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1359</v>
      </c>
      <c r="AT147" s="229" t="s">
        <v>134</v>
      </c>
      <c r="AU147" s="229" t="s">
        <v>89</v>
      </c>
      <c r="AY147" s="17" t="s">
        <v>132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87</v>
      </c>
      <c r="BK147" s="230">
        <f>ROUND(I147*H147,2)</f>
        <v>0</v>
      </c>
      <c r="BL147" s="17" t="s">
        <v>1359</v>
      </c>
      <c r="BM147" s="229" t="s">
        <v>1400</v>
      </c>
    </row>
    <row r="148" s="2" customFormat="1">
      <c r="A148" s="38"/>
      <c r="B148" s="39"/>
      <c r="C148" s="40"/>
      <c r="D148" s="231" t="s">
        <v>141</v>
      </c>
      <c r="E148" s="40"/>
      <c r="F148" s="232" t="s">
        <v>1399</v>
      </c>
      <c r="G148" s="40"/>
      <c r="H148" s="40"/>
      <c r="I148" s="233"/>
      <c r="J148" s="40"/>
      <c r="K148" s="40"/>
      <c r="L148" s="44"/>
      <c r="M148" s="234"/>
      <c r="N148" s="235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141</v>
      </c>
      <c r="AU148" s="17" t="s">
        <v>89</v>
      </c>
    </row>
    <row r="149" s="2" customFormat="1">
      <c r="A149" s="38"/>
      <c r="B149" s="39"/>
      <c r="C149" s="40"/>
      <c r="D149" s="236" t="s">
        <v>143</v>
      </c>
      <c r="E149" s="40"/>
      <c r="F149" s="237" t="s">
        <v>1401</v>
      </c>
      <c r="G149" s="40"/>
      <c r="H149" s="40"/>
      <c r="I149" s="233"/>
      <c r="J149" s="40"/>
      <c r="K149" s="40"/>
      <c r="L149" s="44"/>
      <c r="M149" s="234"/>
      <c r="N149" s="235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143</v>
      </c>
      <c r="AU149" s="17" t="s">
        <v>89</v>
      </c>
    </row>
    <row r="150" s="2" customFormat="1" ht="16.5" customHeight="1">
      <c r="A150" s="38"/>
      <c r="B150" s="39"/>
      <c r="C150" s="218" t="s">
        <v>198</v>
      </c>
      <c r="D150" s="218" t="s">
        <v>134</v>
      </c>
      <c r="E150" s="219" t="s">
        <v>1402</v>
      </c>
      <c r="F150" s="220" t="s">
        <v>1403</v>
      </c>
      <c r="G150" s="221" t="s">
        <v>1314</v>
      </c>
      <c r="H150" s="222">
        <v>1</v>
      </c>
      <c r="I150" s="223"/>
      <c r="J150" s="224">
        <f>ROUND(I150*H150,2)</f>
        <v>0</v>
      </c>
      <c r="K150" s="220" t="s">
        <v>138</v>
      </c>
      <c r="L150" s="44"/>
      <c r="M150" s="225" t="s">
        <v>1</v>
      </c>
      <c r="N150" s="226" t="s">
        <v>44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1359</v>
      </c>
      <c r="AT150" s="229" t="s">
        <v>134</v>
      </c>
      <c r="AU150" s="229" t="s">
        <v>89</v>
      </c>
      <c r="AY150" s="17" t="s">
        <v>132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87</v>
      </c>
      <c r="BK150" s="230">
        <f>ROUND(I150*H150,2)</f>
        <v>0</v>
      </c>
      <c r="BL150" s="17" t="s">
        <v>1359</v>
      </c>
      <c r="BM150" s="229" t="s">
        <v>1404</v>
      </c>
    </row>
    <row r="151" s="2" customFormat="1">
      <c r="A151" s="38"/>
      <c r="B151" s="39"/>
      <c r="C151" s="40"/>
      <c r="D151" s="231" t="s">
        <v>141</v>
      </c>
      <c r="E151" s="40"/>
      <c r="F151" s="232" t="s">
        <v>1403</v>
      </c>
      <c r="G151" s="40"/>
      <c r="H151" s="40"/>
      <c r="I151" s="233"/>
      <c r="J151" s="40"/>
      <c r="K151" s="40"/>
      <c r="L151" s="44"/>
      <c r="M151" s="234"/>
      <c r="N151" s="235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141</v>
      </c>
      <c r="AU151" s="17" t="s">
        <v>89</v>
      </c>
    </row>
    <row r="152" s="2" customFormat="1">
      <c r="A152" s="38"/>
      <c r="B152" s="39"/>
      <c r="C152" s="40"/>
      <c r="D152" s="236" t="s">
        <v>143</v>
      </c>
      <c r="E152" s="40"/>
      <c r="F152" s="237" t="s">
        <v>1405</v>
      </c>
      <c r="G152" s="40"/>
      <c r="H152" s="40"/>
      <c r="I152" s="233"/>
      <c r="J152" s="40"/>
      <c r="K152" s="40"/>
      <c r="L152" s="44"/>
      <c r="M152" s="234"/>
      <c r="N152" s="235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143</v>
      </c>
      <c r="AU152" s="17" t="s">
        <v>89</v>
      </c>
    </row>
    <row r="153" s="2" customFormat="1" ht="16.5" customHeight="1">
      <c r="A153" s="38"/>
      <c r="B153" s="39"/>
      <c r="C153" s="218" t="s">
        <v>208</v>
      </c>
      <c r="D153" s="218" t="s">
        <v>134</v>
      </c>
      <c r="E153" s="219" t="s">
        <v>1406</v>
      </c>
      <c r="F153" s="220" t="s">
        <v>1407</v>
      </c>
      <c r="G153" s="221" t="s">
        <v>1200</v>
      </c>
      <c r="H153" s="222">
        <v>20</v>
      </c>
      <c r="I153" s="223"/>
      <c r="J153" s="224">
        <f>ROUND(I153*H153,2)</f>
        <v>0</v>
      </c>
      <c r="K153" s="220" t="s">
        <v>138</v>
      </c>
      <c r="L153" s="44"/>
      <c r="M153" s="225" t="s">
        <v>1</v>
      </c>
      <c r="N153" s="226" t="s">
        <v>44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1359</v>
      </c>
      <c r="AT153" s="229" t="s">
        <v>134</v>
      </c>
      <c r="AU153" s="229" t="s">
        <v>89</v>
      </c>
      <c r="AY153" s="17" t="s">
        <v>132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87</v>
      </c>
      <c r="BK153" s="230">
        <f>ROUND(I153*H153,2)</f>
        <v>0</v>
      </c>
      <c r="BL153" s="17" t="s">
        <v>1359</v>
      </c>
      <c r="BM153" s="229" t="s">
        <v>1408</v>
      </c>
    </row>
    <row r="154" s="2" customFormat="1">
      <c r="A154" s="38"/>
      <c r="B154" s="39"/>
      <c r="C154" s="40"/>
      <c r="D154" s="231" t="s">
        <v>141</v>
      </c>
      <c r="E154" s="40"/>
      <c r="F154" s="232" t="s">
        <v>1407</v>
      </c>
      <c r="G154" s="40"/>
      <c r="H154" s="40"/>
      <c r="I154" s="233"/>
      <c r="J154" s="40"/>
      <c r="K154" s="40"/>
      <c r="L154" s="44"/>
      <c r="M154" s="234"/>
      <c r="N154" s="235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141</v>
      </c>
      <c r="AU154" s="17" t="s">
        <v>89</v>
      </c>
    </row>
    <row r="155" s="2" customFormat="1">
      <c r="A155" s="38"/>
      <c r="B155" s="39"/>
      <c r="C155" s="40"/>
      <c r="D155" s="236" t="s">
        <v>143</v>
      </c>
      <c r="E155" s="40"/>
      <c r="F155" s="237" t="s">
        <v>1409</v>
      </c>
      <c r="G155" s="40"/>
      <c r="H155" s="40"/>
      <c r="I155" s="233"/>
      <c r="J155" s="40"/>
      <c r="K155" s="40"/>
      <c r="L155" s="44"/>
      <c r="M155" s="234"/>
      <c r="N155" s="235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143</v>
      </c>
      <c r="AU155" s="17" t="s">
        <v>89</v>
      </c>
    </row>
    <row r="156" s="13" customFormat="1">
      <c r="A156" s="13"/>
      <c r="B156" s="238"/>
      <c r="C156" s="239"/>
      <c r="D156" s="231" t="s">
        <v>145</v>
      </c>
      <c r="E156" s="240" t="s">
        <v>1</v>
      </c>
      <c r="F156" s="241" t="s">
        <v>1410</v>
      </c>
      <c r="G156" s="239"/>
      <c r="H156" s="242">
        <v>20</v>
      </c>
      <c r="I156" s="243"/>
      <c r="J156" s="239"/>
      <c r="K156" s="239"/>
      <c r="L156" s="244"/>
      <c r="M156" s="245"/>
      <c r="N156" s="246"/>
      <c r="O156" s="246"/>
      <c r="P156" s="246"/>
      <c r="Q156" s="246"/>
      <c r="R156" s="246"/>
      <c r="S156" s="246"/>
      <c r="T156" s="24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8" t="s">
        <v>145</v>
      </c>
      <c r="AU156" s="248" t="s">
        <v>89</v>
      </c>
      <c r="AV156" s="13" t="s">
        <v>89</v>
      </c>
      <c r="AW156" s="13" t="s">
        <v>35</v>
      </c>
      <c r="AX156" s="13" t="s">
        <v>87</v>
      </c>
      <c r="AY156" s="248" t="s">
        <v>132</v>
      </c>
    </row>
    <row r="157" s="12" customFormat="1" ht="22.8" customHeight="1">
      <c r="A157" s="12"/>
      <c r="B157" s="202"/>
      <c r="C157" s="203"/>
      <c r="D157" s="204" t="s">
        <v>78</v>
      </c>
      <c r="E157" s="216" t="s">
        <v>1353</v>
      </c>
      <c r="F157" s="216" t="s">
        <v>1354</v>
      </c>
      <c r="G157" s="203"/>
      <c r="H157" s="203"/>
      <c r="I157" s="206"/>
      <c r="J157" s="217">
        <f>BK157</f>
        <v>0</v>
      </c>
      <c r="K157" s="203"/>
      <c r="L157" s="208"/>
      <c r="M157" s="209"/>
      <c r="N157" s="210"/>
      <c r="O157" s="210"/>
      <c r="P157" s="211">
        <f>SUM(P158:P167)</f>
        <v>0</v>
      </c>
      <c r="Q157" s="210"/>
      <c r="R157" s="211">
        <f>SUM(R158:R167)</f>
        <v>0</v>
      </c>
      <c r="S157" s="210"/>
      <c r="T157" s="212">
        <f>SUM(T158:T167)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3" t="s">
        <v>165</v>
      </c>
      <c r="AT157" s="214" t="s">
        <v>78</v>
      </c>
      <c r="AU157" s="214" t="s">
        <v>87</v>
      </c>
      <c r="AY157" s="213" t="s">
        <v>132</v>
      </c>
      <c r="BK157" s="215">
        <f>SUM(BK158:BK167)</f>
        <v>0</v>
      </c>
    </row>
    <row r="158" s="2" customFormat="1" ht="16.5" customHeight="1">
      <c r="A158" s="38"/>
      <c r="B158" s="39"/>
      <c r="C158" s="218" t="s">
        <v>214</v>
      </c>
      <c r="D158" s="218" t="s">
        <v>134</v>
      </c>
      <c r="E158" s="219" t="s">
        <v>1411</v>
      </c>
      <c r="F158" s="220" t="s">
        <v>1412</v>
      </c>
      <c r="G158" s="221" t="s">
        <v>1200</v>
      </c>
      <c r="H158" s="222">
        <v>30</v>
      </c>
      <c r="I158" s="223"/>
      <c r="J158" s="224">
        <f>ROUND(I158*H158,2)</f>
        <v>0</v>
      </c>
      <c r="K158" s="220" t="s">
        <v>138</v>
      </c>
      <c r="L158" s="44"/>
      <c r="M158" s="225" t="s">
        <v>1</v>
      </c>
      <c r="N158" s="226" t="s">
        <v>44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1359</v>
      </c>
      <c r="AT158" s="229" t="s">
        <v>134</v>
      </c>
      <c r="AU158" s="229" t="s">
        <v>89</v>
      </c>
      <c r="AY158" s="17" t="s">
        <v>132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87</v>
      </c>
      <c r="BK158" s="230">
        <f>ROUND(I158*H158,2)</f>
        <v>0</v>
      </c>
      <c r="BL158" s="17" t="s">
        <v>1359</v>
      </c>
      <c r="BM158" s="229" t="s">
        <v>1413</v>
      </c>
    </row>
    <row r="159" s="2" customFormat="1">
      <c r="A159" s="38"/>
      <c r="B159" s="39"/>
      <c r="C159" s="40"/>
      <c r="D159" s="231" t="s">
        <v>141</v>
      </c>
      <c r="E159" s="40"/>
      <c r="F159" s="232" t="s">
        <v>1412</v>
      </c>
      <c r="G159" s="40"/>
      <c r="H159" s="40"/>
      <c r="I159" s="233"/>
      <c r="J159" s="40"/>
      <c r="K159" s="40"/>
      <c r="L159" s="44"/>
      <c r="M159" s="234"/>
      <c r="N159" s="235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141</v>
      </c>
      <c r="AU159" s="17" t="s">
        <v>89</v>
      </c>
    </row>
    <row r="160" s="2" customFormat="1">
      <c r="A160" s="38"/>
      <c r="B160" s="39"/>
      <c r="C160" s="40"/>
      <c r="D160" s="236" t="s">
        <v>143</v>
      </c>
      <c r="E160" s="40"/>
      <c r="F160" s="237" t="s">
        <v>1414</v>
      </c>
      <c r="G160" s="40"/>
      <c r="H160" s="40"/>
      <c r="I160" s="233"/>
      <c r="J160" s="40"/>
      <c r="K160" s="40"/>
      <c r="L160" s="44"/>
      <c r="M160" s="234"/>
      <c r="N160" s="235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143</v>
      </c>
      <c r="AU160" s="17" t="s">
        <v>89</v>
      </c>
    </row>
    <row r="161" s="13" customFormat="1">
      <c r="A161" s="13"/>
      <c r="B161" s="238"/>
      <c r="C161" s="239"/>
      <c r="D161" s="231" t="s">
        <v>145</v>
      </c>
      <c r="E161" s="240" t="s">
        <v>1</v>
      </c>
      <c r="F161" s="241" t="s">
        <v>1415</v>
      </c>
      <c r="G161" s="239"/>
      <c r="H161" s="242">
        <v>10</v>
      </c>
      <c r="I161" s="243"/>
      <c r="J161" s="239"/>
      <c r="K161" s="239"/>
      <c r="L161" s="244"/>
      <c r="M161" s="245"/>
      <c r="N161" s="246"/>
      <c r="O161" s="246"/>
      <c r="P161" s="246"/>
      <c r="Q161" s="246"/>
      <c r="R161" s="246"/>
      <c r="S161" s="246"/>
      <c r="T161" s="24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8" t="s">
        <v>145</v>
      </c>
      <c r="AU161" s="248" t="s">
        <v>89</v>
      </c>
      <c r="AV161" s="13" t="s">
        <v>89</v>
      </c>
      <c r="AW161" s="13" t="s">
        <v>35</v>
      </c>
      <c r="AX161" s="13" t="s">
        <v>79</v>
      </c>
      <c r="AY161" s="248" t="s">
        <v>132</v>
      </c>
    </row>
    <row r="162" s="13" customFormat="1">
      <c r="A162" s="13"/>
      <c r="B162" s="238"/>
      <c r="C162" s="239"/>
      <c r="D162" s="231" t="s">
        <v>145</v>
      </c>
      <c r="E162" s="240" t="s">
        <v>1</v>
      </c>
      <c r="F162" s="241" t="s">
        <v>1416</v>
      </c>
      <c r="G162" s="239"/>
      <c r="H162" s="242">
        <v>5</v>
      </c>
      <c r="I162" s="243"/>
      <c r="J162" s="239"/>
      <c r="K162" s="239"/>
      <c r="L162" s="244"/>
      <c r="M162" s="245"/>
      <c r="N162" s="246"/>
      <c r="O162" s="246"/>
      <c r="P162" s="246"/>
      <c r="Q162" s="246"/>
      <c r="R162" s="246"/>
      <c r="S162" s="246"/>
      <c r="T162" s="24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8" t="s">
        <v>145</v>
      </c>
      <c r="AU162" s="248" t="s">
        <v>89</v>
      </c>
      <c r="AV162" s="13" t="s">
        <v>89</v>
      </c>
      <c r="AW162" s="13" t="s">
        <v>35</v>
      </c>
      <c r="AX162" s="13" t="s">
        <v>79</v>
      </c>
      <c r="AY162" s="248" t="s">
        <v>132</v>
      </c>
    </row>
    <row r="163" s="13" customFormat="1">
      <c r="A163" s="13"/>
      <c r="B163" s="238"/>
      <c r="C163" s="239"/>
      <c r="D163" s="231" t="s">
        <v>145</v>
      </c>
      <c r="E163" s="240" t="s">
        <v>1</v>
      </c>
      <c r="F163" s="241" t="s">
        <v>1417</v>
      </c>
      <c r="G163" s="239"/>
      <c r="H163" s="242">
        <v>15</v>
      </c>
      <c r="I163" s="243"/>
      <c r="J163" s="239"/>
      <c r="K163" s="239"/>
      <c r="L163" s="244"/>
      <c r="M163" s="245"/>
      <c r="N163" s="246"/>
      <c r="O163" s="246"/>
      <c r="P163" s="246"/>
      <c r="Q163" s="246"/>
      <c r="R163" s="246"/>
      <c r="S163" s="246"/>
      <c r="T163" s="24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8" t="s">
        <v>145</v>
      </c>
      <c r="AU163" s="248" t="s">
        <v>89</v>
      </c>
      <c r="AV163" s="13" t="s">
        <v>89</v>
      </c>
      <c r="AW163" s="13" t="s">
        <v>35</v>
      </c>
      <c r="AX163" s="13" t="s">
        <v>79</v>
      </c>
      <c r="AY163" s="248" t="s">
        <v>132</v>
      </c>
    </row>
    <row r="164" s="14" customFormat="1">
      <c r="A164" s="14"/>
      <c r="B164" s="249"/>
      <c r="C164" s="250"/>
      <c r="D164" s="231" t="s">
        <v>145</v>
      </c>
      <c r="E164" s="251" t="s">
        <v>1</v>
      </c>
      <c r="F164" s="252" t="s">
        <v>197</v>
      </c>
      <c r="G164" s="250"/>
      <c r="H164" s="253">
        <v>30</v>
      </c>
      <c r="I164" s="254"/>
      <c r="J164" s="250"/>
      <c r="K164" s="250"/>
      <c r="L164" s="255"/>
      <c r="M164" s="256"/>
      <c r="N164" s="257"/>
      <c r="O164" s="257"/>
      <c r="P164" s="257"/>
      <c r="Q164" s="257"/>
      <c r="R164" s="257"/>
      <c r="S164" s="257"/>
      <c r="T164" s="258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9" t="s">
        <v>145</v>
      </c>
      <c r="AU164" s="259" t="s">
        <v>89</v>
      </c>
      <c r="AV164" s="14" t="s">
        <v>139</v>
      </c>
      <c r="AW164" s="14" t="s">
        <v>35</v>
      </c>
      <c r="AX164" s="14" t="s">
        <v>87</v>
      </c>
      <c r="AY164" s="259" t="s">
        <v>132</v>
      </c>
    </row>
    <row r="165" s="2" customFormat="1" ht="16.5" customHeight="1">
      <c r="A165" s="38"/>
      <c r="B165" s="39"/>
      <c r="C165" s="218" t="s">
        <v>8</v>
      </c>
      <c r="D165" s="218" t="s">
        <v>134</v>
      </c>
      <c r="E165" s="219" t="s">
        <v>1418</v>
      </c>
      <c r="F165" s="220" t="s">
        <v>1419</v>
      </c>
      <c r="G165" s="221" t="s">
        <v>1358</v>
      </c>
      <c r="H165" s="222">
        <v>1</v>
      </c>
      <c r="I165" s="223"/>
      <c r="J165" s="224">
        <f>ROUND(I165*H165,2)</f>
        <v>0</v>
      </c>
      <c r="K165" s="220" t="s">
        <v>138</v>
      </c>
      <c r="L165" s="44"/>
      <c r="M165" s="225" t="s">
        <v>1</v>
      </c>
      <c r="N165" s="226" t="s">
        <v>44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1359</v>
      </c>
      <c r="AT165" s="229" t="s">
        <v>134</v>
      </c>
      <c r="AU165" s="229" t="s">
        <v>89</v>
      </c>
      <c r="AY165" s="17" t="s">
        <v>132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87</v>
      </c>
      <c r="BK165" s="230">
        <f>ROUND(I165*H165,2)</f>
        <v>0</v>
      </c>
      <c r="BL165" s="17" t="s">
        <v>1359</v>
      </c>
      <c r="BM165" s="229" t="s">
        <v>1420</v>
      </c>
    </row>
    <row r="166" s="2" customFormat="1">
      <c r="A166" s="38"/>
      <c r="B166" s="39"/>
      <c r="C166" s="40"/>
      <c r="D166" s="231" t="s">
        <v>141</v>
      </c>
      <c r="E166" s="40"/>
      <c r="F166" s="232" t="s">
        <v>1419</v>
      </c>
      <c r="G166" s="40"/>
      <c r="H166" s="40"/>
      <c r="I166" s="233"/>
      <c r="J166" s="40"/>
      <c r="K166" s="40"/>
      <c r="L166" s="44"/>
      <c r="M166" s="234"/>
      <c r="N166" s="235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141</v>
      </c>
      <c r="AU166" s="17" t="s">
        <v>89</v>
      </c>
    </row>
    <row r="167" s="2" customFormat="1">
      <c r="A167" s="38"/>
      <c r="B167" s="39"/>
      <c r="C167" s="40"/>
      <c r="D167" s="236" t="s">
        <v>143</v>
      </c>
      <c r="E167" s="40"/>
      <c r="F167" s="237" t="s">
        <v>1421</v>
      </c>
      <c r="G167" s="40"/>
      <c r="H167" s="40"/>
      <c r="I167" s="233"/>
      <c r="J167" s="40"/>
      <c r="K167" s="40"/>
      <c r="L167" s="44"/>
      <c r="M167" s="234"/>
      <c r="N167" s="235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143</v>
      </c>
      <c r="AU167" s="17" t="s">
        <v>89</v>
      </c>
    </row>
    <row r="168" s="12" customFormat="1" ht="22.8" customHeight="1">
      <c r="A168" s="12"/>
      <c r="B168" s="202"/>
      <c r="C168" s="203"/>
      <c r="D168" s="204" t="s">
        <v>78</v>
      </c>
      <c r="E168" s="216" t="s">
        <v>1422</v>
      </c>
      <c r="F168" s="216" t="s">
        <v>1423</v>
      </c>
      <c r="G168" s="203"/>
      <c r="H168" s="203"/>
      <c r="I168" s="206"/>
      <c r="J168" s="217">
        <f>BK168</f>
        <v>0</v>
      </c>
      <c r="K168" s="203"/>
      <c r="L168" s="208"/>
      <c r="M168" s="209"/>
      <c r="N168" s="210"/>
      <c r="O168" s="210"/>
      <c r="P168" s="211">
        <f>SUM(P169:P172)</f>
        <v>0</v>
      </c>
      <c r="Q168" s="210"/>
      <c r="R168" s="211">
        <f>SUM(R169:R172)</f>
        <v>0</v>
      </c>
      <c r="S168" s="210"/>
      <c r="T168" s="212">
        <f>SUM(T169:T172)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3" t="s">
        <v>165</v>
      </c>
      <c r="AT168" s="214" t="s">
        <v>78</v>
      </c>
      <c r="AU168" s="214" t="s">
        <v>87</v>
      </c>
      <c r="AY168" s="213" t="s">
        <v>132</v>
      </c>
      <c r="BK168" s="215">
        <f>SUM(BK169:BK172)</f>
        <v>0</v>
      </c>
    </row>
    <row r="169" s="2" customFormat="1" ht="16.5" customHeight="1">
      <c r="A169" s="38"/>
      <c r="B169" s="39"/>
      <c r="C169" s="218" t="s">
        <v>225</v>
      </c>
      <c r="D169" s="218" t="s">
        <v>134</v>
      </c>
      <c r="E169" s="219" t="s">
        <v>1424</v>
      </c>
      <c r="F169" s="220" t="s">
        <v>1425</v>
      </c>
      <c r="G169" s="221" t="s">
        <v>1358</v>
      </c>
      <c r="H169" s="222">
        <v>1</v>
      </c>
      <c r="I169" s="223"/>
      <c r="J169" s="224">
        <f>ROUND(I169*H169,2)</f>
        <v>0</v>
      </c>
      <c r="K169" s="220" t="s">
        <v>138</v>
      </c>
      <c r="L169" s="44"/>
      <c r="M169" s="225" t="s">
        <v>1</v>
      </c>
      <c r="N169" s="226" t="s">
        <v>44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1359</v>
      </c>
      <c r="AT169" s="229" t="s">
        <v>134</v>
      </c>
      <c r="AU169" s="229" t="s">
        <v>89</v>
      </c>
      <c r="AY169" s="17" t="s">
        <v>132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87</v>
      </c>
      <c r="BK169" s="230">
        <f>ROUND(I169*H169,2)</f>
        <v>0</v>
      </c>
      <c r="BL169" s="17" t="s">
        <v>1359</v>
      </c>
      <c r="BM169" s="229" t="s">
        <v>1426</v>
      </c>
    </row>
    <row r="170" s="2" customFormat="1">
      <c r="A170" s="38"/>
      <c r="B170" s="39"/>
      <c r="C170" s="40"/>
      <c r="D170" s="231" t="s">
        <v>141</v>
      </c>
      <c r="E170" s="40"/>
      <c r="F170" s="232" t="s">
        <v>1425</v>
      </c>
      <c r="G170" s="40"/>
      <c r="H170" s="40"/>
      <c r="I170" s="233"/>
      <c r="J170" s="40"/>
      <c r="K170" s="40"/>
      <c r="L170" s="44"/>
      <c r="M170" s="234"/>
      <c r="N170" s="235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141</v>
      </c>
      <c r="AU170" s="17" t="s">
        <v>89</v>
      </c>
    </row>
    <row r="171" s="2" customFormat="1">
      <c r="A171" s="38"/>
      <c r="B171" s="39"/>
      <c r="C171" s="40"/>
      <c r="D171" s="236" t="s">
        <v>143</v>
      </c>
      <c r="E171" s="40"/>
      <c r="F171" s="237" t="s">
        <v>1427</v>
      </c>
      <c r="G171" s="40"/>
      <c r="H171" s="40"/>
      <c r="I171" s="233"/>
      <c r="J171" s="40"/>
      <c r="K171" s="40"/>
      <c r="L171" s="44"/>
      <c r="M171" s="234"/>
      <c r="N171" s="235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143</v>
      </c>
      <c r="AU171" s="17" t="s">
        <v>89</v>
      </c>
    </row>
    <row r="172" s="13" customFormat="1">
      <c r="A172" s="13"/>
      <c r="B172" s="238"/>
      <c r="C172" s="239"/>
      <c r="D172" s="231" t="s">
        <v>145</v>
      </c>
      <c r="E172" s="240" t="s">
        <v>1</v>
      </c>
      <c r="F172" s="241" t="s">
        <v>1428</v>
      </c>
      <c r="G172" s="239"/>
      <c r="H172" s="242">
        <v>1</v>
      </c>
      <c r="I172" s="243"/>
      <c r="J172" s="239"/>
      <c r="K172" s="239"/>
      <c r="L172" s="244"/>
      <c r="M172" s="245"/>
      <c r="N172" s="246"/>
      <c r="O172" s="246"/>
      <c r="P172" s="246"/>
      <c r="Q172" s="246"/>
      <c r="R172" s="246"/>
      <c r="S172" s="246"/>
      <c r="T172" s="24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8" t="s">
        <v>145</v>
      </c>
      <c r="AU172" s="248" t="s">
        <v>89</v>
      </c>
      <c r="AV172" s="13" t="s">
        <v>89</v>
      </c>
      <c r="AW172" s="13" t="s">
        <v>35</v>
      </c>
      <c r="AX172" s="13" t="s">
        <v>87</v>
      </c>
      <c r="AY172" s="248" t="s">
        <v>132</v>
      </c>
    </row>
    <row r="173" s="12" customFormat="1" ht="22.8" customHeight="1">
      <c r="A173" s="12"/>
      <c r="B173" s="202"/>
      <c r="C173" s="203"/>
      <c r="D173" s="204" t="s">
        <v>78</v>
      </c>
      <c r="E173" s="216" t="s">
        <v>1429</v>
      </c>
      <c r="F173" s="216" t="s">
        <v>1430</v>
      </c>
      <c r="G173" s="203"/>
      <c r="H173" s="203"/>
      <c r="I173" s="206"/>
      <c r="J173" s="217">
        <f>BK173</f>
        <v>0</v>
      </c>
      <c r="K173" s="203"/>
      <c r="L173" s="208"/>
      <c r="M173" s="209"/>
      <c r="N173" s="210"/>
      <c r="O173" s="210"/>
      <c r="P173" s="211">
        <f>SUM(P174:P185)</f>
        <v>0</v>
      </c>
      <c r="Q173" s="210"/>
      <c r="R173" s="211">
        <f>SUM(R174:R185)</f>
        <v>0</v>
      </c>
      <c r="S173" s="210"/>
      <c r="T173" s="212">
        <f>SUM(T174:T185)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3" t="s">
        <v>165</v>
      </c>
      <c r="AT173" s="214" t="s">
        <v>78</v>
      </c>
      <c r="AU173" s="214" t="s">
        <v>87</v>
      </c>
      <c r="AY173" s="213" t="s">
        <v>132</v>
      </c>
      <c r="BK173" s="215">
        <f>SUM(BK174:BK185)</f>
        <v>0</v>
      </c>
    </row>
    <row r="174" s="2" customFormat="1" ht="16.5" customHeight="1">
      <c r="A174" s="38"/>
      <c r="B174" s="39"/>
      <c r="C174" s="218" t="s">
        <v>231</v>
      </c>
      <c r="D174" s="218" t="s">
        <v>134</v>
      </c>
      <c r="E174" s="219" t="s">
        <v>1431</v>
      </c>
      <c r="F174" s="220" t="s">
        <v>1432</v>
      </c>
      <c r="G174" s="221" t="s">
        <v>1358</v>
      </c>
      <c r="H174" s="222">
        <v>1</v>
      </c>
      <c r="I174" s="223"/>
      <c r="J174" s="224">
        <f>ROUND(I174*H174,2)</f>
        <v>0</v>
      </c>
      <c r="K174" s="220" t="s">
        <v>138</v>
      </c>
      <c r="L174" s="44"/>
      <c r="M174" s="225" t="s">
        <v>1</v>
      </c>
      <c r="N174" s="226" t="s">
        <v>44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1359</v>
      </c>
      <c r="AT174" s="229" t="s">
        <v>134</v>
      </c>
      <c r="AU174" s="229" t="s">
        <v>89</v>
      </c>
      <c r="AY174" s="17" t="s">
        <v>132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87</v>
      </c>
      <c r="BK174" s="230">
        <f>ROUND(I174*H174,2)</f>
        <v>0</v>
      </c>
      <c r="BL174" s="17" t="s">
        <v>1359</v>
      </c>
      <c r="BM174" s="229" t="s">
        <v>1433</v>
      </c>
    </row>
    <row r="175" s="2" customFormat="1">
      <c r="A175" s="38"/>
      <c r="B175" s="39"/>
      <c r="C175" s="40"/>
      <c r="D175" s="231" t="s">
        <v>141</v>
      </c>
      <c r="E175" s="40"/>
      <c r="F175" s="232" t="s">
        <v>1432</v>
      </c>
      <c r="G175" s="40"/>
      <c r="H175" s="40"/>
      <c r="I175" s="233"/>
      <c r="J175" s="40"/>
      <c r="K175" s="40"/>
      <c r="L175" s="44"/>
      <c r="M175" s="234"/>
      <c r="N175" s="235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141</v>
      </c>
      <c r="AU175" s="17" t="s">
        <v>89</v>
      </c>
    </row>
    <row r="176" s="2" customFormat="1">
      <c r="A176" s="38"/>
      <c r="B176" s="39"/>
      <c r="C176" s="40"/>
      <c r="D176" s="236" t="s">
        <v>143</v>
      </c>
      <c r="E176" s="40"/>
      <c r="F176" s="237" t="s">
        <v>1434</v>
      </c>
      <c r="G176" s="40"/>
      <c r="H176" s="40"/>
      <c r="I176" s="233"/>
      <c r="J176" s="40"/>
      <c r="K176" s="40"/>
      <c r="L176" s="44"/>
      <c r="M176" s="234"/>
      <c r="N176" s="235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143</v>
      </c>
      <c r="AU176" s="17" t="s">
        <v>89</v>
      </c>
    </row>
    <row r="177" s="2" customFormat="1" ht="16.5" customHeight="1">
      <c r="A177" s="38"/>
      <c r="B177" s="39"/>
      <c r="C177" s="218" t="s">
        <v>238</v>
      </c>
      <c r="D177" s="218" t="s">
        <v>134</v>
      </c>
      <c r="E177" s="219" t="s">
        <v>1435</v>
      </c>
      <c r="F177" s="220" t="s">
        <v>1436</v>
      </c>
      <c r="G177" s="221" t="s">
        <v>1358</v>
      </c>
      <c r="H177" s="222">
        <v>1</v>
      </c>
      <c r="I177" s="223"/>
      <c r="J177" s="224">
        <f>ROUND(I177*H177,2)</f>
        <v>0</v>
      </c>
      <c r="K177" s="220" t="s">
        <v>138</v>
      </c>
      <c r="L177" s="44"/>
      <c r="M177" s="225" t="s">
        <v>1</v>
      </c>
      <c r="N177" s="226" t="s">
        <v>44</v>
      </c>
      <c r="O177" s="91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1359</v>
      </c>
      <c r="AT177" s="229" t="s">
        <v>134</v>
      </c>
      <c r="AU177" s="229" t="s">
        <v>89</v>
      </c>
      <c r="AY177" s="17" t="s">
        <v>132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87</v>
      </c>
      <c r="BK177" s="230">
        <f>ROUND(I177*H177,2)</f>
        <v>0</v>
      </c>
      <c r="BL177" s="17" t="s">
        <v>1359</v>
      </c>
      <c r="BM177" s="229" t="s">
        <v>1437</v>
      </c>
    </row>
    <row r="178" s="2" customFormat="1">
      <c r="A178" s="38"/>
      <c r="B178" s="39"/>
      <c r="C178" s="40"/>
      <c r="D178" s="231" t="s">
        <v>141</v>
      </c>
      <c r="E178" s="40"/>
      <c r="F178" s="232" t="s">
        <v>1436</v>
      </c>
      <c r="G178" s="40"/>
      <c r="H178" s="40"/>
      <c r="I178" s="233"/>
      <c r="J178" s="40"/>
      <c r="K178" s="40"/>
      <c r="L178" s="44"/>
      <c r="M178" s="234"/>
      <c r="N178" s="235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141</v>
      </c>
      <c r="AU178" s="17" t="s">
        <v>89</v>
      </c>
    </row>
    <row r="179" s="2" customFormat="1">
      <c r="A179" s="38"/>
      <c r="B179" s="39"/>
      <c r="C179" s="40"/>
      <c r="D179" s="236" t="s">
        <v>143</v>
      </c>
      <c r="E179" s="40"/>
      <c r="F179" s="237" t="s">
        <v>1438</v>
      </c>
      <c r="G179" s="40"/>
      <c r="H179" s="40"/>
      <c r="I179" s="233"/>
      <c r="J179" s="40"/>
      <c r="K179" s="40"/>
      <c r="L179" s="44"/>
      <c r="M179" s="234"/>
      <c r="N179" s="235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143</v>
      </c>
      <c r="AU179" s="17" t="s">
        <v>89</v>
      </c>
    </row>
    <row r="180" s="2" customFormat="1" ht="16.5" customHeight="1">
      <c r="A180" s="38"/>
      <c r="B180" s="39"/>
      <c r="C180" s="218" t="s">
        <v>245</v>
      </c>
      <c r="D180" s="218" t="s">
        <v>134</v>
      </c>
      <c r="E180" s="219" t="s">
        <v>1439</v>
      </c>
      <c r="F180" s="220" t="s">
        <v>1440</v>
      </c>
      <c r="G180" s="221" t="s">
        <v>1358</v>
      </c>
      <c r="H180" s="222">
        <v>1</v>
      </c>
      <c r="I180" s="223"/>
      <c r="J180" s="224">
        <f>ROUND(I180*H180,2)</f>
        <v>0</v>
      </c>
      <c r="K180" s="220" t="s">
        <v>138</v>
      </c>
      <c r="L180" s="44"/>
      <c r="M180" s="225" t="s">
        <v>1</v>
      </c>
      <c r="N180" s="226" t="s">
        <v>44</v>
      </c>
      <c r="O180" s="91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1359</v>
      </c>
      <c r="AT180" s="229" t="s">
        <v>134</v>
      </c>
      <c r="AU180" s="229" t="s">
        <v>89</v>
      </c>
      <c r="AY180" s="17" t="s">
        <v>132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87</v>
      </c>
      <c r="BK180" s="230">
        <f>ROUND(I180*H180,2)</f>
        <v>0</v>
      </c>
      <c r="BL180" s="17" t="s">
        <v>1359</v>
      </c>
      <c r="BM180" s="229" t="s">
        <v>1441</v>
      </c>
    </row>
    <row r="181" s="2" customFormat="1">
      <c r="A181" s="38"/>
      <c r="B181" s="39"/>
      <c r="C181" s="40"/>
      <c r="D181" s="231" t="s">
        <v>141</v>
      </c>
      <c r="E181" s="40"/>
      <c r="F181" s="232" t="s">
        <v>1440</v>
      </c>
      <c r="G181" s="40"/>
      <c r="H181" s="40"/>
      <c r="I181" s="233"/>
      <c r="J181" s="40"/>
      <c r="K181" s="40"/>
      <c r="L181" s="44"/>
      <c r="M181" s="234"/>
      <c r="N181" s="235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141</v>
      </c>
      <c r="AU181" s="17" t="s">
        <v>89</v>
      </c>
    </row>
    <row r="182" s="2" customFormat="1">
      <c r="A182" s="38"/>
      <c r="B182" s="39"/>
      <c r="C182" s="40"/>
      <c r="D182" s="236" t="s">
        <v>143</v>
      </c>
      <c r="E182" s="40"/>
      <c r="F182" s="237" t="s">
        <v>1442</v>
      </c>
      <c r="G182" s="40"/>
      <c r="H182" s="40"/>
      <c r="I182" s="233"/>
      <c r="J182" s="40"/>
      <c r="K182" s="40"/>
      <c r="L182" s="44"/>
      <c r="M182" s="234"/>
      <c r="N182" s="235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143</v>
      </c>
      <c r="AU182" s="17" t="s">
        <v>89</v>
      </c>
    </row>
    <row r="183" s="2" customFormat="1" ht="16.5" customHeight="1">
      <c r="A183" s="38"/>
      <c r="B183" s="39"/>
      <c r="C183" s="218" t="s">
        <v>252</v>
      </c>
      <c r="D183" s="218" t="s">
        <v>134</v>
      </c>
      <c r="E183" s="219" t="s">
        <v>1443</v>
      </c>
      <c r="F183" s="220" t="s">
        <v>1444</v>
      </c>
      <c r="G183" s="221" t="s">
        <v>1358</v>
      </c>
      <c r="H183" s="222">
        <v>1</v>
      </c>
      <c r="I183" s="223"/>
      <c r="J183" s="224">
        <f>ROUND(I183*H183,2)</f>
        <v>0</v>
      </c>
      <c r="K183" s="220" t="s">
        <v>138</v>
      </c>
      <c r="L183" s="44"/>
      <c r="M183" s="225" t="s">
        <v>1</v>
      </c>
      <c r="N183" s="226" t="s">
        <v>44</v>
      </c>
      <c r="O183" s="91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1359</v>
      </c>
      <c r="AT183" s="229" t="s">
        <v>134</v>
      </c>
      <c r="AU183" s="229" t="s">
        <v>89</v>
      </c>
      <c r="AY183" s="17" t="s">
        <v>132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87</v>
      </c>
      <c r="BK183" s="230">
        <f>ROUND(I183*H183,2)</f>
        <v>0</v>
      </c>
      <c r="BL183" s="17" t="s">
        <v>1359</v>
      </c>
      <c r="BM183" s="229" t="s">
        <v>1445</v>
      </c>
    </row>
    <row r="184" s="2" customFormat="1">
      <c r="A184" s="38"/>
      <c r="B184" s="39"/>
      <c r="C184" s="40"/>
      <c r="D184" s="231" t="s">
        <v>141</v>
      </c>
      <c r="E184" s="40"/>
      <c r="F184" s="232" t="s">
        <v>1444</v>
      </c>
      <c r="G184" s="40"/>
      <c r="H184" s="40"/>
      <c r="I184" s="233"/>
      <c r="J184" s="40"/>
      <c r="K184" s="40"/>
      <c r="L184" s="44"/>
      <c r="M184" s="234"/>
      <c r="N184" s="235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141</v>
      </c>
      <c r="AU184" s="17" t="s">
        <v>89</v>
      </c>
    </row>
    <row r="185" s="2" customFormat="1">
      <c r="A185" s="38"/>
      <c r="B185" s="39"/>
      <c r="C185" s="40"/>
      <c r="D185" s="236" t="s">
        <v>143</v>
      </c>
      <c r="E185" s="40"/>
      <c r="F185" s="237" t="s">
        <v>1446</v>
      </c>
      <c r="G185" s="40"/>
      <c r="H185" s="40"/>
      <c r="I185" s="233"/>
      <c r="J185" s="40"/>
      <c r="K185" s="40"/>
      <c r="L185" s="44"/>
      <c r="M185" s="280"/>
      <c r="N185" s="281"/>
      <c r="O185" s="282"/>
      <c r="P185" s="282"/>
      <c r="Q185" s="282"/>
      <c r="R185" s="282"/>
      <c r="S185" s="282"/>
      <c r="T185" s="283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143</v>
      </c>
      <c r="AU185" s="17" t="s">
        <v>89</v>
      </c>
    </row>
    <row r="186" s="2" customFormat="1" ht="6.96" customHeight="1">
      <c r="A186" s="38"/>
      <c r="B186" s="66"/>
      <c r="C186" s="67"/>
      <c r="D186" s="67"/>
      <c r="E186" s="67"/>
      <c r="F186" s="67"/>
      <c r="G186" s="67"/>
      <c r="H186" s="67"/>
      <c r="I186" s="67"/>
      <c r="J186" s="67"/>
      <c r="K186" s="67"/>
      <c r="L186" s="44"/>
      <c r="M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</row>
  </sheetData>
  <sheetProtection sheet="1" autoFilter="0" formatColumns="0" formatRows="0" objects="1" scenarios="1" spinCount="100000" saltValue="68pzkvT0cPVqqQeH7yf/MqW6YI6p+aJALd0qN4Mm41memKRBTeIV8P0TlizBp+PxmRtQsQ8amxzrd5n1vqCzMw==" hashValue="Ke7zbaE9oLwf31wmjaDdjUT2eLHoavU5jKT471fVMHdC34cdipPEaeHiRgfa8jFeYhW6BCpAujH58Z9ONYglCA==" algorithmName="SHA-512" password="CC35"/>
  <autoFilter ref="C121:K185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hyperlinks>
    <hyperlink ref="F127" r:id="rId1" display="https://podminky.urs.cz/item/CS_URS_2024_02/011103000"/>
    <hyperlink ref="F130" r:id="rId2" display="https://podminky.urs.cz/item/CS_URS_2024_02/012164000"/>
    <hyperlink ref="F133" r:id="rId3" display="https://podminky.urs.cz/item/CS_URS_2024_02/012344000"/>
    <hyperlink ref="F136" r:id="rId4" display="https://podminky.urs.cz/item/CS_URS_2024_02/012414000"/>
    <hyperlink ref="F139" r:id="rId5" display="https://podminky.urs.cz/item/CS_URS_2024_02/012444000"/>
    <hyperlink ref="F142" r:id="rId6" display="https://podminky.urs.cz/item/CS_URS_2024_02/013254000"/>
    <hyperlink ref="F146" r:id="rId7" display="https://podminky.urs.cz/item/CS_URS_2024_02/030001000"/>
    <hyperlink ref="F149" r:id="rId8" display="https://podminky.urs.cz/item/CS_URS_2024_02/033203000"/>
    <hyperlink ref="F152" r:id="rId9" display="https://podminky.urs.cz/item/CS_URS_2024_02/034103000"/>
    <hyperlink ref="F155" r:id="rId10" display="https://podminky.urs.cz/item/CS_URS_2024_02/034503000"/>
    <hyperlink ref="F160" r:id="rId11" display="https://podminky.urs.cz/item/CS_URS_2024_02/043134000"/>
    <hyperlink ref="F167" r:id="rId12" display="https://podminky.urs.cz/item/CS_URS_2024_02/049303000"/>
    <hyperlink ref="F171" r:id="rId13" display="https://podminky.urs.cz/item/CS_URS_2024_02/063603000"/>
    <hyperlink ref="F176" r:id="rId14" display="https://podminky.urs.cz/item/CS_URS_2024_02/072103000"/>
    <hyperlink ref="F179" r:id="rId15" display="https://podminky.urs.cz/item/CS_URS_2024_02/072203000"/>
    <hyperlink ref="F182" r:id="rId16" display="https://podminky.urs.cz/item/CS_URS_2024_02/075103000"/>
    <hyperlink ref="F185" r:id="rId17" display="https://podminky.urs.cz/item/CS_URS_2024_02/0753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8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Ota Vettermann</dc:creator>
  <cp:lastModifiedBy>Ota Vettermann</cp:lastModifiedBy>
  <dcterms:created xsi:type="dcterms:W3CDTF">2025-01-09T09:54:41Z</dcterms:created>
  <dcterms:modified xsi:type="dcterms:W3CDTF">2025-01-09T09:54:45Z</dcterms:modified>
</cp:coreProperties>
</file>